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165" tabRatio="802" firstSheet="22" activeTab="24"/>
  </bookViews>
  <sheets>
    <sheet name="封面" sheetId="11" r:id="rId1"/>
    <sheet name="目录" sheetId="12" r:id="rId2"/>
    <sheet name="全公收" sheetId="1" r:id="rId3"/>
    <sheet name="全公支" sheetId="21" r:id="rId4"/>
    <sheet name="本公收" sheetId="22" r:id="rId5"/>
    <sheet name="本公支" sheetId="23" r:id="rId6"/>
    <sheet name="本公基支（经济分类） " sheetId="15" r:id="rId7"/>
    <sheet name="税收转移" sheetId="24" r:id="rId8"/>
    <sheet name="转移支付分项目" sheetId="25" r:id="rId9"/>
    <sheet name="转移支付分地区" sheetId="26" r:id="rId10"/>
    <sheet name="一般债务" sheetId="27" r:id="rId11"/>
    <sheet name="全基收" sheetId="9" r:id="rId12"/>
    <sheet name="全基支" sheetId="16" r:id="rId13"/>
    <sheet name="本基收" sheetId="28" r:id="rId14"/>
    <sheet name="本基支" sheetId="29" r:id="rId15"/>
    <sheet name="基金转移支付" sheetId="30" r:id="rId16"/>
    <sheet name="基金转移支付分项目" sheetId="31" r:id="rId17"/>
    <sheet name="基转移支付分地区" sheetId="32" r:id="rId18"/>
    <sheet name="专项债务" sheetId="33" r:id="rId19"/>
    <sheet name="全国资收" sheetId="3" r:id="rId20"/>
    <sheet name="全国资支" sheetId="4" r:id="rId21"/>
    <sheet name="本国资收" sheetId="34" r:id="rId22"/>
    <sheet name="本国资支" sheetId="35" r:id="rId23"/>
    <sheet name="国资转移支付" sheetId="36" r:id="rId24"/>
    <sheet name="社保收" sheetId="5" r:id="rId25"/>
    <sheet name="社保支" sheetId="37" r:id="rId26"/>
    <sheet name="政府债券" sheetId="19" r:id="rId27"/>
  </sheets>
  <externalReferences>
    <externalReference r:id="rId28"/>
    <externalReference r:id="rId29"/>
    <externalReference r:id="rId30"/>
  </externalReferences>
  <definedNames>
    <definedName name="_xlnm._FilterDatabase" localSheetId="5" hidden="1">本公支!$A$6:$K$1304</definedName>
    <definedName name="_xlnm._FilterDatabase" localSheetId="7" hidden="1">税收转移!$5:$82</definedName>
    <definedName name="_xlnm._FilterDatabase" localSheetId="3" hidden="1">全公支!$A$6:$K$1304</definedName>
    <definedName name="_xlnm._FilterDatabase" localSheetId="12" hidden="1">全基支!$A$6:$H$95</definedName>
    <definedName name="_xlnm._FilterDatabase" localSheetId="20" hidden="1">全国资支!$A$6:$G$37</definedName>
    <definedName name="_xlnm.Print_Area" localSheetId="24">社保收!$A$1:$G$21</definedName>
    <definedName name="_xlnm.Print_Area" localSheetId="12">全基支!$A$1:$G$95</definedName>
    <definedName name="_xlnm.Print_Area" localSheetId="2">全公收!$A$1:$J$99</definedName>
    <definedName name="_xlnm.Print_Titles" localSheetId="24">社保收!$4:$6</definedName>
    <definedName name="_xlnm.Print_Titles" localSheetId="3">全公支!$4:$6</definedName>
    <definedName name="_xlnm.Print_Titles" localSheetId="19">全国资收!$1:$6</definedName>
    <definedName name="_xlnm.Print_Titles" localSheetId="20">全国资支!$1:$6</definedName>
    <definedName name="_xlnm.Print_Titles" localSheetId="6">'本公基支（经济分类） '!#REF!</definedName>
    <definedName name="_xlnm.Print_Titles" localSheetId="11">全基收!$4:$6</definedName>
    <definedName name="_xlnm.Print_Titles" localSheetId="12">全基支!$4:$6</definedName>
    <definedName name="_xlnm.Print_Titles" localSheetId="2">全公收!$4:$6</definedName>
    <definedName name="_xlnm._FilterDatabase" localSheetId="6" hidden="1">'本公基支（经济分类） '!#REF!</definedName>
    <definedName name="_xlnm._FilterDatabase" localSheetId="4" hidden="1">本公收!$A$6:$IS$99</definedName>
    <definedName name="_xlnm._FilterDatabase" localSheetId="13" hidden="1">本基收!$A$6:$IV$42</definedName>
    <definedName name="_xlnm._FilterDatabase" localSheetId="14" hidden="1">本基支!$A$6:$IL$95</definedName>
  </definedNames>
  <calcPr calcId="144525"/>
</workbook>
</file>

<file path=xl/sharedStrings.xml><?xml version="1.0" encoding="utf-8"?>
<sst xmlns="http://schemas.openxmlformats.org/spreadsheetml/2006/main" count="3909" uniqueCount="1926">
  <si>
    <t xml:space="preserve"> 柳城县</t>
  </si>
  <si>
    <t>2024年财政预算执行情况和2025年财政预算表</t>
  </si>
  <si>
    <t>柳城县财政局编制</t>
  </si>
  <si>
    <t>2024年12月</t>
  </si>
  <si>
    <t>目        录</t>
  </si>
  <si>
    <t>一、一般公共预算报表</t>
  </si>
  <si>
    <t>（一）柳城县一般公共预算2025年收入预算</t>
  </si>
  <si>
    <t>（二）柳城县一般公共预算2025年支出预算</t>
  </si>
  <si>
    <t>（三）柳城县本级一般公共预算2025年收入预算</t>
  </si>
  <si>
    <t>（四）柳城县本级一般公共预算2025年支出预算</t>
  </si>
  <si>
    <t>（五）柳城县本级一般公共预算2025年基本支出预算（按政府经济分类科目）</t>
  </si>
  <si>
    <t>（六）柳城县一般公共预算2025年税收返还和转移支付预算</t>
  </si>
  <si>
    <t xml:space="preserve">（七）柳城县一般公共预算2025年对下级财政转移支付支出分项目预算 </t>
  </si>
  <si>
    <t xml:space="preserve">（八）柳城县一般公共预算2025年对下级财政转移支付支出分地区预算 </t>
  </si>
  <si>
    <t>（九）柳城县2024年一般债务余额及年度限额统计表</t>
  </si>
  <si>
    <t>二、政府性基金预算报表</t>
  </si>
  <si>
    <t>（十）柳城县政府性基金预算2025年收入预算</t>
  </si>
  <si>
    <t>（十一）柳城县政府性基金预算2025年支出预算</t>
  </si>
  <si>
    <t>（十二）柳城县本级政府性基金预算2025年收入预算</t>
  </si>
  <si>
    <t>（十三）柳城县本级政府性基金预算2025年支出预算</t>
  </si>
  <si>
    <t>（十四）柳城县政府性基金预算2025年转移支付预算</t>
  </si>
  <si>
    <t>（十五）柳城县政府性基金预算2025年转移支付分项目预算</t>
  </si>
  <si>
    <t>（十六）柳城县政府性基金预算2025年转移支付分地区预算</t>
  </si>
  <si>
    <t>（十七）柳城县2024年专项债务余额及年度限额统计表</t>
  </si>
  <si>
    <t>三、国有资本经营预算报表</t>
  </si>
  <si>
    <t>（十八）柳城县国有资本经营预算2025年收入预算</t>
  </si>
  <si>
    <t>（十九）柳城县国有资本经营预算2025年支出预算</t>
  </si>
  <si>
    <t>（二十）柳城县本级国有资本经营预算2025年收入预算</t>
  </si>
  <si>
    <t>（二十一）柳城县本级国有资本经营预算2025年支出预算</t>
  </si>
  <si>
    <t>（二十二）柳城县国有资本经营预算2025年转移支付预算</t>
  </si>
  <si>
    <t>四、社会保险基金预算报表</t>
  </si>
  <si>
    <t>（二十三）柳城县社会保险基金预算2025年收入预算</t>
  </si>
  <si>
    <t>（二十四）柳城县社会保险基金预算2025年支出预算</t>
  </si>
  <si>
    <t>五、政府债券报表</t>
  </si>
  <si>
    <t>（二十五）柳城县2024年-2025年政府债券发行及还本付息情况表</t>
  </si>
  <si>
    <t>附表1</t>
  </si>
  <si>
    <t>柳城县一般公共预算2025年收入预算</t>
  </si>
  <si>
    <t>单位：万元</t>
  </si>
  <si>
    <t>项目</t>
  </si>
  <si>
    <t>2024年</t>
  </si>
  <si>
    <t>2025年预算</t>
  </si>
  <si>
    <t>年初预算数</t>
  </si>
  <si>
    <t>执行数</t>
  </si>
  <si>
    <t>完成年初预算%</t>
  </si>
  <si>
    <t>建议数</t>
  </si>
  <si>
    <t>比2024年执行数增减</t>
  </si>
  <si>
    <t>合计</t>
  </si>
  <si>
    <t>本级当年安排</t>
  </si>
  <si>
    <t>上级提前下达</t>
  </si>
  <si>
    <t>上年结转</t>
  </si>
  <si>
    <t>金额</t>
  </si>
  <si>
    <t>比率</t>
  </si>
  <si>
    <t>税收全口径</t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</si>
  <si>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</si>
  <si>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</si>
  <si>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</si>
  <si>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</si>
  <si>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环境保护税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</si>
  <si>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</si>
  <si>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</si>
  <si>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</si>
  <si>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</si>
  <si>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</si>
  <si>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</si>
  <si>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</si>
  <si>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</si>
  <si>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</si>
  <si>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</si>
  <si>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</si>
  <si>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</si>
  <si>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</si>
  <si>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</si>
  <si>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</si>
  <si>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</si>
  <si>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捐赠收入</t>
  </si>
  <si>
    <t xml:space="preserve">    政府住房基金收入</t>
  </si>
  <si>
    <t xml:space="preserve">    其他收入</t>
  </si>
  <si>
    <t>一般公共预算收入合计</t>
  </si>
  <si>
    <t>转移性收入</t>
  </si>
  <si>
    <t xml:space="preserve">    上级补助收入</t>
  </si>
  <si>
    <t xml:space="preserve">       返还性收入</t>
  </si>
  <si>
    <t xml:space="preserve">         增值税税收返还收入</t>
  </si>
  <si>
    <t xml:space="preserve">         消费税基数返还收入</t>
  </si>
  <si>
    <t xml:space="preserve">         所得税基数返还收入</t>
  </si>
  <si>
    <t xml:space="preserve">         成品油价格和税费改革税收返还收入</t>
  </si>
  <si>
    <t xml:space="preserve">         增值税“五五分享”税收返还收入</t>
  </si>
  <si>
    <t xml:space="preserve">         其他返还性收入</t>
  </si>
  <si>
    <t xml:space="preserve">       一般性转移支付收入</t>
  </si>
  <si>
    <t xml:space="preserve">         体制补助收入</t>
  </si>
  <si>
    <t xml:space="preserve">         均衡性转移支付补助收入</t>
  </si>
  <si>
    <t xml:space="preserve">         县级基本财力保障机制奖补资金收入</t>
  </si>
  <si>
    <t xml:space="preserve">         结算补助收入</t>
  </si>
  <si>
    <t xml:space="preserve">         资源枯竭型城市转移支付补助收入</t>
  </si>
  <si>
    <t xml:space="preserve">         产粮（油）大县奖励资金收入</t>
  </si>
  <si>
    <t>　　　　  重点生态功能区转移支付收入</t>
  </si>
  <si>
    <t xml:space="preserve">         固定数额补助收入</t>
  </si>
  <si>
    <t xml:space="preserve">         革命老区转移支付收入</t>
  </si>
  <si>
    <t xml:space="preserve">         民族地区转移支付收入</t>
  </si>
  <si>
    <t xml:space="preserve">         边境地区转移支付收入</t>
  </si>
  <si>
    <t xml:space="preserve">         巩固脱贫攻坚成果衔接乡村振兴转移支付收入</t>
  </si>
  <si>
    <t xml:space="preserve">         公共安全共同财政事权转移支付收入</t>
  </si>
  <si>
    <t xml:space="preserve">         教育共同财政事权转移支付收入</t>
  </si>
  <si>
    <t xml:space="preserve">      科学技术共同财政事权转移支付收入</t>
  </si>
  <si>
    <t xml:space="preserve">         文化旅游体育与传媒共同财政事权转移支付收入</t>
  </si>
  <si>
    <t xml:space="preserve">         社会保障和就业共同财政事权转移支付收入</t>
  </si>
  <si>
    <t xml:space="preserve">         医疗卫生共同财政事权转移支付收入</t>
  </si>
  <si>
    <t xml:space="preserve">         节能环保共同财政事权转移支付收入</t>
  </si>
  <si>
    <t xml:space="preserve">         农林水共同财政事权转移支付收入</t>
  </si>
  <si>
    <t xml:space="preserve">         交通运输共同财政事权转移支付收入</t>
  </si>
  <si>
    <t xml:space="preserve">         住房保障共同财政事权转移支付收入</t>
  </si>
  <si>
    <t xml:space="preserve">         粮油物资储备共同财政事权转移支付收入  </t>
  </si>
  <si>
    <t xml:space="preserve">         灾害防治及应急管理共同财政事权转移支付收入</t>
  </si>
  <si>
    <t xml:space="preserve">         增值税留抵退税转移支付收入</t>
  </si>
  <si>
    <t xml:space="preserve">         其他退税减税降费转移支付收入</t>
  </si>
  <si>
    <t xml:space="preserve">         补充县区财力转移支付收入</t>
  </si>
  <si>
    <t xml:space="preserve">         其他一般性转移支付收入</t>
  </si>
  <si>
    <t xml:space="preserve">      专项转移支付收入</t>
  </si>
  <si>
    <t xml:space="preserve">        一般公共服务</t>
  </si>
  <si>
    <t xml:space="preserve">       　　外交</t>
  </si>
  <si>
    <t xml:space="preserve">       　　国防</t>
  </si>
  <si>
    <t xml:space="preserve">       　　公共安全</t>
  </si>
  <si>
    <t xml:space="preserve">       　　教育</t>
  </si>
  <si>
    <t xml:space="preserve">       　　科学技术</t>
  </si>
  <si>
    <t xml:space="preserve">       　　文化旅游体育与传媒</t>
  </si>
  <si>
    <t xml:space="preserve">       　　社会保障和就业</t>
  </si>
  <si>
    <t xml:space="preserve">       　　卫生健康</t>
  </si>
  <si>
    <t xml:space="preserve">       　　节能环保</t>
  </si>
  <si>
    <t xml:space="preserve">       　　城乡社区</t>
  </si>
  <si>
    <t xml:space="preserve">       　　农林水</t>
  </si>
  <si>
    <t xml:space="preserve">       　　交通运输</t>
  </si>
  <si>
    <t xml:space="preserve">       　　资源勘探工业信息等</t>
  </si>
  <si>
    <t xml:space="preserve">       　　商业服务业等</t>
  </si>
  <si>
    <t xml:space="preserve">       　　金融</t>
  </si>
  <si>
    <t xml:space="preserve">       　　自然资源海洋气象等</t>
  </si>
  <si>
    <t xml:space="preserve">       　　住房保障</t>
  </si>
  <si>
    <t xml:space="preserve">       　　粮油物资储备</t>
  </si>
  <si>
    <t xml:space="preserve">           灾害防治及应急管理</t>
  </si>
  <si>
    <t xml:space="preserve">       　　其他收入</t>
  </si>
  <si>
    <t xml:space="preserve">   上年结余收入</t>
  </si>
  <si>
    <t xml:space="preserve">   调入资金</t>
  </si>
  <si>
    <t xml:space="preserve">    　　从政府性基金预算调入一般公共预算</t>
  </si>
  <si>
    <t xml:space="preserve">    　　从国有资本经营预算调入一般公共预算</t>
  </si>
  <si>
    <t xml:space="preserve">   　　 从其他资金调入一般公共预算</t>
  </si>
  <si>
    <t xml:space="preserve">   地方政府一般债券转贷收入</t>
  </si>
  <si>
    <t xml:space="preserve">   接受其他地区援助收入</t>
  </si>
  <si>
    <t xml:space="preserve">   动用预算稳定调节基金</t>
  </si>
  <si>
    <t>收入总计</t>
  </si>
  <si>
    <t>附表2</t>
  </si>
  <si>
    <t>柳城县一般公共预算2025年支出预算</t>
  </si>
  <si>
    <t>科目编码</t>
  </si>
  <si>
    <t>比2024年年初预算增减</t>
  </si>
  <si>
    <t>%</t>
  </si>
  <si>
    <t>一般公共服务支出</t>
  </si>
  <si>
    <t>人大事务</t>
  </si>
  <si>
    <t>行政运行（人大事务）</t>
  </si>
  <si>
    <t>一般行政管理事务（人大事务）</t>
  </si>
  <si>
    <t>机关服务（人大事务）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</si>
  <si>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</si>
  <si>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</si>
  <si>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</si>
  <si>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</si>
  <si>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</si>
  <si>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</si>
  <si>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事业运行（人大事务）</t>
  </si>
  <si>
    <t>其他人大事务支出</t>
  </si>
  <si>
    <t>政协事务</t>
  </si>
  <si>
    <t>行政运行（政协事务）</t>
  </si>
  <si>
    <t>一般行政管理事务（政协事务）</t>
  </si>
  <si>
    <t>机关服务（政协事务）</t>
  </si>
  <si>
    <t>政协会议</t>
  </si>
  <si>
    <t>委员视察</t>
  </si>
  <si>
    <t>参政议政</t>
  </si>
  <si>
    <t>事业运行（政协事务）</t>
  </si>
  <si>
    <t>其他政协事务支出</t>
  </si>
  <si>
    <t>政府办公厅（室）及相关机构事务</t>
  </si>
  <si>
    <t>行政运行（政府办公厅（室）及相关机构事务）</t>
  </si>
  <si>
    <t>一般行政管理事务（政府办公厅（室）及相关机构事务）</t>
  </si>
  <si>
    <t>机关服务（政府办公厅（室）及相关机构事务）</t>
  </si>
  <si>
    <t>专项服务</t>
  </si>
  <si>
    <t>专项业务及机关事务管理活动</t>
  </si>
  <si>
    <t>政务公开审批</t>
  </si>
  <si>
    <t>参事事务</t>
  </si>
  <si>
    <t>事业运行（政府办公厅（室）及相关机构事务）</t>
  </si>
  <si>
    <t>其他政府办公厅（室）及相关机构事务支出</t>
  </si>
  <si>
    <t>发展与改革事务</t>
  </si>
  <si>
    <t>行政运行（发展与改革事务）</t>
  </si>
  <si>
    <t>一般行政管理事务（发展与改革事务）</t>
  </si>
  <si>
    <t>机关服务（发展与改革事务）</t>
  </si>
  <si>
    <t>战略规划与实施</t>
  </si>
  <si>
    <t>日常经济运行调节</t>
  </si>
  <si>
    <t>社会事业发展规划</t>
  </si>
  <si>
    <t>经济体制改革研究</t>
  </si>
  <si>
    <t>物价管理</t>
  </si>
  <si>
    <t>事业运行（发展与改革事务）</t>
  </si>
  <si>
    <t>其他发展与改革事务支出</t>
  </si>
  <si>
    <t>统计信息事务</t>
  </si>
  <si>
    <t>行政运行（统计信息事务）</t>
  </si>
  <si>
    <t>一般行政管理事务（统计信息事务）</t>
  </si>
  <si>
    <t>机关服务（统计信息事务）</t>
  </si>
  <si>
    <t>信息事务</t>
  </si>
  <si>
    <t>专项统计业务</t>
  </si>
  <si>
    <t>统计管理</t>
  </si>
  <si>
    <t>专项普查活动</t>
  </si>
  <si>
    <t>统计抽样调查</t>
  </si>
  <si>
    <t>事业运行（统计信息事务）</t>
  </si>
  <si>
    <t>其他统计信息事务支出</t>
  </si>
  <si>
    <t>财政事务</t>
  </si>
  <si>
    <t>行政运行（财政事务）</t>
  </si>
  <si>
    <t>一般行政管理事务（财政事务）</t>
  </si>
  <si>
    <t>机关服务（财政事务）</t>
  </si>
  <si>
    <t>预算改革业务</t>
  </si>
  <si>
    <t>财政国库业务</t>
  </si>
  <si>
    <t>财政监察</t>
  </si>
  <si>
    <t>信息化建设</t>
  </si>
  <si>
    <t>财政委托业务支出</t>
  </si>
  <si>
    <t>事业运行（财政事务）</t>
  </si>
  <si>
    <t>其他财政事务支出</t>
  </si>
  <si>
    <t>税收事务</t>
  </si>
  <si>
    <t>行政运行（税收事务）</t>
  </si>
  <si>
    <t>一般行政管理事务（税收事务）</t>
  </si>
  <si>
    <t>机关服务（税收事务）</t>
  </si>
  <si>
    <t>税收业务</t>
  </si>
  <si>
    <t>事业运行（税收事务）</t>
  </si>
  <si>
    <t>其他税收事务支出</t>
  </si>
  <si>
    <t>审计事务</t>
  </si>
  <si>
    <t>行政运行（审计事务）</t>
  </si>
  <si>
    <t>一般行政管理事务（审计事务）</t>
  </si>
  <si>
    <t>机关服务（审计事务）</t>
  </si>
  <si>
    <t>审计业务</t>
  </si>
  <si>
    <t>审计管理</t>
  </si>
  <si>
    <t>事业运行（审计事务）</t>
  </si>
  <si>
    <t>其他审计事务支出</t>
  </si>
  <si>
    <t>海关事务</t>
  </si>
  <si>
    <t>行政运行（海关事务）</t>
  </si>
  <si>
    <t>一般行政管理事务（海关事务）</t>
  </si>
  <si>
    <t>机关服务（海关事务）</t>
  </si>
  <si>
    <t>缉私办案</t>
  </si>
  <si>
    <t>口岸管理</t>
  </si>
  <si>
    <t>海关关务</t>
  </si>
  <si>
    <t>关税征管</t>
  </si>
  <si>
    <t>海关监管</t>
  </si>
  <si>
    <t>检验检疫</t>
  </si>
  <si>
    <t>事业运行（海关事务）</t>
  </si>
  <si>
    <t>其他海关事务支出</t>
  </si>
  <si>
    <t>纪检监察事务</t>
  </si>
  <si>
    <t>行政运行（纪检监察事务）</t>
  </si>
  <si>
    <t>一般行政管理事务（纪检监察事务）</t>
  </si>
  <si>
    <t>机关服务（纪检监察事务）</t>
  </si>
  <si>
    <t>大案要案查处</t>
  </si>
  <si>
    <t>派驻派出机构</t>
  </si>
  <si>
    <t>巡视工作</t>
  </si>
  <si>
    <t>事业运行（纪检监察事务）</t>
  </si>
  <si>
    <t>其他纪检监察事务支出</t>
  </si>
  <si>
    <t>商贸事务</t>
  </si>
  <si>
    <t>行政运行（商贸事务）</t>
  </si>
  <si>
    <t>一般行政管理事务（商贸事务）</t>
  </si>
  <si>
    <t>机关服务（商贸事务）</t>
  </si>
  <si>
    <t>对外贸易管理</t>
  </si>
  <si>
    <t>国际经济合作</t>
  </si>
  <si>
    <t>外资管理</t>
  </si>
  <si>
    <t>国内贸易管理</t>
  </si>
  <si>
    <t>招商引资</t>
  </si>
  <si>
    <t>事业运行（商贸事务）</t>
  </si>
  <si>
    <t>其他商贸事务支出</t>
  </si>
  <si>
    <t>知识产权事务</t>
  </si>
  <si>
    <t>行政运行（知识产权事务）</t>
  </si>
  <si>
    <t>一般行政管理事务（知识产权事务）</t>
  </si>
  <si>
    <t>机关服务（知识产权事务）</t>
  </si>
  <si>
    <t>专利审批</t>
  </si>
  <si>
    <t>知识产权战略和规划</t>
  </si>
  <si>
    <t>国际合作与交流</t>
  </si>
  <si>
    <t>知识产权宏观管理</t>
  </si>
  <si>
    <t>商标管理</t>
  </si>
  <si>
    <t>原产地地理标志管理</t>
  </si>
  <si>
    <t>事业运行（知识产权事务）</t>
  </si>
  <si>
    <t>其他知识产权事务支出</t>
  </si>
  <si>
    <t>民族事务</t>
  </si>
  <si>
    <t>行政运行（民族事务）</t>
  </si>
  <si>
    <t>一般行政管理事务（民族事务）</t>
  </si>
  <si>
    <t>机关服务（民族事务）</t>
  </si>
  <si>
    <t>民族工作专项</t>
  </si>
  <si>
    <t>事业运行（民族事务）</t>
  </si>
  <si>
    <t>其他民族事务支出</t>
  </si>
  <si>
    <t>港澳台事务</t>
  </si>
  <si>
    <t>行政运行（港澳台事务）</t>
  </si>
  <si>
    <t>一般行政管理事务（港澳台事务）</t>
  </si>
  <si>
    <t>机关服务（港澳台事务）</t>
  </si>
  <si>
    <t>港澳事务</t>
  </si>
  <si>
    <t>台湾事务</t>
  </si>
  <si>
    <t>事业运行（港澳台事务）</t>
  </si>
  <si>
    <t>其他港澳台事务支出</t>
  </si>
  <si>
    <t>档案事务</t>
  </si>
  <si>
    <t>行政运行（档案事务）</t>
  </si>
  <si>
    <t>一般行政管理事务（档案事务）</t>
  </si>
  <si>
    <t>机关服务（档案事务）</t>
  </si>
  <si>
    <t>档案馆</t>
  </si>
  <si>
    <t>其他档案事务支出</t>
  </si>
  <si>
    <t>民主党派及工商联事务</t>
  </si>
  <si>
    <t>行政运行（民主党派及工商联事务）</t>
  </si>
  <si>
    <t>一般行政管理事务（民主党派及工商联事务）</t>
  </si>
  <si>
    <t>机关服务（民主党派及工商联事务）</t>
  </si>
  <si>
    <t>事业运行（民主党派及工商联事务）</t>
  </si>
  <si>
    <t>其他民主党派及工商联事务支出</t>
  </si>
  <si>
    <t>群众团体事务</t>
  </si>
  <si>
    <t>行政运行（群众团体事务）</t>
  </si>
  <si>
    <t>一般行政管理事务（群众团体事务）</t>
  </si>
  <si>
    <t>机关服务（群众团体事务）</t>
  </si>
  <si>
    <t>工会事务</t>
  </si>
  <si>
    <t>事业运行（群众团体事务）</t>
  </si>
  <si>
    <t>其他群众团体事务支出</t>
  </si>
  <si>
    <t>党委办公厅（室）及相关机构事务</t>
  </si>
  <si>
    <t>行政运行（党委办公厅（室）及相关机构事务）</t>
  </si>
  <si>
    <t>一般行政管理事务（党委办公厅（室）及相关机构事务）</t>
  </si>
  <si>
    <t>机关服务（党委办公厅（室）及相关机构事务）</t>
  </si>
  <si>
    <t>专项业务</t>
  </si>
  <si>
    <t>事业运行（党委办公厅（室）及相关机构事务）</t>
  </si>
  <si>
    <t>其他党委办公厅（室）及相关机构事务支出</t>
  </si>
  <si>
    <t>组织事务</t>
  </si>
  <si>
    <t>行政运行（组织事务）</t>
  </si>
  <si>
    <t>一般行政管理事务（组织事务）</t>
  </si>
  <si>
    <t>机关服务（组织事务）</t>
  </si>
  <si>
    <t>公务员事务</t>
  </si>
  <si>
    <t>事业运行（组织事务）</t>
  </si>
  <si>
    <t>其他组织事务支出</t>
  </si>
  <si>
    <t>宣传事务</t>
  </si>
  <si>
    <t>行政运行（宣传事务）</t>
  </si>
  <si>
    <t>一般行政管理事务（宣传事务）</t>
  </si>
  <si>
    <t>机关服务（宣传事务）</t>
  </si>
  <si>
    <t>宣传管理</t>
  </si>
  <si>
    <t>事业运行（宣传事务）</t>
  </si>
  <si>
    <t>其他宣传事务支出</t>
  </si>
  <si>
    <t>统战事务</t>
  </si>
  <si>
    <t>行政运行（统战事务）</t>
  </si>
  <si>
    <t>一般行政管理事务（统战事务）</t>
  </si>
  <si>
    <t>机关服务（统战事务）</t>
  </si>
  <si>
    <t>宗教事务</t>
  </si>
  <si>
    <t>华侨事务</t>
  </si>
  <si>
    <t>事业运行（统战事务）</t>
  </si>
  <si>
    <t>其他统战事务支出</t>
  </si>
  <si>
    <t>对外联络事务</t>
  </si>
  <si>
    <t>行政运行（对外联络事务）</t>
  </si>
  <si>
    <t>一般行政管理事务（对外联络事务）</t>
  </si>
  <si>
    <t>机关服务（对外联络事务）</t>
  </si>
  <si>
    <t>事业运行（对外联络事务）</t>
  </si>
  <si>
    <t>其他对外联络事务支出</t>
  </si>
  <si>
    <t>其他共产党事务支出</t>
  </si>
  <si>
    <t>行政运行（其他共产党事务支出）</t>
  </si>
  <si>
    <t>一般行政管理事务（其他共产党事务支出）</t>
  </si>
  <si>
    <t>机关服务（其他共产党事务支出）</t>
  </si>
  <si>
    <t>事业运行（其他共产党事务支出）</t>
  </si>
  <si>
    <t>网信事务</t>
  </si>
  <si>
    <t>行政运行（网信事务）</t>
  </si>
  <si>
    <t>一般行政管理事务（网信事务）</t>
  </si>
  <si>
    <t>机关服务（网信事务）</t>
  </si>
  <si>
    <t>信息安全事务</t>
  </si>
  <si>
    <t>事业运行（网信事务）</t>
  </si>
  <si>
    <t>其他网信事务支出</t>
  </si>
  <si>
    <t>市场监督管理事务</t>
  </si>
  <si>
    <t>行政运行（市场监督管理事务）</t>
  </si>
  <si>
    <t>一般行政管理事务（市场监督管理事务）</t>
  </si>
  <si>
    <t>机关服务（市场监督管理事务）</t>
  </si>
  <si>
    <t>市场主体管理</t>
  </si>
  <si>
    <t>市场秩序执法</t>
  </si>
  <si>
    <t>质量基础</t>
  </si>
  <si>
    <t>药品事务</t>
  </si>
  <si>
    <t>医疗器械事务</t>
  </si>
  <si>
    <t>化妆品事务</t>
  </si>
  <si>
    <t>质量安全监管</t>
  </si>
  <si>
    <t>食品安全监管</t>
  </si>
  <si>
    <t>事业运行（市场监督管理事务）</t>
  </si>
  <si>
    <t>其他市场监督管理事务</t>
  </si>
  <si>
    <t>社会工作事务</t>
  </si>
  <si>
    <t>行政运行（社会工作事务）</t>
  </si>
  <si>
    <t>一般行政管理事务（社会工作事务）</t>
  </si>
  <si>
    <t>机关服务（社会工作事务）</t>
  </si>
  <si>
    <t>事业运行（社会工作事务）</t>
  </si>
  <si>
    <t>其他社会工作事务支出</t>
  </si>
  <si>
    <t>信访事务</t>
  </si>
  <si>
    <t>行政运行（信访事务）</t>
  </si>
  <si>
    <t>一般行政管理事务（信访事务）</t>
  </si>
  <si>
    <t>机关服务（信访事务）</t>
  </si>
  <si>
    <t>信访业务</t>
  </si>
  <si>
    <t>其他信访事务支出</t>
  </si>
  <si>
    <t>其他一般公共服务支出</t>
  </si>
  <si>
    <t>国家赔偿费用支出</t>
  </si>
  <si>
    <t>外交支出</t>
  </si>
  <si>
    <t>外交管理事务</t>
  </si>
  <si>
    <t>行政运行（外交管理事务）</t>
  </si>
  <si>
    <t>一般行政管理事务（外交管理事务）</t>
  </si>
  <si>
    <t>机关服务（外交管理事务）</t>
  </si>
  <si>
    <t>事业运行（外交管理事务）</t>
  </si>
  <si>
    <t>其他外交管理事务支出</t>
  </si>
  <si>
    <t>其他外交支出</t>
  </si>
  <si>
    <t>国防支出</t>
  </si>
  <si>
    <t>军费</t>
  </si>
  <si>
    <t>现役部队</t>
  </si>
  <si>
    <t>预备役部队</t>
  </si>
  <si>
    <t>其他军费支出</t>
  </si>
  <si>
    <t>国防动员</t>
  </si>
  <si>
    <t>兵役征集</t>
  </si>
  <si>
    <t>经济动员</t>
  </si>
  <si>
    <t>人民防空</t>
  </si>
  <si>
    <t>交通战备</t>
  </si>
  <si>
    <t>民兵</t>
  </si>
  <si>
    <t>边海防</t>
  </si>
  <si>
    <t>其他国防动员支出</t>
  </si>
  <si>
    <t>其他国防支出</t>
  </si>
  <si>
    <t>公共安全支出</t>
  </si>
  <si>
    <t>武装警察部队</t>
  </si>
  <si>
    <t>其他武装警察部队支出</t>
  </si>
  <si>
    <t>公安</t>
  </si>
  <si>
    <t>行政运行（公安）</t>
  </si>
  <si>
    <t>一般行政管理事务（公安）</t>
  </si>
  <si>
    <t>机关服务（公安）</t>
  </si>
  <si>
    <t>执法办案</t>
  </si>
  <si>
    <t>特别业务</t>
  </si>
  <si>
    <t>特勤业务</t>
  </si>
  <si>
    <t>移民事务</t>
  </si>
  <si>
    <t>事业运行（公安）</t>
  </si>
  <si>
    <t>其他公安支出</t>
  </si>
  <si>
    <t>国家安全</t>
  </si>
  <si>
    <t>行政运行（国家安全）</t>
  </si>
  <si>
    <t>一般行政管理事务（国家安全）</t>
  </si>
  <si>
    <t>机关服务（国家安全）</t>
  </si>
  <si>
    <t>安全业务</t>
  </si>
  <si>
    <t>事业运行（国家安全）</t>
  </si>
  <si>
    <t>其他国家安全支出</t>
  </si>
  <si>
    <t>检察</t>
  </si>
  <si>
    <t>行政运行（检察）</t>
  </si>
  <si>
    <t>一般行政管理事务（检察）</t>
  </si>
  <si>
    <t>机关服务（检察）</t>
  </si>
  <si>
    <t>“两房”建设</t>
  </si>
  <si>
    <t>检察监督</t>
  </si>
  <si>
    <t>事业运行（检察）</t>
  </si>
  <si>
    <t>其他检察支出</t>
  </si>
  <si>
    <t>法院</t>
  </si>
  <si>
    <t>行政运行（法院）</t>
  </si>
  <si>
    <t>一般行政管理事务（法院）</t>
  </si>
  <si>
    <t>机关服务（法院）</t>
  </si>
  <si>
    <t>案件审判</t>
  </si>
  <si>
    <t>案件执行</t>
  </si>
  <si>
    <t>“两庭”建设</t>
  </si>
  <si>
    <t>事业运行（法院）</t>
  </si>
  <si>
    <t>其他法院支出</t>
  </si>
  <si>
    <t>司法</t>
  </si>
  <si>
    <t>行政运行（司法）</t>
  </si>
  <si>
    <t>一般行政管理事务（司法）</t>
  </si>
  <si>
    <t>机关服务（司法）</t>
  </si>
  <si>
    <t>基层司法业务</t>
  </si>
  <si>
    <t>普法宣传</t>
  </si>
  <si>
    <t>律师管理</t>
  </si>
  <si>
    <t>公共法律服务</t>
  </si>
  <si>
    <t>国家统一法律职业资格考试</t>
  </si>
  <si>
    <t>社区矫正</t>
  </si>
  <si>
    <t>法治建设</t>
  </si>
  <si>
    <t>事业运行（司法）</t>
  </si>
  <si>
    <t>其他司法支出</t>
  </si>
  <si>
    <t>监狱</t>
  </si>
  <si>
    <t>行政运行（监狱）</t>
  </si>
  <si>
    <t>一般行政管理事务（监狱）</t>
  </si>
  <si>
    <t>机关服务（监狱）</t>
  </si>
  <si>
    <t>罪犯生活及医疗卫生</t>
  </si>
  <si>
    <t>监狱业务及罪犯改造</t>
  </si>
  <si>
    <t>狱政设施建设</t>
  </si>
  <si>
    <t>事业运行（监狱）</t>
  </si>
  <si>
    <t>其他监狱支出</t>
  </si>
  <si>
    <t>强制隔离戒毒</t>
  </si>
  <si>
    <t>行政运行（强制隔离戒毒）</t>
  </si>
  <si>
    <t>一般行政管理事务（强制隔离戒毒）</t>
  </si>
  <si>
    <t>机关服务（强制隔离戒毒）</t>
  </si>
  <si>
    <t>强制隔离戒毒人员生活</t>
  </si>
  <si>
    <t>强制隔离戒毒人员教育</t>
  </si>
  <si>
    <t>所政设施建设</t>
  </si>
  <si>
    <t>事业运行（强制隔离戒毒）</t>
  </si>
  <si>
    <t>其他强制隔离戒毒支出</t>
  </si>
  <si>
    <t>国家保密</t>
  </si>
  <si>
    <t>行政运行（国家保密）</t>
  </si>
  <si>
    <t>一般行政管理事务（国家保密）</t>
  </si>
  <si>
    <t>机关服务（国家保密）</t>
  </si>
  <si>
    <t>保密技术</t>
  </si>
  <si>
    <t>保密管理</t>
  </si>
  <si>
    <t>事业运行（国家保密）</t>
  </si>
  <si>
    <t>其他国家保密支出</t>
  </si>
  <si>
    <t>缉私警察</t>
  </si>
  <si>
    <t>行政运行（缉私警察）</t>
  </si>
  <si>
    <t>一般行政管理事务（缉私警察）</t>
  </si>
  <si>
    <t>辑私业务</t>
  </si>
  <si>
    <t>其他缉私警察支出</t>
  </si>
  <si>
    <t>其他公共安全支出</t>
  </si>
  <si>
    <t>国家司法救助支出</t>
  </si>
  <si>
    <t>教育支出</t>
  </si>
  <si>
    <t>教育管理事务</t>
  </si>
  <si>
    <t>行政运行（教育管理事务）</t>
  </si>
  <si>
    <t>一般行政管理事务（教育管理事务）</t>
  </si>
  <si>
    <t>机关服务（教育管理事务）</t>
  </si>
  <si>
    <t>其他教育管理事务支出</t>
  </si>
  <si>
    <t>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</si>
  <si>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</si>
  <si>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</si>
  <si>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</si>
  <si>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</si>
  <si>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</si>
  <si>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</si>
  <si>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>职业教育</t>
  </si>
  <si>
    <t>初等职业教育</t>
  </si>
  <si>
    <t>中等职业教育</t>
  </si>
  <si>
    <t>技校教育</t>
  </si>
  <si>
    <t>高等职业教育</t>
  </si>
  <si>
    <t>其他职业教育支出</t>
  </si>
  <si>
    <t>成人教育</t>
  </si>
  <si>
    <t>成人初等教育</t>
  </si>
  <si>
    <t>成人中等教育</t>
  </si>
  <si>
    <t>成人高等教育</t>
  </si>
  <si>
    <t>成人广播电视教育</t>
  </si>
  <si>
    <t>其他成人教育支出</t>
  </si>
  <si>
    <t>广播电视教育</t>
  </si>
  <si>
    <t>广播电视学校</t>
  </si>
  <si>
    <t>教育电视台</t>
  </si>
  <si>
    <t>其他广播电视教育支出</t>
  </si>
  <si>
    <t>留学教育</t>
  </si>
  <si>
    <t>出国留学教育</t>
  </si>
  <si>
    <t>来华留学教育</t>
  </si>
  <si>
    <t>其他留学教育支出</t>
  </si>
  <si>
    <t>特殊教育</t>
  </si>
  <si>
    <t>特殊学校教育</t>
  </si>
  <si>
    <t>工读学校教育</t>
  </si>
  <si>
    <t>其他特殊教育支出</t>
  </si>
  <si>
    <t>进修及培训</t>
  </si>
  <si>
    <t>教师进修</t>
  </si>
  <si>
    <t>干部教育</t>
  </si>
  <si>
    <t>培训支出</t>
  </si>
  <si>
    <t>退役士兵能力提升</t>
  </si>
  <si>
    <t>其他进修及培训</t>
  </si>
  <si>
    <t>教育费附加安排的支出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</si>
  <si>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</si>
  <si>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</si>
  <si>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</si>
  <si>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</si>
  <si>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</si>
  <si>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</si>
  <si>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>其他教育支出</t>
  </si>
  <si>
    <t>科学技术支出</t>
  </si>
  <si>
    <t>科学技术管理事务</t>
  </si>
  <si>
    <t>行政运行（科学技术管理事务）</t>
  </si>
  <si>
    <t>一般行政管理事务（科学技术管理事务）</t>
  </si>
  <si>
    <t>机关服务（科学技术管理事务）</t>
  </si>
  <si>
    <t>其他科学技术管理事务支出</t>
  </si>
  <si>
    <t>基础研究</t>
  </si>
  <si>
    <t>机构运行</t>
  </si>
  <si>
    <t>自然科学基金</t>
  </si>
  <si>
    <t>实验室及相关设施</t>
  </si>
  <si>
    <t>重大科学工程</t>
  </si>
  <si>
    <t>专项基础科研</t>
  </si>
  <si>
    <t>专项技术基础</t>
  </si>
  <si>
    <t>科技人才队伍建设</t>
  </si>
  <si>
    <t>其他基础研究支出</t>
  </si>
  <si>
    <t>应用研究</t>
  </si>
  <si>
    <t>社会公益研究</t>
  </si>
  <si>
    <t>高技术研究</t>
  </si>
  <si>
    <t>专项科研试制</t>
  </si>
  <si>
    <t>其他应用研究支出</t>
  </si>
  <si>
    <t>技术研究与开发</t>
  </si>
  <si>
    <t>科技成果转化与扩散</t>
  </si>
  <si>
    <t>共性技术研究与开发</t>
  </si>
  <si>
    <t>其他技术研究与开发支出</t>
  </si>
  <si>
    <t>科技条件与服务</t>
  </si>
  <si>
    <t>技术创新服务体系</t>
  </si>
  <si>
    <t>科技条件专项</t>
  </si>
  <si>
    <t>其他科技条件与服务支出</t>
  </si>
  <si>
    <t>社会科学</t>
  </si>
  <si>
    <t>社会科学研究机构</t>
  </si>
  <si>
    <t>社会科学研究</t>
  </si>
  <si>
    <t>社科基金支出</t>
  </si>
  <si>
    <t>其他社会科学支出</t>
  </si>
  <si>
    <t>科学技术普及</t>
  </si>
  <si>
    <t>科普活动</t>
  </si>
  <si>
    <t>青少年科技活动</t>
  </si>
  <si>
    <t>学术交流活动</t>
  </si>
  <si>
    <t>科技馆站</t>
  </si>
  <si>
    <t>其他科学技术普及支出</t>
  </si>
  <si>
    <t>科技交流与合作</t>
  </si>
  <si>
    <t>国际交流与合作</t>
  </si>
  <si>
    <t>重大科技合作项目</t>
  </si>
  <si>
    <t>其他科技交流与合作支出</t>
  </si>
  <si>
    <t>科技重大项目</t>
  </si>
  <si>
    <t>科技重大专项</t>
  </si>
  <si>
    <t>重点研发计划</t>
  </si>
  <si>
    <t>其他科技重大项目</t>
  </si>
  <si>
    <t>其他科学技术支出</t>
  </si>
  <si>
    <t>科技奖励</t>
  </si>
  <si>
    <t>核应急</t>
  </si>
  <si>
    <t>转制科研机构</t>
  </si>
  <si>
    <t>文化旅游体育与传媒支出</t>
  </si>
  <si>
    <t>文化和旅游</t>
  </si>
  <si>
    <t>行政运行（文化和旅游）</t>
  </si>
  <si>
    <t>一般行政管理事务（文化和旅游）</t>
  </si>
  <si>
    <t>机关服务（文化和旅游）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</si>
  <si>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</si>
  <si>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</si>
  <si>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</si>
  <si>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</si>
  <si>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</si>
  <si>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</si>
  <si>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</si>
  <si>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</si>
  <si>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</si>
  <si>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</si>
  <si>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文化和旅游管理事务</t>
  </si>
  <si>
    <t>其他文化和旅游支出</t>
  </si>
  <si>
    <t>文物</t>
  </si>
  <si>
    <t>行政运行（文物）</t>
  </si>
  <si>
    <t>一般行政管理事务（文物）</t>
  </si>
  <si>
    <t>机关服务（文物）</t>
  </si>
  <si>
    <t>文物保护</t>
  </si>
  <si>
    <t>博物馆</t>
  </si>
  <si>
    <t>历史名城与古迹</t>
  </si>
  <si>
    <t>其他文物支出</t>
  </si>
  <si>
    <t>体育</t>
  </si>
  <si>
    <t>行政运行（体育）</t>
  </si>
  <si>
    <t>一般行政管理事务（体育）</t>
  </si>
  <si>
    <t>机关服务（体育）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</si>
  <si>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</si>
  <si>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</si>
  <si>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</si>
  <si>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</si>
  <si>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</si>
  <si>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</si>
  <si>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</si>
  <si>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>新闻出版电影</t>
  </si>
  <si>
    <t>行政运行（新闻出版电影）</t>
  </si>
  <si>
    <t>一般行政管理事务（新闻出版电影）</t>
  </si>
  <si>
    <t>机关服务（新闻出版电影）</t>
  </si>
  <si>
    <t>新闻通讯</t>
  </si>
  <si>
    <t>出版发行</t>
  </si>
  <si>
    <t>版权管理</t>
  </si>
  <si>
    <t>电影</t>
  </si>
  <si>
    <t>其他新闻出版广播影视支出</t>
  </si>
  <si>
    <t>广播电视</t>
  </si>
  <si>
    <t>行政运行（广播电视）</t>
  </si>
  <si>
    <t>一般行政管理事务（广播电视）</t>
  </si>
  <si>
    <t>机关服务（广播电视）</t>
  </si>
  <si>
    <t>监测监管</t>
  </si>
  <si>
    <t>传输发射</t>
  </si>
  <si>
    <t>广播电视事务</t>
  </si>
  <si>
    <t>其他广播电视支出</t>
  </si>
  <si>
    <t>其他文化旅游体育与传媒支出</t>
  </si>
  <si>
    <t>宣传文化发展专项支出</t>
  </si>
  <si>
    <t>文化产业发展专项支出</t>
  </si>
  <si>
    <t>社会保障和就业支出</t>
  </si>
  <si>
    <t>人力资源和社会保障管理事务</t>
  </si>
  <si>
    <t>行政运行（人力资源和社会保障管理事务）</t>
  </si>
  <si>
    <t>一般行政管理事务（人力资源和社会保障管理事务）</t>
  </si>
  <si>
    <t>机关服务（人力资源和社会保障管理事务）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</si>
  <si>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</si>
  <si>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</si>
  <si>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</si>
  <si>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</si>
  <si>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</si>
  <si>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</si>
  <si>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</si>
  <si>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</si>
  <si>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政府特殊津贴</t>
  </si>
  <si>
    <t>资助留学回国人员</t>
  </si>
  <si>
    <t>博士后日常经费</t>
  </si>
  <si>
    <t>引进人才费用</t>
  </si>
  <si>
    <t>事业运行（人力资源和社会保障管理事务）</t>
  </si>
  <si>
    <t>其他人力资源和社会保障管理事务支出</t>
  </si>
  <si>
    <t>民政管理事务</t>
  </si>
  <si>
    <t>行政运行（民政管理事务）</t>
  </si>
  <si>
    <t>一般行政管理事务（民政管理事务）</t>
  </si>
  <si>
    <t>机关服务（民政管理事务）</t>
  </si>
  <si>
    <t>社会组织管理</t>
  </si>
  <si>
    <t>行政区划和地名管理</t>
  </si>
  <si>
    <t>基层政权建设和社区治理</t>
  </si>
  <si>
    <t>其他民政管理事务支出</t>
  </si>
  <si>
    <t>补充全国社会保障基金</t>
  </si>
  <si>
    <t>用一般公共预算补充基金</t>
  </si>
  <si>
    <t>行政事业单位养老支出</t>
  </si>
  <si>
    <t>行政单位离退休</t>
  </si>
  <si>
    <t>事业单位离退休</t>
  </si>
  <si>
    <t>离退休人员管理机构</t>
  </si>
  <si>
    <t>机关事业单位基本养老保险缴费支出</t>
  </si>
  <si>
    <t>机关事业单位职业年金缴费支出</t>
  </si>
  <si>
    <t>对机关事业单位基本养老保险基金的补助</t>
  </si>
  <si>
    <t>对机关事业单位职业年金的补助</t>
  </si>
  <si>
    <t>其他行政事业单位养老支出</t>
  </si>
  <si>
    <t>企业改革补助</t>
  </si>
  <si>
    <t>企业关闭破产补助</t>
  </si>
  <si>
    <t>厂办大集体改革补助</t>
  </si>
  <si>
    <t>其他企业改革发展补助</t>
  </si>
  <si>
    <t>就业补助</t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</si>
  <si>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</si>
  <si>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</si>
  <si>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</si>
  <si>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</si>
  <si>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</si>
  <si>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</si>
  <si>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</si>
  <si>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促进创业补贴</t>
  </si>
  <si>
    <t>其他就业补助支出</t>
  </si>
  <si>
    <t>抚恤</t>
  </si>
  <si>
    <t>死亡抚恤</t>
  </si>
  <si>
    <t>伤残抚恤</t>
  </si>
  <si>
    <t>在乡复员、退伍军人生活补助</t>
  </si>
  <si>
    <t>义务兵优待</t>
  </si>
  <si>
    <t>农村籍退役士兵老年生活补助</t>
  </si>
  <si>
    <t>光荣院</t>
  </si>
  <si>
    <t>褒扬纪念</t>
  </si>
  <si>
    <t>其他优抚支出</t>
  </si>
  <si>
    <t>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</si>
  <si>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</si>
  <si>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</si>
  <si>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</si>
  <si>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</si>
  <si>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</si>
  <si>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</si>
  <si>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>社会福利</t>
  </si>
  <si>
    <t>儿童福利</t>
  </si>
  <si>
    <t>老年福利</t>
  </si>
  <si>
    <t>康复辅具</t>
  </si>
  <si>
    <t>殡葬</t>
  </si>
  <si>
    <t>社会福利事业单位</t>
  </si>
  <si>
    <t>养老服务</t>
  </si>
  <si>
    <t>其他社会福利支出</t>
  </si>
  <si>
    <t>残疾人事业</t>
  </si>
  <si>
    <t>行政运行（残疾人事业）</t>
  </si>
  <si>
    <t>一般行政管理事务（残疾人事业）</t>
  </si>
  <si>
    <t>机关服务（残疾人事业）</t>
  </si>
  <si>
    <t>残疾人康复</t>
  </si>
  <si>
    <t>残疾人就业</t>
  </si>
  <si>
    <t>残疾人体育</t>
  </si>
  <si>
    <t>残疾人生活和护理补贴</t>
  </si>
  <si>
    <t>其他残疾人事业支出</t>
  </si>
  <si>
    <t>红十字事业</t>
  </si>
  <si>
    <t>行政运行（红十字事业）</t>
  </si>
  <si>
    <t>一般行政管理事务（红十字事业）</t>
  </si>
  <si>
    <t>机关服务（红十字事业）</t>
  </si>
  <si>
    <t>事业运行（红十字事业）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</si>
  <si>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</si>
  <si>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</si>
  <si>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</si>
  <si>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</si>
  <si>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</si>
  <si>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</si>
  <si>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</si>
  <si>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</si>
  <si>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城市特困人员救助供养支出</t>
  </si>
  <si>
    <t>农村特困人员救助供养支出</t>
  </si>
  <si>
    <t>补充道路交通事故社会救助基金</t>
  </si>
  <si>
    <t>对道路交通事故社会救助基金的补助</t>
  </si>
  <si>
    <t>交强险罚款收入补助基金支出</t>
  </si>
  <si>
    <t>其他生活救助</t>
  </si>
  <si>
    <t>其他城市生活救助</t>
  </si>
  <si>
    <t>其他农村生活救助</t>
  </si>
  <si>
    <t>财政对基本养老保险基金的补助</t>
  </si>
  <si>
    <t>财政对企业职工基本养老保险基金的补助</t>
  </si>
  <si>
    <t>财政对城乡居民基本养老保险基金的补助</t>
  </si>
  <si>
    <t>财政对其他基本养老保险基金的补助</t>
  </si>
  <si>
    <t>财政对其他社会保险基金的补助</t>
  </si>
  <si>
    <t>财政对失业保险基金的补助</t>
  </si>
  <si>
    <t>财政对工伤保险基金的补助</t>
  </si>
  <si>
    <t>其他财政对社会保险基金的补助</t>
  </si>
  <si>
    <t>退役军人管理事务</t>
  </si>
  <si>
    <t>行政运行（退役军人管理事务）</t>
  </si>
  <si>
    <t>一般行政管理事务（退役军人管理事务）</t>
  </si>
  <si>
    <t>机关服务（退役军人管理事务）</t>
  </si>
  <si>
    <t>拥军优属</t>
  </si>
  <si>
    <t>军供保障</t>
  </si>
  <si>
    <t>事业运行（退役军人管理事务）</t>
  </si>
  <si>
    <t>其他退役军人事务管理支出</t>
  </si>
  <si>
    <t>财政代缴社会保险费支出</t>
  </si>
  <si>
    <t>财政代缴城乡居民基本养老保险费支出</t>
  </si>
  <si>
    <t>财政代缴其他社会保险费支出</t>
  </si>
  <si>
    <t>其他社会保障和就业支出</t>
  </si>
  <si>
    <t>卫生健康支出</t>
  </si>
  <si>
    <t>卫生健康管理事务</t>
  </si>
  <si>
    <t>行政运行（卫生健康管理事务）</t>
  </si>
  <si>
    <t>一般行政管理事务（卫生健康管理事务）</t>
  </si>
  <si>
    <t>机关服务（卫生健康管理事务）</t>
  </si>
  <si>
    <t>其他卫生健康管理事务支出</t>
  </si>
  <si>
    <t>公立医院</t>
  </si>
  <si>
    <t>综合医院</t>
  </si>
  <si>
    <t>中医（民族）医院</t>
  </si>
  <si>
    <t>传染病医院</t>
  </si>
  <si>
    <t>职业病防治医院</t>
  </si>
  <si>
    <t>精神病医院</t>
  </si>
  <si>
    <t>妇幼保健医院</t>
  </si>
  <si>
    <t>儿童医院</t>
  </si>
  <si>
    <t>其他专科医院</t>
  </si>
  <si>
    <t>福利医院</t>
  </si>
  <si>
    <t>行业医院</t>
  </si>
  <si>
    <t>处理医疗欠费</t>
  </si>
  <si>
    <t>康复医院</t>
  </si>
  <si>
    <t>优抚医院</t>
  </si>
  <si>
    <t>其他公立医院支出</t>
  </si>
  <si>
    <t>基层医疗卫生机构</t>
  </si>
  <si>
    <t>城市社区卫生机构</t>
  </si>
  <si>
    <t>乡镇卫生院</t>
  </si>
  <si>
    <t>其他基层医疗卫生机构支出</t>
  </si>
  <si>
    <t>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</si>
  <si>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</si>
  <si>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</si>
  <si>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</si>
  <si>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</si>
  <si>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</si>
  <si>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</si>
  <si>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</si>
  <si>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</si>
  <si>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重大公共卫生服务</t>
  </si>
  <si>
    <t>突发公共卫生事件应急处置</t>
  </si>
  <si>
    <t>其他公共卫生支出</t>
  </si>
  <si>
    <t>计划生育事务</t>
  </si>
  <si>
    <t>计划生育机构</t>
  </si>
  <si>
    <t>计划生育服务</t>
  </si>
  <si>
    <t>其他计划生育事务支出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</si>
  <si>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</si>
  <si>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</si>
  <si>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</si>
  <si>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</si>
  <si>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</si>
  <si>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财政对基本医疗保险基金的补助</t>
  </si>
  <si>
    <t>财政对职工基本医疗保险基金的补助</t>
  </si>
  <si>
    <t>财政对城乡居民基本医疗保险基金的补助</t>
  </si>
  <si>
    <t>财政对其他基本医疗保险基金的补助</t>
  </si>
  <si>
    <t>医疗救助</t>
  </si>
  <si>
    <t>城乡医疗救助</t>
  </si>
  <si>
    <t>疾病应急救助</t>
  </si>
  <si>
    <t>其他医疗救助支出</t>
  </si>
  <si>
    <t>优抚对象医疗</t>
  </si>
  <si>
    <t>优抚对象医疗补助</t>
  </si>
  <si>
    <t>其他优抚对象医疗支出</t>
  </si>
  <si>
    <t>医疗保障管理事务</t>
  </si>
  <si>
    <t>行政运行（医疗保障管理事务）</t>
  </si>
  <si>
    <t>一般行政管理事务（医疗保障管理事务）</t>
  </si>
  <si>
    <t>机关服务（医疗保障管理事务）</t>
  </si>
  <si>
    <t>医疗保障政策管理</t>
  </si>
  <si>
    <t>医疗保障经办事务</t>
  </si>
  <si>
    <t>事业运行（医疗保障管理事务）</t>
  </si>
  <si>
    <t>其他医疗保障管理事务支出</t>
  </si>
  <si>
    <t>老龄卫生健康事务</t>
  </si>
  <si>
    <t>中医药事务</t>
  </si>
  <si>
    <t>行政运行（中医药事务）</t>
  </si>
  <si>
    <t>一般行政管理事务（中医药事务）</t>
  </si>
  <si>
    <t>机关服务（中医药事务）</t>
  </si>
  <si>
    <t>中医（民族医）药专项</t>
  </si>
  <si>
    <t>其他中医药事务支出</t>
  </si>
  <si>
    <t>疾病预防控制事务</t>
  </si>
  <si>
    <t>行政运行（疾病预防控制事务）</t>
  </si>
  <si>
    <t>一般行政管理事务（疾病预防控制事务）</t>
  </si>
  <si>
    <t>机关服务（疾病预防控制事务）</t>
  </si>
  <si>
    <t>其他疾病预防控制事务支出</t>
  </si>
  <si>
    <t>其他卫生健康支出</t>
  </si>
  <si>
    <t>节能环保支出</t>
  </si>
  <si>
    <t>环境保护管理事务</t>
  </si>
  <si>
    <t>行政运行（环境保护管理事务）</t>
  </si>
  <si>
    <t>一般行政管理事务（环境保护管理事务）</t>
  </si>
  <si>
    <t>机关服务（环境保护管理事务）</t>
  </si>
  <si>
    <t>生态环境保护宣传</t>
  </si>
  <si>
    <t>环境保护法规、规划及标准</t>
  </si>
  <si>
    <t>生态环境国际合作及履约</t>
  </si>
  <si>
    <t>生态环境保护行政许可</t>
  </si>
  <si>
    <t>应对气候变化管理事务</t>
  </si>
  <si>
    <t>其他环境保护管理事务支出</t>
  </si>
  <si>
    <t>环境监测与监察</t>
  </si>
  <si>
    <t>建设项目环评审查与监督</t>
  </si>
  <si>
    <t>核与辐射安全监督</t>
  </si>
  <si>
    <t>其他环境监测与监察支出</t>
  </si>
  <si>
    <t>污染防治</t>
  </si>
  <si>
    <t>大气</t>
  </si>
  <si>
    <t>水体</t>
  </si>
  <si>
    <t>噪声</t>
  </si>
  <si>
    <t>固体废弃物与化学品</t>
  </si>
  <si>
    <t>放射源和放射性废物监管</t>
  </si>
  <si>
    <t>辐射</t>
  </si>
  <si>
    <t>土壤</t>
  </si>
  <si>
    <t>其他污染防治支出</t>
  </si>
  <si>
    <t>自然生态保护</t>
  </si>
  <si>
    <t>生态保护</t>
  </si>
  <si>
    <t>农村环境保护</t>
  </si>
  <si>
    <t>生物及物种资源保护</t>
  </si>
  <si>
    <t>草原生态修复治理</t>
  </si>
  <si>
    <t>自然保护地</t>
  </si>
  <si>
    <t>其他自然生态保护支出</t>
  </si>
  <si>
    <t>森林保护修复</t>
  </si>
  <si>
    <t>森林管护</t>
  </si>
  <si>
    <t>社会保险补助</t>
  </si>
  <si>
    <t>政策性社会性支出补助</t>
  </si>
  <si>
    <t>天然林保护工程建设</t>
  </si>
  <si>
    <t>停伐补助</t>
  </si>
  <si>
    <t>其他森林保护修复支出</t>
  </si>
  <si>
    <t>风沙荒漠治理</t>
  </si>
  <si>
    <t>京津风沙源治理工程建设</t>
  </si>
  <si>
    <t>其他风沙荒漠治理支出</t>
  </si>
  <si>
    <t>退牧还草</t>
  </si>
  <si>
    <t>退牧还草工程建设</t>
  </si>
  <si>
    <t>其他退牧还草支出</t>
  </si>
  <si>
    <t>已垦草原退耕还草</t>
  </si>
  <si>
    <t>能源节约利用</t>
  </si>
  <si>
    <t>污染减排</t>
  </si>
  <si>
    <t>生态环境监测与信息</t>
  </si>
  <si>
    <t>生态环境执法监察</t>
  </si>
  <si>
    <t>减排专项支出</t>
  </si>
  <si>
    <t>清洁生产专项支出</t>
  </si>
  <si>
    <t>其他污染减排支出</t>
  </si>
  <si>
    <t>可再生能源</t>
  </si>
  <si>
    <t>循环经济</t>
  </si>
  <si>
    <t>能源管理事务</t>
  </si>
  <si>
    <t>行政运行（能源管理事务）</t>
  </si>
  <si>
    <t>一般行政管理事务（能源管理事务）</t>
  </si>
  <si>
    <t>机关服务（能源管理事务）</t>
  </si>
  <si>
    <t>能源科技装备</t>
  </si>
  <si>
    <t>能源行业管理</t>
  </si>
  <si>
    <t>能源管理</t>
  </si>
  <si>
    <t>农村电网建设</t>
  </si>
  <si>
    <t>事业运行（能源管理事务）</t>
  </si>
  <si>
    <t>其他能源管理事务支出</t>
  </si>
  <si>
    <t>其他节能环保支出</t>
  </si>
  <si>
    <t>城乡社区支出</t>
  </si>
  <si>
    <t>城乡社区管理事务</t>
  </si>
  <si>
    <t>行政运行（城乡社区管理事务）</t>
  </si>
  <si>
    <t>一般行政管理事务（城乡社区管理事务）</t>
  </si>
  <si>
    <t>机关服务（城乡社区管理事务）</t>
  </si>
  <si>
    <t>城管执法</t>
  </si>
  <si>
    <t>工程建设标准规范编制与监管</t>
  </si>
  <si>
    <t>工程建设管理</t>
  </si>
  <si>
    <t>市政公用行业市场监管</t>
  </si>
  <si>
    <t>住宅建设与房地产市场监管</t>
  </si>
  <si>
    <t>执业资格注册、资质审查</t>
  </si>
  <si>
    <t>其他城乡社区管理事务支出</t>
  </si>
  <si>
    <t>城乡社区规划与管理</t>
  </si>
  <si>
    <t>城乡社区公共设施</t>
  </si>
  <si>
    <t>小城镇基础设施建设</t>
  </si>
  <si>
    <t>其他城乡社区公共设施支出</t>
  </si>
  <si>
    <t>城乡社区环境卫生</t>
  </si>
  <si>
    <t>建设市场管理与监督</t>
  </si>
  <si>
    <t>其他城乡社区支出</t>
  </si>
  <si>
    <t>农林水支出</t>
  </si>
  <si>
    <t>农业农村</t>
  </si>
  <si>
    <t>行政运行（农业农村）</t>
  </si>
  <si>
    <t>一般行政管理事务（农业农村）</t>
  </si>
  <si>
    <t>机关服务（农业农村）</t>
  </si>
  <si>
    <t>事业运行（农业农村）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</si>
  <si>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</si>
  <si>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</si>
  <si>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</si>
  <si>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</si>
  <si>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</si>
  <si>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</si>
  <si>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行业业务管理</t>
  </si>
  <si>
    <t>对外交流与合作</t>
  </si>
  <si>
    <t>防灾救灾</t>
  </si>
  <si>
    <t>稳定农民收入补贴</t>
  </si>
  <si>
    <t>农业结构调整补贴</t>
  </si>
  <si>
    <t>农业生产发展</t>
  </si>
  <si>
    <t>农村合作经济</t>
  </si>
  <si>
    <t>农产品加工与促销</t>
  </si>
  <si>
    <t>农村社会事业</t>
  </si>
  <si>
    <t>农业生态资源保护</t>
  </si>
  <si>
    <t>乡村道路建设</t>
  </si>
  <si>
    <t>渔业发展</t>
  </si>
  <si>
    <t>对高校毕业生到基层任职补助</t>
  </si>
  <si>
    <t>耕地建设与利用</t>
  </si>
  <si>
    <t>其他农业农村支出</t>
  </si>
  <si>
    <t>林业和草原</t>
  </si>
  <si>
    <t>行政运行（林业和草原）</t>
  </si>
  <si>
    <t>一般行政管理事务（林业和草原）</t>
  </si>
  <si>
    <t>机关服务（林业和草原）</t>
  </si>
  <si>
    <t>事业机构</t>
  </si>
  <si>
    <t>森林资源培育</t>
  </si>
  <si>
    <t>技术推广与转化</t>
  </si>
  <si>
    <t>森林资源管理</t>
  </si>
  <si>
    <t>森林生态效益补偿</t>
  </si>
  <si>
    <t>动植物保护</t>
  </si>
  <si>
    <t>湿地保护</t>
  </si>
  <si>
    <t>执法与监督</t>
  </si>
  <si>
    <t>防沙治沙</t>
  </si>
  <si>
    <t>对外合作与交流</t>
  </si>
  <si>
    <t>产业化管理</t>
  </si>
  <si>
    <t>信息管理</t>
  </si>
  <si>
    <t>林区公共支出</t>
  </si>
  <si>
    <t>贷款贴息</t>
  </si>
  <si>
    <t>林业草原防灾减灾</t>
  </si>
  <si>
    <t>草原管理</t>
  </si>
  <si>
    <t>退耕还林还草</t>
  </si>
  <si>
    <t>其他林业和草原支出</t>
  </si>
  <si>
    <t>水利</t>
  </si>
  <si>
    <t>行政运行（水利）</t>
  </si>
  <si>
    <t>一般行政管理事务（水利）</t>
  </si>
  <si>
    <t>机关服务（水利）</t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</si>
  <si>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</si>
  <si>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</si>
  <si>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</si>
  <si>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</si>
  <si>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</si>
  <si>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</si>
  <si>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</si>
  <si>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</si>
  <si>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</si>
  <si>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</si>
  <si>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</si>
  <si>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</si>
  <si>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农村水利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</si>
  <si>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</si>
  <si>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</si>
  <si>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</si>
  <si>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</si>
  <si>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</si>
  <si>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水利建设征地及移民支出</t>
  </si>
  <si>
    <t>农村供水</t>
  </si>
  <si>
    <t>南水北调工程建设</t>
  </si>
  <si>
    <t>南水北调工程管理</t>
  </si>
  <si>
    <t>其他水利支出</t>
  </si>
  <si>
    <t>巩固脱贫攻坚成果衔接乡村振兴</t>
  </si>
  <si>
    <t>行政运行（巩固脱贫攻坚成果衔接乡村振兴）</t>
  </si>
  <si>
    <t>一般行政管理事务（巩固脱贫攻坚成果衔接乡村振兴）</t>
  </si>
  <si>
    <t>机关服务（巩固脱贫攻坚成果衔接乡村振兴）</t>
  </si>
  <si>
    <t>农村基础设施建设</t>
  </si>
  <si>
    <t>生产发展</t>
  </si>
  <si>
    <t>社会发展</t>
  </si>
  <si>
    <t>贷款奖补和贴息</t>
  </si>
  <si>
    <t>“三西”农业建设专项补助</t>
  </si>
  <si>
    <t>事业运行（巩固脱贫攻坚成果衔接乡村振兴）</t>
  </si>
  <si>
    <t>其他巩固脱贫攻坚成果衔接乡村振兴</t>
  </si>
  <si>
    <t>农村综合改革</t>
  </si>
  <si>
    <t>对村级公益事业建设的补助</t>
  </si>
  <si>
    <t>国有农场办社会职能改革补助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</si>
  <si>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</si>
  <si>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</si>
  <si>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</si>
  <si>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</si>
  <si>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>普惠金融发展支出</t>
  </si>
  <si>
    <t>支持农村金融机构</t>
  </si>
  <si>
    <t>农业保险保费补贴</t>
  </si>
  <si>
    <t>创业担保贷款贴息及奖补</t>
  </si>
  <si>
    <t>补充创业担保贷款基金</t>
  </si>
  <si>
    <t>其他普惠金融发展支出</t>
  </si>
  <si>
    <t>目标价格补贴</t>
  </si>
  <si>
    <t>棉花目标价格补贴</t>
  </si>
  <si>
    <t>其他目标价格补贴</t>
  </si>
  <si>
    <t>其他农林水支出</t>
  </si>
  <si>
    <t>化解其他公益性乡村债务支出</t>
  </si>
  <si>
    <t>交通运输支出</t>
  </si>
  <si>
    <t>公路水路运输</t>
  </si>
  <si>
    <t>行政运行（公路水路运输）</t>
  </si>
  <si>
    <t>一般行政管理事务（公路水路运输）</t>
  </si>
  <si>
    <t>机关服务（公路水路运输）</t>
  </si>
  <si>
    <t>公路建设</t>
  </si>
  <si>
    <t>公路养护</t>
  </si>
  <si>
    <t>交通运输信息化建设</t>
  </si>
  <si>
    <t>公路和运输安全</t>
  </si>
  <si>
    <t>公路运输管理</t>
  </si>
  <si>
    <t>公路和运输技术标准化建设</t>
  </si>
  <si>
    <t>水运建设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</si>
  <si>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</si>
  <si>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</si>
  <si>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</si>
  <si>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</si>
  <si>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</si>
  <si>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</si>
  <si>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</si>
  <si>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</si>
  <si>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</si>
  <si>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其他公路水路运输支出</t>
  </si>
  <si>
    <t>铁路运输</t>
  </si>
  <si>
    <t>行政运行（铁路运输）</t>
  </si>
  <si>
    <t>一般行政管理事务（铁路运输）</t>
  </si>
  <si>
    <t>机关服务（铁路运输）</t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</si>
  <si>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</si>
  <si>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</si>
  <si>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</si>
  <si>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</si>
  <si>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</si>
  <si>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</si>
  <si>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>民用航空运输</t>
  </si>
  <si>
    <t>行政运行（民用航空运输）</t>
  </si>
  <si>
    <t>一般行政管理事务（民用航空运输）</t>
  </si>
  <si>
    <t>机关服务（民用航空运输）</t>
  </si>
  <si>
    <t>机场建设</t>
  </si>
  <si>
    <t>空管系统建设</t>
  </si>
  <si>
    <t>民航还贷专项支出</t>
  </si>
  <si>
    <t>民用航空安全</t>
  </si>
  <si>
    <t>民航专项运输</t>
  </si>
  <si>
    <t>其他民用航空运输支出</t>
  </si>
  <si>
    <t>邮政业支出</t>
  </si>
  <si>
    <t>行政运行（邮政业支出）</t>
  </si>
  <si>
    <t>一般行政管理事务（邮政业支出）</t>
  </si>
  <si>
    <t>机关服务（邮政业支出）</t>
  </si>
  <si>
    <t>邮政普遍服务与特殊服务</t>
  </si>
  <si>
    <t>其他邮政业支出</t>
  </si>
  <si>
    <t>其他交通运输支出</t>
  </si>
  <si>
    <t>公共交通运营补助</t>
  </si>
  <si>
    <t>资源勘探工业信息等支出</t>
  </si>
  <si>
    <t>资源勘探开发</t>
  </si>
  <si>
    <t>行政运行（资源勘探开发）</t>
  </si>
  <si>
    <t>一般行政管理事务（资源勘探开发）</t>
  </si>
  <si>
    <t>机关服务（资源勘探开发）</t>
  </si>
  <si>
    <t>煤炭勘探开采和洗选</t>
  </si>
  <si>
    <t>石油和天然气勘探开采</t>
  </si>
  <si>
    <t>黑色金属矿勘探和采选</t>
  </si>
  <si>
    <t>有色金属矿勘探和采选</t>
  </si>
  <si>
    <t>非金属矿勘探和采选</t>
  </si>
  <si>
    <t>其他资源勘探业支出</t>
  </si>
  <si>
    <t>制造业</t>
  </si>
  <si>
    <t>行政运行（制造业）</t>
  </si>
  <si>
    <t>一般行政管理事务（制造业）</t>
  </si>
  <si>
    <t>机关服务（制造业）</t>
  </si>
  <si>
    <t>纺织业</t>
  </si>
  <si>
    <t>医药制造业</t>
  </si>
  <si>
    <t>非金属矿物制品业</t>
  </si>
  <si>
    <t>通信设备、计算机及其他电子设备制造业</t>
  </si>
  <si>
    <t>交通运输设备制造业</t>
  </si>
  <si>
    <t>电气机械及器材制造业</t>
  </si>
  <si>
    <t>工艺品及其他制造业</t>
  </si>
  <si>
    <t>石油加工、炼焦及核燃料加工业</t>
  </si>
  <si>
    <t>化学原料及化学制品制造业</t>
  </si>
  <si>
    <t>黑色金属冶炼及压延加工业</t>
  </si>
  <si>
    <t>有色金属冶炼及压延加工业</t>
  </si>
  <si>
    <t>其他制造业支出</t>
  </si>
  <si>
    <t>建筑业</t>
  </si>
  <si>
    <t>行政运行（建筑业）</t>
  </si>
  <si>
    <t>一般行政管理事务（建筑业）</t>
  </si>
  <si>
    <t>机关服务（建筑业）</t>
  </si>
  <si>
    <t>其他建筑业支出</t>
  </si>
  <si>
    <t>工业和信息产业监管</t>
  </si>
  <si>
    <t>行政运行（工业和信息产业监管）</t>
  </si>
  <si>
    <t>一般行政管理事务（工业和信息产业监管）</t>
  </si>
  <si>
    <t>机关服务（工业和信息产业监管）</t>
  </si>
  <si>
    <t>战备应急</t>
  </si>
  <si>
    <t>专用通信</t>
  </si>
  <si>
    <t>无线电及信息通信监管</t>
  </si>
  <si>
    <t>工程建设及运行维护</t>
  </si>
  <si>
    <t>产业发展</t>
  </si>
  <si>
    <t>事业运行（工业和信息产业监管）</t>
  </si>
  <si>
    <t>其他工业和信息产业监管支出</t>
  </si>
  <si>
    <t>国有资产监管</t>
  </si>
  <si>
    <t>行政运行（国有资产监管）</t>
  </si>
  <si>
    <t>一般行政管理事务（国有资产监管）</t>
  </si>
  <si>
    <t>机关服务（国有资产监管）</t>
  </si>
  <si>
    <t>国有企业监事会专项</t>
  </si>
  <si>
    <t>中央企业专项管理</t>
  </si>
  <si>
    <t>其他国有资产监管支出</t>
  </si>
  <si>
    <t>支持中小企业发展和管理支出</t>
  </si>
  <si>
    <t>行政运行（支持中小企业发展和管理支出）</t>
  </si>
  <si>
    <t>一般行政管理事务（支持中小企业发展和管理支出）</t>
  </si>
  <si>
    <t>机关服务（支持中小企业发展和管理支出）</t>
  </si>
  <si>
    <t>科技型中小企业技术创新基金</t>
  </si>
  <si>
    <t>中小企业发展专项</t>
  </si>
  <si>
    <t>减免房租补贴</t>
  </si>
  <si>
    <t>其他支持中小企业发展和管理支出</t>
  </si>
  <si>
    <t>其他资源勘探工业信息等支出</t>
  </si>
  <si>
    <t>黄金事务</t>
  </si>
  <si>
    <t>技术改造支出</t>
  </si>
  <si>
    <t>中药材扶持资金支出</t>
  </si>
  <si>
    <t>重点产业振兴和技术改造项目贷款贴息</t>
  </si>
  <si>
    <t>商业服务业等支出</t>
  </si>
  <si>
    <t>商业流通事务</t>
  </si>
  <si>
    <t>行政运行（商业流通事务）</t>
  </si>
  <si>
    <t>一般行政管理事务（商业流通事务）</t>
  </si>
  <si>
    <t>机关服务（商业流通事务）</t>
  </si>
  <si>
    <t>食品流通安全补贴</t>
  </si>
  <si>
    <t>市场监测及信息管理</t>
  </si>
  <si>
    <t>民贸企业补贴</t>
  </si>
  <si>
    <t>民贸民品贷款贴息</t>
  </si>
  <si>
    <t>事业运行（商业流通事务）</t>
  </si>
  <si>
    <t>其他商业流通事务支出</t>
  </si>
  <si>
    <t>涉外发展服务支出</t>
  </si>
  <si>
    <t>行政运行（涉外发展服务支出）</t>
  </si>
  <si>
    <t>一般行政管理事务（涉外发展服务支出）</t>
  </si>
  <si>
    <t>机关服务（涉外发展服务支出）</t>
  </si>
  <si>
    <t>外商投资环境建设补助资金</t>
  </si>
  <si>
    <t>其他涉外发展服务支出</t>
  </si>
  <si>
    <t>其他商业服务业等支出</t>
  </si>
  <si>
    <t>服务业基础设施建设</t>
  </si>
  <si>
    <t>金融支出</t>
  </si>
  <si>
    <t>金融部门行政支出</t>
  </si>
  <si>
    <t>行政运行（金融部门行政支出）</t>
  </si>
  <si>
    <t>一般行政管理事务（金融部门行政支出）</t>
  </si>
  <si>
    <t>机关服务（金融部门行政支出）</t>
  </si>
  <si>
    <t>安全防卫</t>
  </si>
  <si>
    <t>事业运行（金融部门行政支出）</t>
  </si>
  <si>
    <t>金融部门其他行政支出</t>
  </si>
  <si>
    <t>金融部门监管支出</t>
  </si>
  <si>
    <t>货币发行</t>
  </si>
  <si>
    <t>金融服务</t>
  </si>
  <si>
    <t>反假币</t>
  </si>
  <si>
    <t>重点金融机构监管</t>
  </si>
  <si>
    <t>金融稽查与案件处理</t>
  </si>
  <si>
    <t>金融行业电子化建设</t>
  </si>
  <si>
    <t>从业人员资格考试</t>
  </si>
  <si>
    <t>反洗钱</t>
  </si>
  <si>
    <t>金融部门其他监管支出</t>
  </si>
  <si>
    <t>金融发展支出</t>
  </si>
  <si>
    <t>政策性银行亏损补贴</t>
  </si>
  <si>
    <t>利息费用补贴支出</t>
  </si>
  <si>
    <t>补充资本金</t>
  </si>
  <si>
    <t>风险基金补助</t>
  </si>
  <si>
    <t>其他金融发展支出</t>
  </si>
  <si>
    <t>其他金融支出</t>
  </si>
  <si>
    <t>重点企业贷款贴息</t>
  </si>
  <si>
    <t>援助其他地区支出</t>
  </si>
  <si>
    <t>一般公共服务</t>
  </si>
  <si>
    <t>教育</t>
  </si>
  <si>
    <t>文化旅游体育与传媒</t>
  </si>
  <si>
    <t>卫生健康</t>
  </si>
  <si>
    <t>节能环保</t>
  </si>
  <si>
    <t>交通运输</t>
  </si>
  <si>
    <t>住房保障</t>
  </si>
  <si>
    <t>其他支出</t>
  </si>
  <si>
    <t>自然资源海洋气象等支出</t>
  </si>
  <si>
    <t>自然资源事务</t>
  </si>
  <si>
    <t>行政运行（自然资源事务）</t>
  </si>
  <si>
    <t>一般行政管理事务（自然资源事务）</t>
  </si>
  <si>
    <t>机关服务（自然资源事务）</t>
  </si>
  <si>
    <t>自然资源规划及管理</t>
  </si>
  <si>
    <t>自然资源利用与保护</t>
  </si>
  <si>
    <t>自然资源社会公益服务</t>
  </si>
  <si>
    <t>自然资源行业业务管理</t>
  </si>
  <si>
    <t>自然资源调查与确权登记</t>
  </si>
  <si>
    <t>土地资源储备支出</t>
  </si>
  <si>
    <t>地质矿产资源与环境调查</t>
  </si>
  <si>
    <t>地质勘查与矿产资源管理</t>
  </si>
  <si>
    <t>地质转产项目财政贴息</t>
  </si>
  <si>
    <t>国外风险勘查</t>
  </si>
  <si>
    <t>地质勘查基金（周转金）支出</t>
  </si>
  <si>
    <t>海域与海岛管理</t>
  </si>
  <si>
    <t>自然资源国际合作与海洋权益维护</t>
  </si>
  <si>
    <t>自然资源卫星</t>
  </si>
  <si>
    <t>极地考察</t>
  </si>
  <si>
    <t>深海调查与资源开发</t>
  </si>
  <si>
    <t>海港航标维护</t>
  </si>
  <si>
    <t>海水淡化</t>
  </si>
  <si>
    <t>无居民海岛使用金支出</t>
  </si>
  <si>
    <t>海洋战略规划与预警监测</t>
  </si>
  <si>
    <t>基础测绘与地理信息监管</t>
  </si>
  <si>
    <t>事业运行（自然资源事务）</t>
  </si>
  <si>
    <t>其他自然资源事务支出</t>
  </si>
  <si>
    <t>气象事务</t>
  </si>
  <si>
    <t>行政运行（气象事务）</t>
  </si>
  <si>
    <t>一般行政管理事务（气象事务）</t>
  </si>
  <si>
    <t>机关服务（气象事务）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</si>
  <si>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</si>
  <si>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</si>
  <si>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</si>
  <si>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</si>
  <si>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</si>
  <si>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</si>
  <si>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</si>
  <si>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</si>
  <si>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</si>
  <si>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</si>
  <si>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</si>
  <si>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>其他自然资源海洋气象等支出</t>
  </si>
  <si>
    <t>住房保障支出</t>
  </si>
  <si>
    <t>保障性安居工程支出</t>
  </si>
  <si>
    <t>廉租住房</t>
  </si>
  <si>
    <t>沉陷区治理</t>
  </si>
  <si>
    <t>棚户区改造</t>
  </si>
  <si>
    <t>少数民族地区游牧民定居工程</t>
  </si>
  <si>
    <t>农村危房改造</t>
  </si>
  <si>
    <t>公共租赁住房</t>
  </si>
  <si>
    <t>保障性住房租金补贴</t>
  </si>
  <si>
    <t>老旧小区改造</t>
  </si>
  <si>
    <t>住房租赁市场发展</t>
  </si>
  <si>
    <t>保障性租赁住房</t>
  </si>
  <si>
    <t>配租型住房保障</t>
  </si>
  <si>
    <t>其他保障性安居工程支出</t>
  </si>
  <si>
    <t>住房改革支出</t>
  </si>
  <si>
    <t>住房公积金</t>
  </si>
  <si>
    <t>提租补贴</t>
  </si>
  <si>
    <t>购房补贴</t>
  </si>
  <si>
    <t>城乡社区住宅</t>
  </si>
  <si>
    <t>公有住房建设和维修改造支出</t>
  </si>
  <si>
    <t>住房公积金管理</t>
  </si>
  <si>
    <t>其他城乡社区住宅支出</t>
  </si>
  <si>
    <t>粮油物资储备支出</t>
  </si>
  <si>
    <t>粮油物资事务</t>
  </si>
  <si>
    <t>行政运行（粮油物资事务）</t>
  </si>
  <si>
    <t>一般行政管理事务（粮油物资事务）</t>
  </si>
  <si>
    <t>机关服务（粮油物资事务）</t>
  </si>
  <si>
    <t>财务与审计支出</t>
  </si>
  <si>
    <t>信息统计</t>
  </si>
  <si>
    <t>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</si>
  <si>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</si>
  <si>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</si>
  <si>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</si>
  <si>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</si>
  <si>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</si>
  <si>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</si>
  <si>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设施建设</t>
  </si>
  <si>
    <t>设施安全</t>
  </si>
  <si>
    <t>物资保管保养</t>
  </si>
  <si>
    <t>事业运行（粮油物资事务）</t>
  </si>
  <si>
    <t>其他粮油物资事务支出</t>
  </si>
  <si>
    <t>能源储备</t>
  </si>
  <si>
    <t>石油储备</t>
  </si>
  <si>
    <t>天然铀储备</t>
  </si>
  <si>
    <t>煤炭储备</t>
  </si>
  <si>
    <t>成品油储备</t>
  </si>
  <si>
    <t>天然气储备</t>
  </si>
  <si>
    <t>其他能源储备支出</t>
  </si>
  <si>
    <t>粮油储备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</si>
  <si>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</si>
  <si>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</si>
  <si>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</si>
  <si>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</si>
  <si>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</si>
  <si>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>重要商品储备</t>
  </si>
  <si>
    <t>棉花储备</t>
  </si>
  <si>
    <t>食糖储备</t>
  </si>
  <si>
    <t>肉类储备</t>
  </si>
  <si>
    <t>化肥储备</t>
  </si>
  <si>
    <t>农药储备</t>
  </si>
  <si>
    <t>边销茶储备</t>
  </si>
  <si>
    <t>羊毛储备</t>
  </si>
  <si>
    <t>医药储备</t>
  </si>
  <si>
    <t>食盐储备</t>
  </si>
  <si>
    <t>战略物资储备</t>
  </si>
  <si>
    <t>应急物资储备</t>
  </si>
  <si>
    <t>其他重要商品储备支出</t>
  </si>
  <si>
    <t>灾害防治及应急管理支出</t>
  </si>
  <si>
    <t>应急管理事务</t>
  </si>
  <si>
    <t>行政运行（应急管理事务）</t>
  </si>
  <si>
    <t>一般行政管理事务（应急管理事务）</t>
  </si>
  <si>
    <t>机关服务（应急管理事务）</t>
  </si>
  <si>
    <t>灾害风险防治</t>
  </si>
  <si>
    <t>国务院安委会专项</t>
  </si>
  <si>
    <t>安全监管</t>
  </si>
  <si>
    <t>应急救援</t>
  </si>
  <si>
    <t>应急管理</t>
  </si>
  <si>
    <t>事业运行（应急管理事务）</t>
  </si>
  <si>
    <t>其他应急管理事务</t>
  </si>
  <si>
    <t>消防救援事务</t>
  </si>
  <si>
    <t>行政运行（消防事务）</t>
  </si>
  <si>
    <t>一般行政管理事务（消防事务）</t>
  </si>
  <si>
    <t>机关服务（消防事务）</t>
  </si>
  <si>
    <t>消防应急救援</t>
  </si>
  <si>
    <t>事业运行（消防事务）</t>
  </si>
  <si>
    <t>其他消防救援事务支出</t>
  </si>
  <si>
    <t>矿山安全</t>
  </si>
  <si>
    <t>行政运行（矿山安全）</t>
  </si>
  <si>
    <t>一般行政管理事务（矿山安全）</t>
  </si>
  <si>
    <t>机关服务（矿山安全）</t>
  </si>
  <si>
    <t>矿山安全监察事务</t>
  </si>
  <si>
    <t>矿山应急救援事务</t>
  </si>
  <si>
    <t>事业运行（矿山安全）</t>
  </si>
  <si>
    <t>其他矿山安全支出</t>
  </si>
  <si>
    <t>地震事务</t>
  </si>
  <si>
    <t>行政运行（地震事务）</t>
  </si>
  <si>
    <t>一般行政管理事务（地震事务）</t>
  </si>
  <si>
    <t>机关服务（地震事务）</t>
  </si>
  <si>
    <t>地震监测</t>
  </si>
  <si>
    <t>地震预测预报</t>
  </si>
  <si>
    <t>地震灾害预防</t>
  </si>
  <si>
    <t>地震应急救援</t>
  </si>
  <si>
    <t>地震环境探察</t>
  </si>
  <si>
    <t>防震减灾信息管理</t>
  </si>
  <si>
    <t>防震减灾基础管理</t>
  </si>
  <si>
    <t>地震事业机构</t>
  </si>
  <si>
    <t>其他地震事务支出</t>
  </si>
  <si>
    <t>自然灾害防治</t>
  </si>
  <si>
    <t>地质灾害防治</t>
  </si>
  <si>
    <t>森林草原防灾减灾</t>
  </si>
  <si>
    <t>其他自然灾害防治支出</t>
  </si>
  <si>
    <t>自然灾害救灾及恢复重建支出</t>
  </si>
  <si>
    <t>自然灾害救灾补助</t>
  </si>
  <si>
    <t>自然灾害灾后重建补助</t>
  </si>
  <si>
    <t>其他自然灾害救灾及恢复重建支出</t>
  </si>
  <si>
    <t>其他灾害防治及应急管理支出</t>
  </si>
  <si>
    <t>预备费</t>
  </si>
  <si>
    <t>年初预留</t>
  </si>
  <si>
    <t>债务付息支出</t>
  </si>
  <si>
    <t>地方政府一般债务付息支出</t>
  </si>
  <si>
    <t>地方政府一般债券付息支出</t>
  </si>
  <si>
    <t>地方政府向外国政府借款付息支出</t>
  </si>
  <si>
    <t>地方政府向国际组织借款付息支出</t>
  </si>
  <si>
    <t>地方政府其他一般债务付息支出</t>
  </si>
  <si>
    <t>债务发行费用支出</t>
  </si>
  <si>
    <t>地方政府一般债务发行费用支出</t>
  </si>
  <si>
    <t>上年结转专款支出</t>
  </si>
  <si>
    <t>一般公共预算支出合计</t>
  </si>
  <si>
    <t xml:space="preserve">          转移性支出</t>
  </si>
  <si>
    <t xml:space="preserve">                上解上级支出</t>
  </si>
  <si>
    <t xml:space="preserve">                    体制上解支出</t>
  </si>
  <si>
    <t xml:space="preserve">                    专项上解支出</t>
  </si>
  <si>
    <t xml:space="preserve">                调出资金</t>
  </si>
  <si>
    <t xml:space="preserve">                地方政府一般债券转贷支出</t>
  </si>
  <si>
    <t xml:space="preserve">                援助其他地区支出</t>
  </si>
  <si>
    <t xml:space="preserve">                地方政府一般债务还本支出</t>
  </si>
  <si>
    <t xml:space="preserve">                安排预算稳定调节基金</t>
  </si>
  <si>
    <t xml:space="preserve">                年终结余</t>
  </si>
  <si>
    <t>支出合计</t>
  </si>
  <si>
    <t>附表3</t>
  </si>
  <si>
    <t>柳城县本级一般公共预算2025年收入预算</t>
  </si>
  <si>
    <t/>
  </si>
  <si>
    <t>附表4</t>
  </si>
  <si>
    <t>柳城县本级一般公共预算2025年支出预算</t>
  </si>
  <si>
    <t>附表5</t>
  </si>
  <si>
    <t>柳城县本级一般公共预算2025年基本支出预算（按政府经济分类科目）</t>
  </si>
  <si>
    <t>科目名称</t>
  </si>
  <si>
    <t>2025年预算建议数</t>
  </si>
  <si>
    <t>小计</t>
  </si>
  <si>
    <t>基本支出</t>
  </si>
  <si>
    <t>项目支出</t>
  </si>
  <si>
    <t>一、机关工资福利支出</t>
  </si>
  <si>
    <t>50101</t>
  </si>
  <si>
    <t xml:space="preserve">  工资奖金津补贴</t>
  </si>
  <si>
    <t>50102</t>
  </si>
  <si>
    <t xml:space="preserve">  社会保障缴费</t>
  </si>
  <si>
    <t>50103</t>
  </si>
  <si>
    <t xml:space="preserve">  住房公积金</t>
  </si>
  <si>
    <t>50199</t>
  </si>
  <si>
    <t xml:space="preserve">  其他工资福利支出</t>
  </si>
  <si>
    <t>502</t>
  </si>
  <si>
    <t>二、机关商品和服务支出</t>
  </si>
  <si>
    <t>50201</t>
  </si>
  <si>
    <t xml:space="preserve">  办公经费</t>
  </si>
  <si>
    <t>50202</t>
  </si>
  <si>
    <t xml:space="preserve">  会议费</t>
  </si>
  <si>
    <t>50203</t>
  </si>
  <si>
    <t xml:space="preserve">  培训费</t>
  </si>
  <si>
    <t>50204</t>
  </si>
  <si>
    <t xml:space="preserve">  专用材料购置费</t>
  </si>
  <si>
    <t>50205</t>
  </si>
  <si>
    <t xml:space="preserve">  委托业务费</t>
  </si>
  <si>
    <t>50206</t>
  </si>
  <si>
    <t xml:space="preserve">  公务接待费</t>
  </si>
  <si>
    <t xml:space="preserve">  因公出国（境）费用</t>
  </si>
  <si>
    <t>50208</t>
  </si>
  <si>
    <t xml:space="preserve">  公务用车运行维护费</t>
  </si>
  <si>
    <t>50209</t>
  </si>
  <si>
    <t xml:space="preserve">  维修（护）费</t>
  </si>
  <si>
    <t>50299</t>
  </si>
  <si>
    <t xml:space="preserve">  其他商品和服务支出</t>
  </si>
  <si>
    <t>三、机关资本性支出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</si>
  <si>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</si>
  <si>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</si>
  <si>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</si>
  <si>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</si>
  <si>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</si>
  <si>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</si>
  <si>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</si>
  <si>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四、机关资本性支出（基本建设）</t>
  </si>
  <si>
    <t>五、对事业单位经常性补助</t>
  </si>
  <si>
    <t xml:space="preserve">  工资福利支出</t>
  </si>
  <si>
    <t xml:space="preserve">  商品和服务支出</t>
  </si>
  <si>
    <t xml:space="preserve">  其他对事业单位补助</t>
  </si>
  <si>
    <t>六、对事业单位资本性补助</t>
  </si>
  <si>
    <t xml:space="preserve">  资本性支出</t>
  </si>
  <si>
    <t xml:space="preserve">  资本性支出（基本建设）</t>
  </si>
  <si>
    <t>七、对企业补助</t>
  </si>
  <si>
    <t xml:space="preserve">  费用补贴</t>
  </si>
  <si>
    <t xml:space="preserve">  利息补贴</t>
  </si>
  <si>
    <t xml:space="preserve">  其他对企业补助</t>
  </si>
  <si>
    <t>八、对企业资本性支出</t>
  </si>
  <si>
    <t xml:space="preserve">  资本金注入</t>
  </si>
  <si>
    <t xml:space="preserve">  资本金注入（基本建设）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</si>
  <si>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政府投资基金股权投资</t>
    </r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</si>
  <si>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其他对企业资本性支出</t>
    </r>
  </si>
  <si>
    <t>九、对个人和家庭的补助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</si>
  <si>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</si>
  <si>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</si>
  <si>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</si>
  <si>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</si>
  <si>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其他对个人和家庭的补助</t>
  </si>
  <si>
    <t>十、对社会保障基金补助</t>
  </si>
  <si>
    <t xml:space="preserve">  对社会保险基金补助</t>
  </si>
  <si>
    <t>十一、债务利息及费用支出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</si>
  <si>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</si>
  <si>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</si>
  <si>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</si>
  <si>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</si>
  <si>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十二、债务还本支出</t>
  </si>
  <si>
    <t xml:space="preserve">  国内债务还本</t>
  </si>
  <si>
    <t xml:space="preserve">  国外债务还本</t>
  </si>
  <si>
    <t>十三、转移性支出</t>
  </si>
  <si>
    <t xml:space="preserve">  上下级政府间转移性支出</t>
  </si>
  <si>
    <t xml:space="preserve">  债务转贷</t>
  </si>
  <si>
    <t xml:space="preserve">  调出资金</t>
  </si>
  <si>
    <t xml:space="preserve">  安排预算稳定调节基金</t>
  </si>
  <si>
    <t>十四、预备费及预留</t>
  </si>
  <si>
    <t xml:space="preserve">  预备费</t>
  </si>
  <si>
    <t xml:space="preserve">  预留</t>
  </si>
  <si>
    <t>十五、其他支出</t>
  </si>
  <si>
    <t xml:space="preserve">  国家赔偿费用支出</t>
  </si>
  <si>
    <t xml:space="preserve">  对民间非盈利组织和群众性自治组织补贴</t>
  </si>
  <si>
    <t xml:space="preserve">  经常性赠与</t>
  </si>
  <si>
    <t xml:space="preserve">  资本性赠与</t>
  </si>
  <si>
    <t xml:space="preserve">  其他支出</t>
  </si>
  <si>
    <t xml:space="preserve">        转移性支出</t>
  </si>
  <si>
    <t xml:space="preserve">           上解上级支出</t>
  </si>
  <si>
    <t xml:space="preserve">           地方政府一般债务还本支出</t>
  </si>
  <si>
    <t>支出总计</t>
  </si>
  <si>
    <t>附表6</t>
  </si>
  <si>
    <t>柳城县一般公共预算2025年税收返还和转移支付预算</t>
  </si>
  <si>
    <t>比上年预算增减额</t>
  </si>
  <si>
    <t>比上年预算增减%</t>
  </si>
  <si>
    <t>一、转移性收入</t>
  </si>
  <si>
    <t>（一）上级补助收入</t>
  </si>
  <si>
    <t>1.返还性收入</t>
  </si>
  <si>
    <t>（1）增值税税收返还收入</t>
  </si>
  <si>
    <t>（2）消费税基数返还收入</t>
  </si>
  <si>
    <t>（3）所得税基数返还收入</t>
  </si>
  <si>
    <t>（4）成品油价格和税费改革税收返还收入</t>
  </si>
  <si>
    <t>（5）增值税“五五分享”税收返还收入</t>
  </si>
  <si>
    <t>（6）其他返还性收入</t>
  </si>
  <si>
    <t>2.一般性转移支付收入</t>
  </si>
  <si>
    <t>（1）体制补助收入</t>
  </si>
  <si>
    <t>（2）均衡性转移支付补助收入</t>
  </si>
  <si>
    <t>（3）县级基本财力保障机制奖补资金收入</t>
  </si>
  <si>
    <t>（4）结算补助收入</t>
  </si>
  <si>
    <t>（5）资源枯竭型城市转移支付补助收入</t>
  </si>
  <si>
    <t>（6）产粮（油）大县奖励资金收入</t>
  </si>
  <si>
    <t>（7）重点生态功能区转移支付收入</t>
  </si>
  <si>
    <t>（8）固定数额补助收入</t>
  </si>
  <si>
    <t>（9）革命老区转移支付收入</t>
  </si>
  <si>
    <t>（10）民族地区转移支付收入</t>
  </si>
  <si>
    <t>（11）边境地区转移支付收入</t>
  </si>
  <si>
    <t>（12）巩固脱贫攻坚成果衔接乡村振兴转移支付收入</t>
  </si>
  <si>
    <t>（13）公共安全共同财政事权转移支付收入</t>
  </si>
  <si>
    <t>（14）教育共同财政事权转移支付收入</t>
  </si>
  <si>
    <t>（15）科学技术共同财政事权转移支付收入</t>
  </si>
  <si>
    <t>（16）文化旅游体育与传媒共同财政事权转移支付收入</t>
  </si>
  <si>
    <t>（17）社会保障和就业共同财政事权转移支付收入</t>
  </si>
  <si>
    <t>（18）医疗卫生共同财政事权转移支付收入</t>
  </si>
  <si>
    <t>（19）节能环保共同财政事权转移支付收入</t>
  </si>
  <si>
    <t>（20）农林水共同财政事权转移支付收入</t>
  </si>
  <si>
    <t>（21）交通运输共同财政事权转移支付收入</t>
  </si>
  <si>
    <t>（22）住房保障共同财政事权转移支付收入</t>
  </si>
  <si>
    <t xml:space="preserve">（23）粮油物资储备共同财政事权转移支付收入  </t>
  </si>
  <si>
    <t>（24）灾害防治及应急管理共同财政事权转移支付收入</t>
  </si>
  <si>
    <t>（25） 增值税留抵退税转移支付收入</t>
  </si>
  <si>
    <t>（26）其他退税减税降费转移支付收入</t>
  </si>
  <si>
    <t>（27）补充县区财力转移支付收入</t>
  </si>
  <si>
    <t>（28）其他一般性转移支付收入</t>
  </si>
  <si>
    <t>3.专项转移支付收入</t>
  </si>
  <si>
    <t>（1）一般公共服务</t>
  </si>
  <si>
    <t>（2）外交</t>
  </si>
  <si>
    <t>（3）国防</t>
  </si>
  <si>
    <t>（4）公共安全</t>
  </si>
  <si>
    <t>（5）教育</t>
  </si>
  <si>
    <t>（6）科学技术</t>
  </si>
  <si>
    <t>（7）文化旅游体育与传媒</t>
  </si>
  <si>
    <t>（8）社会保障和就业</t>
  </si>
  <si>
    <t>（9）卫生健康</t>
  </si>
  <si>
    <t>（10）节能环保</t>
  </si>
  <si>
    <t>（11）城乡社区</t>
  </si>
  <si>
    <t>（12）农林水</t>
  </si>
  <si>
    <t>（13）交通运输</t>
  </si>
  <si>
    <t>（14）资源勘探工业信息等</t>
  </si>
  <si>
    <t>（15）商业服务业等</t>
  </si>
  <si>
    <t>（16）金融</t>
  </si>
  <si>
    <t>（17）自然资源海洋气象等</t>
  </si>
  <si>
    <t>（18）住房保障</t>
  </si>
  <si>
    <t>（19）粮油物资储备</t>
  </si>
  <si>
    <t>（20）灾害防治及应急管理</t>
  </si>
  <si>
    <t>（21）其他收入</t>
  </si>
  <si>
    <t>（二）上年结余收入</t>
  </si>
  <si>
    <t>（三）调入资金</t>
  </si>
  <si>
    <t>1.从政府性基金预算调入一般公共预算</t>
  </si>
  <si>
    <t>2.从国有资本经营预算调入一般公共预算</t>
  </si>
  <si>
    <t>3.从其他资金调入一般公共预算</t>
  </si>
  <si>
    <t>（四）地方政府一般债券转贷收入</t>
  </si>
  <si>
    <t>（五）接受其他地区援助收入</t>
  </si>
  <si>
    <t>（六）动用预算稳定调节基金</t>
  </si>
  <si>
    <t>二、转移性支出</t>
  </si>
  <si>
    <t xml:space="preserve">  （一）上解支出</t>
  </si>
  <si>
    <t xml:space="preserve">    1.体制上解支出</t>
  </si>
  <si>
    <t xml:space="preserve">    2.专项上解支出</t>
  </si>
  <si>
    <t xml:space="preserve">  （二）调出资金</t>
  </si>
  <si>
    <t xml:space="preserve">  （三）年终结余</t>
  </si>
  <si>
    <t xml:space="preserve">  （四）地方政府一般债券转贷支出</t>
  </si>
  <si>
    <t xml:space="preserve">  （五）安排预算稳定调节基金</t>
  </si>
  <si>
    <t xml:space="preserve">  （六）地方政府一般债务还本支出</t>
  </si>
  <si>
    <t>附表7</t>
  </si>
  <si>
    <t xml:space="preserve">柳城县一般公共预算2025年对下级财政转移支付支出分项目预算 </t>
  </si>
  <si>
    <t>一、一般性转移支付</t>
  </si>
  <si>
    <t xml:space="preserve">    体制补助支出</t>
  </si>
  <si>
    <t xml:space="preserve">    均衡性转移支付支出</t>
  </si>
  <si>
    <t xml:space="preserve">    县级基本财力保障机制奖补资金支出</t>
  </si>
  <si>
    <t xml:space="preserve">    结算补助支出</t>
  </si>
  <si>
    <t xml:space="preserve">    资源枯竭型城市转移支付补助支出</t>
  </si>
  <si>
    <t xml:space="preserve">    产粮(油)大县转移支付支出</t>
  </si>
  <si>
    <t xml:space="preserve">    重点生态功能区转移支付支出</t>
  </si>
  <si>
    <t xml:space="preserve">    固定数额补助支出</t>
  </si>
  <si>
    <t xml:space="preserve">    革命老区转移支付支出</t>
  </si>
  <si>
    <t xml:space="preserve">    民族地区转移支付支出</t>
  </si>
  <si>
    <t xml:space="preserve">    欠发达地区转移支付支出</t>
  </si>
  <si>
    <t xml:space="preserve">    一般公共服务共同财政事权转移支付支出</t>
  </si>
  <si>
    <t xml:space="preserve">    公共安全共同财政事权转移支付支出</t>
  </si>
  <si>
    <t xml:space="preserve">    教育共同财政事权转移支付支出</t>
  </si>
  <si>
    <t xml:space="preserve">    文化旅游体育与传媒共同财政事权转移支付支出</t>
  </si>
  <si>
    <t xml:space="preserve">    社会保障和就业共同财政事权转移支付支出</t>
  </si>
  <si>
    <t xml:space="preserve">    医疗卫生共同财政事权转移支付支出</t>
  </si>
  <si>
    <t xml:space="preserve">    节能环保共同财政事权转移支付支出</t>
  </si>
  <si>
    <t xml:space="preserve">    城乡社区共同财政事权转移支付支出</t>
  </si>
  <si>
    <t xml:space="preserve">    农林水共同财政事权转移支付支出</t>
  </si>
  <si>
    <t xml:space="preserve">    交通运输共同财政事权转移支付支出</t>
  </si>
  <si>
    <t xml:space="preserve">    住房保障共同财政事权转移支付支出</t>
  </si>
  <si>
    <t xml:space="preserve">    其他共同财政事权转移支付支出</t>
  </si>
  <si>
    <t xml:space="preserve">    其他一般性转移支付支出</t>
  </si>
  <si>
    <t>二、专项转移支付</t>
  </si>
  <si>
    <t xml:space="preserve">    一般公共服务支出</t>
  </si>
  <si>
    <t xml:space="preserve">    公共安全支出</t>
  </si>
  <si>
    <t xml:space="preserve">    教育支出</t>
  </si>
  <si>
    <t xml:space="preserve">    文化旅游体育与传媒支出</t>
  </si>
  <si>
    <t xml:space="preserve">    社会保障和就业支出</t>
  </si>
  <si>
    <t xml:space="preserve">    卫生健康支出</t>
  </si>
  <si>
    <t xml:space="preserve">    节能环保支出</t>
  </si>
  <si>
    <t xml:space="preserve">    农林水支出</t>
  </si>
  <si>
    <t xml:space="preserve">    交通运输支出</t>
  </si>
  <si>
    <t xml:space="preserve">    资源勘探工业信息等支出</t>
  </si>
  <si>
    <t xml:space="preserve">    商业服务业等支出</t>
  </si>
  <si>
    <t xml:space="preserve">    金融支出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</si>
  <si>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</si>
  <si>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</si>
  <si>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</si>
  <si>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灾害防治及应急管理支出</t>
  </si>
  <si>
    <t xml:space="preserve">    其他支出</t>
  </si>
  <si>
    <t>县本级对下级财政转移支付支出合计</t>
  </si>
  <si>
    <t>说明：基于财政管理模式，县级财政已是财政体系最末级，不存在补助下级财政的一般公共预算转移支付支出。因此，本表无数据。</t>
  </si>
  <si>
    <t>附表8</t>
  </si>
  <si>
    <t xml:space="preserve">柳城县一般公共预算2025年对下级财政转移支付支出分地区预算 </t>
  </si>
  <si>
    <t>分地区安排预算建议数</t>
  </si>
  <si>
    <t>xx区</t>
  </si>
  <si>
    <t>xx地（市、州）</t>
  </si>
  <si>
    <t>xx县</t>
  </si>
  <si>
    <t>总计</t>
  </si>
  <si>
    <t>一、已分配转移支付</t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</si>
  <si>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(一)</t>
    </r>
    <r>
      <rPr>
        <sz val="12"/>
        <rFont val="宋体"/>
        <charset val="134"/>
      </rPr>
      <t>一般性转移支付</t>
    </r>
  </si>
  <si>
    <t xml:space="preserve">  (二)专项转移支付</t>
  </si>
  <si>
    <t>二、待分配下达转移支付</t>
  </si>
  <si>
    <t xml:space="preserve">  (一)一般性转移支付</t>
  </si>
  <si>
    <t>附表9</t>
  </si>
  <si>
    <t>柳城县2024年一般债务余额及年度限额统计表</t>
  </si>
  <si>
    <t>地区</t>
  </si>
  <si>
    <t>一般债务</t>
  </si>
  <si>
    <t>期末余额</t>
  </si>
  <si>
    <t xml:space="preserve">年度限额
</t>
  </si>
  <si>
    <t xml:space="preserve"> 柳州市</t>
  </si>
  <si>
    <t>市区</t>
  </si>
  <si>
    <t>市本级</t>
  </si>
  <si>
    <t>柳北区</t>
  </si>
  <si>
    <t>柳南区</t>
  </si>
  <si>
    <t>城中区</t>
  </si>
  <si>
    <t>鱼峰区</t>
  </si>
  <si>
    <t>柳江区</t>
  </si>
  <si>
    <t>柳东新区</t>
  </si>
  <si>
    <t>北部生态新区</t>
  </si>
  <si>
    <t>县级</t>
  </si>
  <si>
    <t>柳城县</t>
  </si>
  <si>
    <t>鹿寨县</t>
  </si>
  <si>
    <t>融安县</t>
  </si>
  <si>
    <t>融水县</t>
  </si>
  <si>
    <t>三江县</t>
  </si>
  <si>
    <t>附表10</t>
  </si>
  <si>
    <t>柳城县政府性基金预算2025年收入预算</t>
  </si>
  <si>
    <t>一、农网还贷资金收入</t>
  </si>
  <si>
    <t>二、旅游发展基金收入</t>
  </si>
  <si>
    <t>三、国家电影事业发展专项资金收入</t>
  </si>
  <si>
    <t>四、国有土地收益基金收入</t>
  </si>
  <si>
    <t>五、农业土地开发资金收入</t>
  </si>
  <si>
    <t>六、国有土地使用权出让收入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</si>
  <si>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</si>
  <si>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</si>
  <si>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</si>
  <si>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</si>
  <si>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</si>
  <si>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>七、大中型水库库区基金收入</t>
  </si>
  <si>
    <t>八、彩票公益金收入</t>
  </si>
  <si>
    <t xml:space="preserve">    福利彩票公益金收入</t>
  </si>
  <si>
    <t xml:space="preserve">    体育彩票公益金收入</t>
  </si>
  <si>
    <t>九、城市基础设施配套费收入</t>
  </si>
  <si>
    <t>十、小型水库移民扶助基金收入</t>
  </si>
  <si>
    <t>十一、国家重大水利工程建设基金收入</t>
  </si>
  <si>
    <t>十二、车辆通行费</t>
  </si>
  <si>
    <t>十三、污水处理费收入</t>
  </si>
  <si>
    <t>十四、彩票发行机构和彩票销售机构的业务费用</t>
  </si>
  <si>
    <t xml:space="preserve">      福利彩票销售机构的业务费用</t>
  </si>
  <si>
    <t xml:space="preserve">      体育彩票销售机构的业务费用</t>
  </si>
  <si>
    <t xml:space="preserve">      彩票发行销售风险基金</t>
  </si>
  <si>
    <t>十五、其他政府性基金收入</t>
  </si>
  <si>
    <t>十六、专项债务对应项目专项收入</t>
  </si>
  <si>
    <t xml:space="preserve">      国有土地使用权出让金专项债务对应项目专项收入</t>
  </si>
  <si>
    <t xml:space="preserve">        棚户区改造专项债券对应项目专项收入</t>
  </si>
  <si>
    <t xml:space="preserve">      其他政府性基金专项债务对应项目专项收入</t>
  </si>
  <si>
    <t xml:space="preserve">        其他地方自行试点项目收益专项债券对应项目专项收入</t>
  </si>
  <si>
    <t xml:space="preserve">         政府性基金预算收入合计</t>
  </si>
  <si>
    <t xml:space="preserve">         转移性收入</t>
  </si>
  <si>
    <t xml:space="preserve">            上级补助收入</t>
  </si>
  <si>
    <t xml:space="preserve">            上年结余收入</t>
  </si>
  <si>
    <t xml:space="preserve">            地方政府专项债务转贷收入</t>
  </si>
  <si>
    <t xml:space="preserve">               收入总计</t>
  </si>
  <si>
    <t>附表11</t>
  </si>
  <si>
    <t>柳城县政府性基金预算2025年支出预算</t>
  </si>
  <si>
    <t>项       目</t>
  </si>
  <si>
    <t>一、文化旅游体育与传媒支出</t>
  </si>
  <si>
    <t xml:space="preserve">    国家电影事业发展专项资金安排的支出</t>
  </si>
  <si>
    <t xml:space="preserve">      资助国产影片放映</t>
  </si>
  <si>
    <t xml:space="preserve">      其他国家电影事业发展专项资金支出</t>
  </si>
  <si>
    <t xml:space="preserve">    旅游发展基金支出</t>
  </si>
  <si>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  地方旅游开发项目补助</t>
    </r>
  </si>
  <si>
    <t xml:space="preserve">    国家电影事业发展专项资金对应专项债务收入安排的支出</t>
  </si>
  <si>
    <t>二、城乡社区支出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</si>
  <si>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</si>
  <si>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</si>
  <si>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</si>
  <si>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</si>
  <si>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</si>
  <si>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</si>
  <si>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</si>
  <si>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支付破产或改制企业职工安置费</t>
  </si>
  <si>
    <t xml:space="preserve">      农业生产发展支出</t>
  </si>
  <si>
    <t xml:space="preserve">      农村社会事业支出</t>
  </si>
  <si>
    <t xml:space="preserve">      农业农村生态环境支出</t>
  </si>
  <si>
    <t xml:space="preserve">      其他国有土地使用权出让收入安排的支出</t>
  </si>
  <si>
    <t xml:space="preserve">    国有土地收益基金安排的支出</t>
  </si>
  <si>
    <t xml:space="preserve">      其他国有土地收益基金支出</t>
  </si>
  <si>
    <t xml:space="preserve">    农业土地开发资金安排的支出</t>
  </si>
  <si>
    <t xml:space="preserve">    城市基础设施配套费安排的支出</t>
  </si>
  <si>
    <t xml:space="preserve">      城市公共设施</t>
  </si>
  <si>
    <t xml:space="preserve">      城市环境卫生</t>
  </si>
  <si>
    <t xml:space="preserve">      其他城市基础设施配套费安排的支出</t>
  </si>
  <si>
    <t xml:space="preserve">    污水处理费收入安排的支出</t>
  </si>
  <si>
    <t xml:space="preserve">      其他污水处理费安排的支出</t>
  </si>
  <si>
    <t xml:space="preserve">    土地储备专项债券收入安排的支出</t>
  </si>
  <si>
    <t xml:space="preserve">    棚户区改造专项债券收入安排的支出</t>
  </si>
  <si>
    <t xml:space="preserve">    城市基础设施配套费对应专项债务收入安排的支出</t>
  </si>
  <si>
    <t xml:space="preserve">    污水处理费对应专项债务收入安排的支出</t>
  </si>
  <si>
    <t xml:space="preserve">    国有土地使用权出让收入对应专项债务收入安排的支出</t>
  </si>
  <si>
    <t xml:space="preserve">      其他国有土地使用权出让收入对应专项债务收入安排的支出</t>
  </si>
  <si>
    <t>三、农林水支出</t>
  </si>
  <si>
    <t xml:space="preserve">    大中型水库库区基金安排的支出</t>
  </si>
  <si>
    <t xml:space="preserve">      基础设施建设和经济发展</t>
  </si>
  <si>
    <t xml:space="preserve">    国家重大水利工程建设基金安排的支出</t>
  </si>
  <si>
    <r>
      <rPr>
        <sz val="11"/>
        <color indexed="8"/>
        <rFont val="宋体"/>
        <charset val="134"/>
      </rPr>
      <t xml:space="preserve">    </t>
    </r>
    <r>
      <rPr>
        <sz val="11"/>
        <color indexed="8"/>
        <rFont val="宋体"/>
        <charset val="134"/>
      </rPr>
      <t xml:space="preserve">  地方重大水利工程建设</t>
    </r>
  </si>
  <si>
    <t xml:space="preserve">    大中型水库库区基金对应专项债务收入安排的支出</t>
  </si>
  <si>
    <t xml:space="preserve">    国家重大水利工程建设基金对应专项债务收入安排的支出</t>
  </si>
  <si>
    <t xml:space="preserve">    大中型水库移民后期扶持基金支出</t>
  </si>
  <si>
    <t xml:space="preserve">      移民补助</t>
  </si>
  <si>
    <t xml:space="preserve">    小型水库移民扶助基金安排的支出</t>
  </si>
  <si>
    <t xml:space="preserve">    小型水库移民扶助基金对应专项债务收入安排的支出</t>
  </si>
  <si>
    <t>四、交通运输支出</t>
  </si>
  <si>
    <t xml:space="preserve">    车辆通行费安排的支出</t>
  </si>
  <si>
    <t xml:space="preserve">    政府收费公路专项债券收入安排的支出</t>
  </si>
  <si>
    <t xml:space="preserve">    车辆通行费对应专项债务收入安排的支出</t>
  </si>
  <si>
    <t>五、资源勘探工业信息等支出</t>
  </si>
  <si>
    <t xml:space="preserve">    农网还贷资金支出</t>
  </si>
  <si>
    <t xml:space="preserve">    超长期特别国债安排的支出</t>
  </si>
  <si>
    <t xml:space="preserve">      制造业</t>
  </si>
  <si>
    <t>六、其他支出</t>
  </si>
  <si>
    <t xml:space="preserve">    其他政府性基金及对应专项债务收入安排的支出</t>
  </si>
  <si>
    <t xml:space="preserve">      其他政府性基金安排的支出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</si>
  <si>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其他地方自行试点项目收益专项债券收入安排的支出</t>
    </r>
  </si>
  <si>
    <t xml:space="preserve">    彩票发行销售机构业务费安排的支出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</si>
  <si>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</si>
  <si>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</si>
  <si>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</si>
  <si>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</si>
  <si>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</si>
  <si>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  用于巩固脱贫衔接乡村振兴的彩票公益金支出</t>
  </si>
  <si>
    <t xml:space="preserve">      用于城乡医疗救助的的彩票公益金支出</t>
  </si>
  <si>
    <t xml:space="preserve">      用于其他社会公益事业的彩票公益金支出</t>
  </si>
  <si>
    <t>七、债务付息支出</t>
  </si>
  <si>
    <t xml:space="preserve">    地方政府专项债务付息支出</t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</si>
  <si>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国有土地使用权出让金债务付息支出</t>
    </r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</si>
  <si>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土地储备专项债券付息支出</t>
    </r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</si>
  <si>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棚户区改造专项债券付息支出</t>
    </r>
  </si>
  <si>
    <t xml:space="preserve">      其他地方自行试点项目收益专项债券付息支出</t>
  </si>
  <si>
    <t>八、债务发行费用支出</t>
  </si>
  <si>
    <t xml:space="preserve">    地方政府专项债务发行费用支出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</si>
  <si>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国有土地使用权出让金债务发行费用支出</t>
    </r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</si>
  <si>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其他地方自行试点项目收益专项债券发行费用支出</t>
    </r>
  </si>
  <si>
    <t>九、抗疫特别国债安排的支出</t>
  </si>
  <si>
    <t xml:space="preserve">    基础设施建设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</si>
  <si>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公共卫生体系建设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</si>
  <si>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重大疫情防控救治体系建设</t>
    </r>
  </si>
  <si>
    <t xml:space="preserve">      其他基础设施建设</t>
  </si>
  <si>
    <t xml:space="preserve">    抗疫相关支出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</si>
  <si>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其他抗疫相关支出</t>
    </r>
  </si>
  <si>
    <t>十、上年专项结余</t>
  </si>
  <si>
    <t xml:space="preserve">      政府性基金预算支出合计</t>
  </si>
  <si>
    <t xml:space="preserve">              转移性支出</t>
  </si>
  <si>
    <t xml:space="preserve">                  调出资金</t>
  </si>
  <si>
    <t xml:space="preserve">                  地方政府专项债务还本支出</t>
  </si>
  <si>
    <t xml:space="preserve">                  年终结余</t>
  </si>
  <si>
    <t>附表12</t>
  </si>
  <si>
    <t>柳城县本级政府性基金预算2025年收入预算</t>
  </si>
  <si>
    <t>附表13</t>
  </si>
  <si>
    <t>柳城县本级政府性基金预算2025年支出预算</t>
  </si>
  <si>
    <t>附表14</t>
  </si>
  <si>
    <t>柳城县政府性基金预算2025年转移支付预算</t>
  </si>
  <si>
    <t xml:space="preserve">   上级补助收入</t>
  </si>
  <si>
    <t xml:space="preserve">   地方政府专项债务转贷收入</t>
  </si>
  <si>
    <t>转移性支出</t>
  </si>
  <si>
    <t xml:space="preserve">    调出资金</t>
  </si>
  <si>
    <t xml:space="preserve">    地方政府专项债务还本支出</t>
  </si>
  <si>
    <t xml:space="preserve">    年终结余</t>
  </si>
  <si>
    <t>附表15</t>
  </si>
  <si>
    <t>柳城县政府性基金预算2025年转移支付分项目预算</t>
  </si>
  <si>
    <t>2024年预算数</t>
  </si>
  <si>
    <t>2025年预算数</t>
  </si>
  <si>
    <t>说明：基于财政管理模式，县级财政已是财政体系最末级，不存在补助下级财政的政府性基金转移支付支出。</t>
  </si>
  <si>
    <t>附表16</t>
  </si>
  <si>
    <t>柳城县政府性基金预算2025年转移支付分地区预算</t>
  </si>
  <si>
    <t>比上年增减%</t>
  </si>
  <si>
    <t>xx市</t>
  </si>
  <si>
    <t>说明：基于财政管理模式，县级财政已是财政体系最末级，不存在补助下级财政的政府性基金转移支付支出。因此，本表无数据。</t>
  </si>
  <si>
    <t>附表17</t>
  </si>
  <si>
    <t>柳城县2024年专项债务余额及年度限额统计表</t>
  </si>
  <si>
    <t>专项债务</t>
  </si>
  <si>
    <t>附表18</t>
  </si>
  <si>
    <t>柳城县国有资本经营预算2025年收入预算</t>
  </si>
  <si>
    <t>项  目</t>
  </si>
  <si>
    <t>年初预算</t>
  </si>
  <si>
    <t>一、利润收入</t>
  </si>
  <si>
    <t xml:space="preserve">    金融企业利润收入</t>
  </si>
  <si>
    <t xml:space="preserve">    电力企业利润收入</t>
  </si>
  <si>
    <t xml:space="preserve">    有色冶金采掘企业利润收入</t>
  </si>
  <si>
    <t xml:space="preserve">    煤炭企业利润收入</t>
  </si>
  <si>
    <t xml:space="preserve">    钢铁企业利润收入</t>
  </si>
  <si>
    <t xml:space="preserve">    化工企业利润收入</t>
  </si>
  <si>
    <t xml:space="preserve">    运输企业利润收入</t>
  </si>
  <si>
    <t xml:space="preserve">    机械企业利润收入</t>
  </si>
  <si>
    <t xml:space="preserve">    投资服务企业利润收入</t>
  </si>
  <si>
    <t xml:space="preserve">    贸易企业利润收入</t>
  </si>
  <si>
    <t xml:space="preserve">    建筑施工企业利润收入</t>
  </si>
  <si>
    <t xml:space="preserve">    房地产企业利润收入</t>
  </si>
  <si>
    <t xml:space="preserve">    建材企业利润收入</t>
  </si>
  <si>
    <t xml:space="preserve">    农林牧渔企业利润收入</t>
  </si>
  <si>
    <t xml:space="preserve">    教育文化广播企业利润收入</t>
  </si>
  <si>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</t>
    </r>
    <r>
      <rPr>
        <sz val="11"/>
        <color indexed="8"/>
        <rFont val="宋体"/>
        <charset val="134"/>
      </rPr>
      <t>境外企业利润收入</t>
    </r>
  </si>
  <si>
    <t xml:space="preserve">    转制科研院所利润收入</t>
  </si>
  <si>
    <t xml:space="preserve">    科学研究企业利润收入</t>
  </si>
  <si>
    <t xml:space="preserve">    其他国有资本经营预算企业利润收入</t>
  </si>
  <si>
    <t>二、股利、股息收入</t>
  </si>
  <si>
    <t>国有控股公司股利、股息收入</t>
  </si>
  <si>
    <t>国有参股公司股利、股息收入</t>
  </si>
  <si>
    <t>其他国有资本经营预算企业股利、股息收入</t>
  </si>
  <si>
    <t>三、产权转让收入</t>
  </si>
  <si>
    <t xml:space="preserve">    国有独资企业产权转让收入</t>
  </si>
  <si>
    <t xml:space="preserve">    其他国有资本经营预算企业产权转让收入</t>
  </si>
  <si>
    <t>四、清算收入</t>
  </si>
  <si>
    <t>国有股权、股份清算收入</t>
  </si>
  <si>
    <t>国有独资企业清算收入</t>
  </si>
  <si>
    <t>其他国有资本经营预算企业清算收入</t>
  </si>
  <si>
    <t>五、其他国有资本经营预算收入</t>
  </si>
  <si>
    <t>国有资本经营预算收入合计</t>
  </si>
  <si>
    <t xml:space="preserve">       转移性收入</t>
  </si>
  <si>
    <t xml:space="preserve">           上级补助收入</t>
  </si>
  <si>
    <t xml:space="preserve">           上年结余收入</t>
  </si>
  <si>
    <t>附表19</t>
  </si>
  <si>
    <t>柳城县国有资本经营预算2025年支出预算</t>
  </si>
  <si>
    <t> 单位：万元</t>
  </si>
  <si>
    <t>比2023年年初预算增减</t>
  </si>
  <si>
    <t xml:space="preserve">  补充社会保险基金</t>
  </si>
  <si>
    <t xml:space="preserve">    国有资本经营预算补充社会保险基金支出</t>
  </si>
  <si>
    <t>国有资本经营预算支出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</si>
  <si>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</si>
  <si>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</si>
  <si>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</si>
  <si>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</si>
  <si>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</si>
  <si>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 xml:space="preserve">    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</si>
  <si>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</si>
  <si>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</si>
  <si>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</si>
  <si>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其他解决历史遗留问题及改革成本支出</t>
  </si>
  <si>
    <t xml:space="preserve">  国有企业资本金注入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</si>
  <si>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</si>
  <si>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</si>
  <si>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</si>
  <si>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</si>
  <si>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</si>
  <si>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</si>
  <si>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金融企业资本性支出</t>
  </si>
  <si>
    <t xml:space="preserve">    其他国有企业资本金注入</t>
  </si>
  <si>
    <t xml:space="preserve">  国有企业政策性补贴</t>
  </si>
  <si>
    <t xml:space="preserve">  其他国有资本经营预算支出</t>
  </si>
  <si>
    <t xml:space="preserve">            国有资本经营预算支出合计</t>
  </si>
  <si>
    <t xml:space="preserve">            转移性支出</t>
  </si>
  <si>
    <t>附表20</t>
  </si>
  <si>
    <t>柳城县本级国有资本经营预算2025年收入预算</t>
  </si>
  <si>
    <t>附表21</t>
  </si>
  <si>
    <t>柳城县本级国有资本经营预算2025年支出预算</t>
  </si>
  <si>
    <t>附表22</t>
  </si>
  <si>
    <t>柳城县国有资本经营预算2025年转移支付预算</t>
  </si>
  <si>
    <t>附表23</t>
  </si>
  <si>
    <t>柳城县社会保险基金预算2025年收入预算</t>
  </si>
  <si>
    <t>一、社会保险基金收入合计</t>
  </si>
  <si>
    <t>（一）机关事业单位基本养老保险基金收入</t>
  </si>
  <si>
    <t xml:space="preserve">     其中：保险费收入</t>
  </si>
  <si>
    <t xml:space="preserve">           财政补贴收入</t>
  </si>
  <si>
    <t xml:space="preserve">           利息收入</t>
  </si>
  <si>
    <t xml:space="preserve">           转移收入</t>
  </si>
  <si>
    <t xml:space="preserve">           其他收入</t>
  </si>
  <si>
    <t>（二）城乡居民基本养老保险基金收入</t>
  </si>
  <si>
    <t xml:space="preserve">           集体补助收入</t>
  </si>
  <si>
    <t xml:space="preserve">           委托投资收益</t>
  </si>
  <si>
    <t>附表24</t>
  </si>
  <si>
    <t>柳城县社会保险基金预算2025年支出预算</t>
  </si>
  <si>
    <t>二、社会保险基金支出合计</t>
  </si>
  <si>
    <t>（一）机关事业单位基本养老保险基金支出</t>
  </si>
  <si>
    <t xml:space="preserve">     其中：基本养老金支出</t>
  </si>
  <si>
    <t xml:space="preserve">           转移支出</t>
  </si>
  <si>
    <t xml:space="preserve">           其他支出</t>
  </si>
  <si>
    <t>（二）城乡居民基本养老保险基金支出</t>
  </si>
  <si>
    <t xml:space="preserve">     其中：基础养老金支出</t>
  </si>
  <si>
    <t xml:space="preserve">           个人账户养老金支出</t>
  </si>
  <si>
    <t xml:space="preserve">           丧葬补助金支出</t>
  </si>
  <si>
    <t>三、社会保险基金本年收支结余合计</t>
  </si>
  <si>
    <t>社会保险基金年末滚存结余合计</t>
  </si>
  <si>
    <t>（一）机关事业单位基本养老保险基金本年收支结余</t>
  </si>
  <si>
    <t xml:space="preserve">    机关事业单位基本养老保险基金年末滚存结余</t>
  </si>
  <si>
    <t>（二）城乡居民基本养老保险基金本年收支结余</t>
  </si>
  <si>
    <t xml:space="preserve">    城乡居民基本养老保险基金年末滚存结余</t>
  </si>
  <si>
    <t>附表25</t>
  </si>
  <si>
    <t>柳城县2024年-2025年政府债券发行及还本付息情况表</t>
  </si>
  <si>
    <t>一、2024年发行执行数</t>
  </si>
  <si>
    <t>一般债券</t>
  </si>
  <si>
    <t>其中：再融资债券</t>
  </si>
  <si>
    <t>专项债券</t>
  </si>
  <si>
    <t>二、2024年还本执行数</t>
  </si>
  <si>
    <t>三、2024年付息执行数</t>
  </si>
  <si>
    <t>四、2025年还本预算数</t>
  </si>
  <si>
    <t xml:space="preserve">      财政资金安排</t>
  </si>
  <si>
    <t>五、2025年付息预算数</t>
  </si>
</sst>
</file>

<file path=xl/styles.xml><?xml version="1.0" encoding="utf-8"?>
<styleSheet xmlns="http://schemas.openxmlformats.org/spreadsheetml/2006/main">
  <numFmts count="21">
    <numFmt numFmtId="176" formatCode="_-* #,##0_-;\-* #,##0_-;_-* &quot;-&quot;_-;_-@_-"/>
    <numFmt numFmtId="177" formatCode="0.00_ "/>
    <numFmt numFmtId="42" formatCode="_ &quot;￥&quot;* #,##0_ ;_ &quot;￥&quot;* \-#,##0_ ;_ &quot;￥&quot;* &quot;-&quot;_ ;_ @_ "/>
    <numFmt numFmtId="178" formatCode="_ * #,##0.0_ ;_ * \-#,##0.0_ ;_ * &quot;-&quot;?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9" formatCode="_ * #,##0_ ;_ * \-#,##0_ ;_ * &quot;-&quot;??_ ;_ @_ "/>
    <numFmt numFmtId="180" formatCode="#,##0_ "/>
    <numFmt numFmtId="181" formatCode="0_ "/>
    <numFmt numFmtId="182" formatCode="0.00_);[Red]\(0.00\)"/>
    <numFmt numFmtId="183" formatCode="#,##0.00_ ;\-#,##0.00"/>
    <numFmt numFmtId="184" formatCode="#,##0.00_ "/>
    <numFmt numFmtId="185" formatCode="0_);[Red]\(0\)"/>
    <numFmt numFmtId="186" formatCode="0_ ;[Red]\-0\ "/>
    <numFmt numFmtId="187" formatCode="#,##0.0_ "/>
    <numFmt numFmtId="188" formatCode="#,##0.00_ ;\-#,##0.00;;"/>
    <numFmt numFmtId="189" formatCode="0.0_ ;[Red]\-0.0\ "/>
    <numFmt numFmtId="190" formatCode="#,##0_);[Red]\(#,##0\)"/>
    <numFmt numFmtId="191" formatCode="0.0000_);[Red]\(0.0000\)"/>
    <numFmt numFmtId="192" formatCode="0.0_ "/>
  </numFmts>
  <fonts count="60">
    <font>
      <sz val="12"/>
      <name val="宋体"/>
      <charset val="134"/>
    </font>
    <font>
      <b/>
      <sz val="12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0"/>
      <color indexed="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黑体"/>
      <charset val="134"/>
    </font>
    <font>
      <b/>
      <sz val="14"/>
      <color indexed="8"/>
      <name val="宋体"/>
      <charset val="134"/>
    </font>
    <font>
      <b/>
      <sz val="14"/>
      <color indexed="8"/>
      <name val="黑体"/>
      <charset val="134"/>
    </font>
    <font>
      <sz val="12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sz val="10"/>
      <color indexed="0"/>
      <name val="宋体"/>
      <charset val="134"/>
    </font>
    <font>
      <sz val="10"/>
      <color rgb="FF000000"/>
      <name val="宋体"/>
      <charset val="134"/>
    </font>
    <font>
      <b/>
      <sz val="18"/>
      <color indexed="8"/>
      <name val="宋体"/>
      <charset val="134"/>
    </font>
    <font>
      <sz val="10"/>
      <color rgb="FFFF0000"/>
      <name val="宋体"/>
      <charset val="134"/>
    </font>
    <font>
      <sz val="24"/>
      <name val="方正小标宋简体"/>
      <charset val="134"/>
    </font>
    <font>
      <sz val="14"/>
      <name val="宋体"/>
      <charset val="134"/>
    </font>
    <font>
      <sz val="12"/>
      <name val="Times New Roman"/>
      <charset val="0"/>
    </font>
    <font>
      <sz val="14"/>
      <name val="仿宋_GB2312"/>
      <charset val="134"/>
    </font>
    <font>
      <sz val="18"/>
      <name val="仿宋_GB2312"/>
      <charset val="134"/>
    </font>
    <font>
      <sz val="16"/>
      <name val="仿宋_GB2312"/>
      <charset val="134"/>
    </font>
    <font>
      <sz val="36"/>
      <name val="方正小标宋简体"/>
      <charset val="134"/>
    </font>
    <font>
      <u/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0"/>
      <name val="Arial"/>
      <charset val="0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0"/>
      <name val="Helv"/>
      <charset val="0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6" fillId="8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7" borderId="28" applyNumberFormat="0" applyFon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53" fillId="13" borderId="31" applyNumberFormat="0" applyAlignment="0" applyProtection="0">
      <alignment vertical="center"/>
    </xf>
    <xf numFmtId="0" fontId="50" fillId="13" borderId="29" applyNumberFormat="0" applyAlignment="0" applyProtection="0">
      <alignment vertical="center"/>
    </xf>
    <xf numFmtId="0" fontId="54" fillId="4" borderId="32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33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0" fillId="0" borderId="0"/>
    <xf numFmtId="0" fontId="15" fillId="19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0" fillId="0" borderId="0"/>
    <xf numFmtId="0" fontId="47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9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5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497">
    <xf numFmtId="0" fontId="0" fillId="0" borderId="0" xfId="0">
      <alignment vertical="center"/>
    </xf>
    <xf numFmtId="0" fontId="0" fillId="0" borderId="0" xfId="56" applyFill="1" applyAlignment="1">
      <alignment vertical="center"/>
    </xf>
    <xf numFmtId="0" fontId="1" fillId="0" borderId="0" xfId="56" applyFont="1" applyFill="1" applyAlignment="1">
      <alignment vertical="center"/>
    </xf>
    <xf numFmtId="0" fontId="0" fillId="0" borderId="0" xfId="62">
      <alignment vertical="center"/>
    </xf>
    <xf numFmtId="0" fontId="0" fillId="0" borderId="0" xfId="56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80" fontId="4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180" fontId="3" fillId="0" borderId="1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79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180" fontId="7" fillId="0" borderId="0" xfId="0" applyNumberFormat="1" applyFont="1" applyFill="1" applyBorder="1" applyAlignment="1">
      <alignment wrapText="1"/>
    </xf>
    <xf numFmtId="178" fontId="7" fillId="0" borderId="0" xfId="0" applyNumberFormat="1" applyFont="1" applyFill="1" applyBorder="1" applyAlignment="1">
      <alignment wrapText="1"/>
    </xf>
    <xf numFmtId="0" fontId="7" fillId="0" borderId="2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178" fontId="9" fillId="0" borderId="8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178" fontId="9" fillId="0" borderId="9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justify" vertical="center" wrapText="1"/>
    </xf>
    <xf numFmtId="41" fontId="9" fillId="0" borderId="9" xfId="0" applyNumberFormat="1" applyFont="1" applyFill="1" applyBorder="1" applyAlignment="1">
      <alignment horizontal="center" vertical="center" wrapText="1"/>
    </xf>
    <xf numFmtId="43" fontId="9" fillId="0" borderId="9" xfId="0" applyNumberFormat="1" applyFont="1" applyFill="1" applyBorder="1" applyAlignment="1">
      <alignment horizontal="center" vertical="center" wrapText="1"/>
    </xf>
    <xf numFmtId="43" fontId="9" fillId="0" borderId="9" xfId="0" applyNumberFormat="1" applyFont="1" applyFill="1" applyBorder="1" applyAlignment="1">
      <alignment vertical="center" wrapText="1"/>
    </xf>
    <xf numFmtId="41" fontId="9" fillId="2" borderId="0" xfId="0" applyNumberFormat="1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justify" vertical="center" wrapText="1"/>
    </xf>
    <xf numFmtId="41" fontId="7" fillId="0" borderId="9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41" fontId="7" fillId="2" borderId="0" xfId="0" applyNumberFormat="1" applyFont="1" applyFill="1" applyBorder="1" applyAlignment="1">
      <alignment wrapText="1"/>
    </xf>
    <xf numFmtId="0" fontId="9" fillId="2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38" fontId="0" fillId="0" borderId="0" xfId="79" applyNumberFormat="1" applyFont="1" applyFill="1" applyBorder="1" applyAlignment="1">
      <alignment vertical="center"/>
    </xf>
    <xf numFmtId="38" fontId="0" fillId="0" borderId="0" xfId="79" applyNumberFormat="1" applyFont="1" applyFill="1" applyBorder="1" applyAlignment="1">
      <alignment horizontal="center" vertical="center"/>
    </xf>
    <xf numFmtId="0" fontId="0" fillId="0" borderId="0" xfId="79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0" fillId="0" borderId="0" xfId="73" applyFont="1" applyFill="1" applyBorder="1" applyAlignment="1">
      <alignment horizontal="center" vertical="center" wrapText="1"/>
    </xf>
    <xf numFmtId="0" fontId="11" fillId="0" borderId="10" xfId="73" applyFont="1" applyFill="1" applyBorder="1" applyAlignment="1">
      <alignment horizontal="right" vertical="center" wrapText="1"/>
    </xf>
    <xf numFmtId="0" fontId="12" fillId="0" borderId="1" xfId="65" applyFont="1" applyFill="1" applyBorder="1" applyAlignment="1">
      <alignment horizontal="center" vertical="center"/>
    </xf>
    <xf numFmtId="0" fontId="12" fillId="0" borderId="11" xfId="65" applyFont="1" applyFill="1" applyBorder="1" applyAlignment="1">
      <alignment horizontal="center" vertical="center" wrapText="1"/>
    </xf>
    <xf numFmtId="0" fontId="12" fillId="0" borderId="12" xfId="65" applyFont="1" applyFill="1" applyBorder="1" applyAlignment="1">
      <alignment horizontal="center" vertical="center" wrapText="1"/>
    </xf>
    <xf numFmtId="38" fontId="12" fillId="0" borderId="1" xfId="65" applyNumberFormat="1" applyFont="1" applyFill="1" applyBorder="1" applyAlignment="1">
      <alignment horizontal="center" vertical="center"/>
    </xf>
    <xf numFmtId="38" fontId="12" fillId="0" borderId="13" xfId="75" applyNumberFormat="1" applyFont="1" applyFill="1" applyBorder="1" applyAlignment="1">
      <alignment horizontal="center" vertical="center" wrapText="1"/>
    </xf>
    <xf numFmtId="0" fontId="12" fillId="0" borderId="14" xfId="61" applyFont="1" applyFill="1" applyBorder="1" applyAlignment="1">
      <alignment horizontal="center" vertical="center" wrapText="1"/>
    </xf>
    <xf numFmtId="176" fontId="12" fillId="0" borderId="14" xfId="69" applyNumberFormat="1" applyFont="1" applyFill="1" applyBorder="1" applyAlignment="1">
      <alignment horizontal="center" vertical="center" wrapText="1"/>
    </xf>
    <xf numFmtId="177" fontId="13" fillId="0" borderId="14" xfId="0" applyNumberFormat="1" applyFont="1" applyFill="1" applyBorder="1" applyAlignment="1">
      <alignment horizontal="center" vertical="center" wrapText="1"/>
    </xf>
    <xf numFmtId="0" fontId="12" fillId="0" borderId="1" xfId="76" applyFont="1" applyFill="1" applyBorder="1" applyAlignment="1">
      <alignment horizontal="left" vertical="center" wrapText="1"/>
    </xf>
    <xf numFmtId="181" fontId="12" fillId="0" borderId="1" xfId="61" applyNumberFormat="1" applyFont="1" applyFill="1" applyBorder="1" applyAlignment="1">
      <alignment vertical="center"/>
    </xf>
    <xf numFmtId="177" fontId="12" fillId="0" borderId="1" xfId="61" applyNumberFormat="1" applyFont="1" applyFill="1" applyBorder="1" applyAlignment="1">
      <alignment vertical="center"/>
    </xf>
    <xf numFmtId="0" fontId="11" fillId="0" borderId="1" xfId="76" applyFont="1" applyFill="1" applyBorder="1" applyAlignment="1">
      <alignment horizontal="left" vertical="center" wrapText="1"/>
    </xf>
    <xf numFmtId="181" fontId="11" fillId="0" borderId="1" xfId="61" applyNumberFormat="1" applyFont="1" applyFill="1" applyBorder="1" applyAlignment="1">
      <alignment vertical="center"/>
    </xf>
    <xf numFmtId="177" fontId="11" fillId="0" borderId="1" xfId="61" applyNumberFormat="1" applyFont="1" applyFill="1" applyBorder="1" applyAlignment="1">
      <alignment vertical="center"/>
    </xf>
    <xf numFmtId="182" fontId="12" fillId="0" borderId="1" xfId="26" applyNumberFormat="1" applyFont="1" applyFill="1" applyBorder="1" applyAlignment="1">
      <alignment horizontal="left" vertical="center" wrapText="1"/>
    </xf>
    <xf numFmtId="180" fontId="12" fillId="0" borderId="1" xfId="61" applyNumberFormat="1" applyFont="1" applyFill="1" applyBorder="1" applyAlignment="1">
      <alignment horizontal="right" vertical="center"/>
    </xf>
    <xf numFmtId="184" fontId="12" fillId="0" borderId="1" xfId="61" applyNumberFormat="1" applyFont="1" applyFill="1" applyBorder="1" applyAlignment="1">
      <alignment horizontal="right" vertical="center"/>
    </xf>
    <xf numFmtId="185" fontId="12" fillId="0" borderId="1" xfId="61" applyNumberFormat="1" applyFont="1" applyFill="1" applyBorder="1" applyAlignment="1">
      <alignment horizontal="right" vertical="center"/>
    </xf>
    <xf numFmtId="184" fontId="12" fillId="0" borderId="1" xfId="26" applyNumberFormat="1" applyFont="1" applyFill="1" applyBorder="1" applyAlignment="1">
      <alignment horizontal="right" vertical="center" wrapText="1"/>
    </xf>
    <xf numFmtId="182" fontId="11" fillId="0" borderId="1" xfId="26" applyNumberFormat="1" applyFont="1" applyFill="1" applyBorder="1" applyAlignment="1">
      <alignment horizontal="left" vertical="center" wrapText="1"/>
    </xf>
    <xf numFmtId="180" fontId="11" fillId="0" borderId="1" xfId="61" applyNumberFormat="1" applyFont="1" applyFill="1" applyBorder="1" applyAlignment="1">
      <alignment horizontal="right" vertical="center"/>
    </xf>
    <xf numFmtId="184" fontId="11" fillId="0" borderId="1" xfId="61" applyNumberFormat="1" applyFont="1" applyFill="1" applyBorder="1" applyAlignment="1">
      <alignment horizontal="right" vertical="center"/>
    </xf>
    <xf numFmtId="185" fontId="11" fillId="0" borderId="1" xfId="61" applyNumberFormat="1" applyFont="1" applyFill="1" applyBorder="1" applyAlignment="1">
      <alignment horizontal="right" vertical="center"/>
    </xf>
    <xf numFmtId="184" fontId="11" fillId="0" borderId="1" xfId="26" applyNumberFormat="1" applyFont="1" applyFill="1" applyBorder="1" applyAlignment="1">
      <alignment horizontal="right" vertical="center" wrapText="1"/>
    </xf>
    <xf numFmtId="0" fontId="1" fillId="0" borderId="0" xfId="79" applyFont="1" applyFill="1">
      <alignment vertical="center"/>
    </xf>
    <xf numFmtId="0" fontId="0" fillId="0" borderId="0" xfId="79" applyFont="1" applyFill="1">
      <alignment vertical="center"/>
    </xf>
    <xf numFmtId="38" fontId="0" fillId="0" borderId="0" xfId="79" applyNumberFormat="1" applyFont="1" applyFill="1">
      <alignment vertical="center"/>
    </xf>
    <xf numFmtId="38" fontId="0" fillId="2" borderId="0" xfId="79" applyNumberFormat="1" applyFont="1" applyFill="1" applyAlignment="1">
      <alignment horizontal="center" vertical="center"/>
    </xf>
    <xf numFmtId="182" fontId="0" fillId="0" borderId="0" xfId="79" applyNumberFormat="1" applyFont="1" applyFill="1" applyAlignment="1">
      <alignment horizontal="center" vertical="center"/>
    </xf>
    <xf numFmtId="0" fontId="0" fillId="0" borderId="0" xfId="79" applyFont="1" applyFill="1" applyAlignment="1">
      <alignment horizontal="center" vertical="center"/>
    </xf>
    <xf numFmtId="0" fontId="10" fillId="0" borderId="0" xfId="26" applyFont="1" applyFill="1" applyBorder="1" applyAlignment="1">
      <alignment horizontal="center" vertical="center" wrapText="1"/>
    </xf>
    <xf numFmtId="0" fontId="14" fillId="0" borderId="10" xfId="26" applyFont="1" applyFill="1" applyBorder="1" applyAlignment="1">
      <alignment horizontal="right" vertical="center" wrapText="1"/>
    </xf>
    <xf numFmtId="0" fontId="12" fillId="0" borderId="1" xfId="65" applyFont="1" applyFill="1" applyBorder="1" applyAlignment="1">
      <alignment horizontal="center" vertical="center" wrapText="1"/>
    </xf>
    <xf numFmtId="38" fontId="12" fillId="0" borderId="1" xfId="61" applyNumberFormat="1" applyFont="1" applyFill="1" applyBorder="1" applyAlignment="1">
      <alignment horizontal="center" vertical="center"/>
    </xf>
    <xf numFmtId="0" fontId="12" fillId="0" borderId="14" xfId="79" applyFont="1" applyFill="1" applyBorder="1" applyAlignment="1">
      <alignment horizontal="center" vertical="center" wrapText="1"/>
    </xf>
    <xf numFmtId="182" fontId="12" fillId="0" borderId="1" xfId="69" applyNumberFormat="1" applyFont="1" applyFill="1" applyBorder="1" applyAlignment="1">
      <alignment horizontal="center" vertical="center" wrapText="1"/>
    </xf>
    <xf numFmtId="176" fontId="12" fillId="0" borderId="1" xfId="69" applyNumberFormat="1" applyFont="1" applyFill="1" applyBorder="1" applyAlignment="1">
      <alignment horizontal="center" vertical="center" wrapText="1"/>
    </xf>
    <xf numFmtId="38" fontId="12" fillId="0" borderId="15" xfId="75" applyNumberFormat="1" applyFont="1" applyFill="1" applyBorder="1" applyAlignment="1">
      <alignment horizontal="center" vertical="center" wrapText="1"/>
    </xf>
    <xf numFmtId="0" fontId="12" fillId="0" borderId="15" xfId="79" applyFont="1" applyFill="1" applyBorder="1" applyAlignment="1">
      <alignment horizontal="center" vertical="center" wrapText="1"/>
    </xf>
    <xf numFmtId="176" fontId="12" fillId="0" borderId="1" xfId="69" applyNumberFormat="1" applyFont="1" applyFill="1" applyBorder="1" applyAlignment="1">
      <alignment horizontal="center" vertical="center"/>
    </xf>
    <xf numFmtId="182" fontId="11" fillId="0" borderId="1" xfId="61" applyNumberFormat="1" applyFont="1" applyFill="1" applyBorder="1" applyAlignment="1">
      <alignment vertical="center" wrapText="1"/>
    </xf>
    <xf numFmtId="182" fontId="12" fillId="0" borderId="1" xfId="26" applyNumberFormat="1" applyFont="1" applyFill="1" applyBorder="1" applyAlignment="1">
      <alignment vertical="center" wrapText="1"/>
    </xf>
    <xf numFmtId="186" fontId="12" fillId="0" borderId="1" xfId="61" applyNumberFormat="1" applyFont="1" applyFill="1" applyBorder="1" applyAlignment="1">
      <alignment horizontal="right" vertical="center"/>
    </xf>
    <xf numFmtId="186" fontId="11" fillId="0" borderId="1" xfId="61" applyNumberFormat="1" applyFont="1" applyFill="1" applyBorder="1" applyAlignment="1">
      <alignment horizontal="right" vertical="center"/>
    </xf>
    <xf numFmtId="182" fontId="12" fillId="0" borderId="1" xfId="26" applyNumberFormat="1" applyFont="1" applyFill="1" applyBorder="1" applyAlignment="1">
      <alignment horizontal="center" vertical="center" wrapText="1"/>
    </xf>
    <xf numFmtId="0" fontId="1" fillId="0" borderId="0" xfId="79" applyFont="1" applyFill="1" applyBorder="1" applyAlignment="1">
      <alignment vertical="center"/>
    </xf>
    <xf numFmtId="0" fontId="12" fillId="0" borderId="15" xfId="61" applyFont="1" applyFill="1" applyBorder="1" applyAlignment="1">
      <alignment horizontal="center" vertical="center" wrapText="1"/>
    </xf>
    <xf numFmtId="176" fontId="12" fillId="0" borderId="15" xfId="69" applyNumberFormat="1" applyFont="1" applyFill="1" applyBorder="1" applyAlignment="1">
      <alignment horizontal="center" vertical="center" wrapText="1"/>
    </xf>
    <xf numFmtId="38" fontId="12" fillId="0" borderId="1" xfId="61" applyNumberFormat="1" applyFont="1" applyFill="1" applyBorder="1" applyAlignment="1">
      <alignment vertical="center"/>
    </xf>
    <xf numFmtId="184" fontId="12" fillId="0" borderId="1" xfId="61" applyNumberFormat="1" applyFont="1" applyFill="1" applyBorder="1" applyAlignment="1">
      <alignment vertical="center"/>
    </xf>
    <xf numFmtId="180" fontId="12" fillId="0" borderId="1" xfId="61" applyNumberFormat="1" applyFont="1" applyFill="1" applyBorder="1" applyAlignment="1">
      <alignment vertical="center"/>
    </xf>
    <xf numFmtId="180" fontId="11" fillId="0" borderId="1" xfId="61" applyNumberFormat="1" applyFont="1" applyFill="1" applyBorder="1" applyAlignment="1">
      <alignment vertical="center"/>
    </xf>
    <xf numFmtId="187" fontId="11" fillId="0" borderId="1" xfId="61" applyNumberFormat="1" applyFont="1" applyFill="1" applyBorder="1" applyAlignment="1">
      <alignment vertical="center"/>
    </xf>
    <xf numFmtId="184" fontId="11" fillId="0" borderId="1" xfId="61" applyNumberFormat="1" applyFont="1" applyFill="1" applyBorder="1" applyAlignment="1">
      <alignment vertical="center"/>
    </xf>
    <xf numFmtId="0" fontId="15" fillId="0" borderId="1" xfId="76" applyFont="1" applyFill="1" applyBorder="1" applyAlignment="1">
      <alignment horizontal="left" vertical="center" wrapText="1"/>
    </xf>
    <xf numFmtId="38" fontId="11" fillId="0" borderId="1" xfId="61" applyNumberFormat="1" applyFont="1" applyFill="1" applyBorder="1" applyAlignment="1">
      <alignment vertical="center"/>
    </xf>
    <xf numFmtId="187" fontId="12" fillId="0" borderId="1" xfId="61" applyNumberFormat="1" applyFont="1" applyFill="1" applyBorder="1" applyAlignment="1">
      <alignment vertical="center"/>
    </xf>
    <xf numFmtId="0" fontId="11" fillId="0" borderId="1" xfId="76" applyFont="1" applyFill="1" applyBorder="1" applyAlignment="1">
      <alignment horizontal="left" vertical="center" wrapText="1" indent="1"/>
    </xf>
    <xf numFmtId="181" fontId="11" fillId="0" borderId="1" xfId="61" applyNumberFormat="1" applyFont="1" applyFill="1" applyBorder="1" applyAlignment="1">
      <alignment horizontal="right" vertical="center"/>
    </xf>
    <xf numFmtId="0" fontId="12" fillId="0" borderId="1" xfId="76" applyFont="1" applyFill="1" applyBorder="1" applyAlignment="1">
      <alignment horizontal="center" vertical="center" wrapText="1"/>
    </xf>
    <xf numFmtId="0" fontId="0" fillId="0" borderId="0" xfId="62" applyFill="1" applyBorder="1" applyAlignment="1">
      <alignment vertical="center"/>
    </xf>
    <xf numFmtId="0" fontId="14" fillId="0" borderId="0" xfId="67" applyFill="1" applyBorder="1" applyAlignment="1"/>
    <xf numFmtId="0" fontId="16" fillId="0" borderId="0" xfId="67" applyFont="1" applyFill="1" applyBorder="1" applyAlignment="1"/>
    <xf numFmtId="0" fontId="14" fillId="0" borderId="0" xfId="67" applyFont="1" applyFill="1" applyBorder="1" applyAlignment="1"/>
    <xf numFmtId="0" fontId="0" fillId="0" borderId="0" xfId="62" applyFont="1" applyFill="1" applyBorder="1" applyAlignment="1">
      <alignment vertical="center"/>
    </xf>
    <xf numFmtId="0" fontId="0" fillId="0" borderId="0" xfId="67" applyFont="1" applyFill="1" applyBorder="1" applyAlignment="1">
      <alignment horizontal="left"/>
    </xf>
    <xf numFmtId="0" fontId="17" fillId="2" borderId="0" xfId="67" applyNumberFormat="1" applyFont="1" applyFill="1" applyBorder="1" applyAlignment="1" applyProtection="1">
      <alignment horizontal="center" vertical="center"/>
    </xf>
    <xf numFmtId="0" fontId="18" fillId="2" borderId="0" xfId="67" applyNumberFormat="1" applyFont="1" applyFill="1" applyBorder="1" applyAlignment="1" applyProtection="1">
      <alignment horizontal="center" vertical="center"/>
    </xf>
    <xf numFmtId="0" fontId="19" fillId="0" borderId="0" xfId="67" applyNumberFormat="1" applyFont="1" applyFill="1" applyBorder="1" applyAlignment="1" applyProtection="1">
      <alignment horizontal="center" vertical="center"/>
    </xf>
    <xf numFmtId="0" fontId="20" fillId="0" borderId="0" xfId="67" applyNumberFormat="1" applyFont="1" applyFill="1" applyBorder="1" applyAlignment="1" applyProtection="1">
      <alignment horizontal="center" vertical="center"/>
    </xf>
    <xf numFmtId="0" fontId="21" fillId="0" borderId="0" xfId="67" applyNumberFormat="1" applyFont="1" applyFill="1" applyBorder="1" applyAlignment="1" applyProtection="1">
      <alignment horizontal="right" vertical="center"/>
    </xf>
    <xf numFmtId="0" fontId="22" fillId="0" borderId="9" xfId="67" applyNumberFormat="1" applyFont="1" applyFill="1" applyBorder="1" applyAlignment="1" applyProtection="1">
      <alignment horizontal="center" vertical="center"/>
    </xf>
    <xf numFmtId="0" fontId="22" fillId="0" borderId="16" xfId="67" applyNumberFormat="1" applyFont="1" applyFill="1" applyBorder="1" applyAlignment="1" applyProtection="1">
      <alignment horizontal="center" vertical="center"/>
    </xf>
    <xf numFmtId="0" fontId="22" fillId="0" borderId="17" xfId="67" applyNumberFormat="1" applyFont="1" applyFill="1" applyBorder="1" applyAlignment="1" applyProtection="1">
      <alignment horizontal="center" vertical="center"/>
    </xf>
    <xf numFmtId="0" fontId="22" fillId="2" borderId="9" xfId="67" applyNumberFormat="1" applyFont="1" applyFill="1" applyBorder="1" applyAlignment="1" applyProtection="1">
      <alignment horizontal="center" vertical="center"/>
    </xf>
    <xf numFmtId="183" fontId="22" fillId="2" borderId="9" xfId="67" applyNumberFormat="1" applyFont="1" applyFill="1" applyBorder="1" applyAlignment="1" applyProtection="1">
      <alignment horizontal="right" vertical="center"/>
    </xf>
    <xf numFmtId="0" fontId="8" fillId="2" borderId="9" xfId="67" applyNumberFormat="1" applyFont="1" applyFill="1" applyBorder="1" applyAlignment="1" applyProtection="1">
      <alignment horizontal="center" vertical="center"/>
    </xf>
    <xf numFmtId="183" fontId="8" fillId="2" borderId="9" xfId="67" applyNumberFormat="1" applyFont="1" applyFill="1" applyBorder="1" applyAlignment="1" applyProtection="1">
      <alignment horizontal="right" vertical="center"/>
    </xf>
    <xf numFmtId="188" fontId="8" fillId="2" borderId="1" xfId="67" applyNumberFormat="1" applyFont="1" applyFill="1" applyBorder="1" applyAlignment="1" applyProtection="1">
      <alignment horizontal="right" vertical="center"/>
    </xf>
    <xf numFmtId="180" fontId="14" fillId="0" borderId="1" xfId="67" applyNumberFormat="1" applyFont="1" applyFill="1" applyBorder="1" applyAlignment="1" applyProtection="1">
      <alignment vertical="center"/>
    </xf>
    <xf numFmtId="184" fontId="23" fillId="0" borderId="1" xfId="0" applyNumberFormat="1" applyFont="1" applyFill="1" applyBorder="1" applyAlignment="1">
      <alignment vertical="center"/>
    </xf>
    <xf numFmtId="0" fontId="7" fillId="2" borderId="9" xfId="67" applyNumberFormat="1" applyFont="1" applyFill="1" applyBorder="1" applyAlignment="1" applyProtection="1">
      <alignment horizontal="center" vertical="center"/>
    </xf>
    <xf numFmtId="183" fontId="7" fillId="2" borderId="9" xfId="67" applyNumberFormat="1" applyFont="1" applyFill="1" applyBorder="1" applyAlignment="1" applyProtection="1">
      <alignment horizontal="right" vertical="center"/>
    </xf>
    <xf numFmtId="188" fontId="7" fillId="2" borderId="1" xfId="67" applyNumberFormat="1" applyFont="1" applyFill="1" applyBorder="1" applyAlignment="1" applyProtection="1">
      <alignment horizontal="right" vertical="center"/>
    </xf>
    <xf numFmtId="0" fontId="0" fillId="0" borderId="0" xfId="62" applyFont="1" applyFill="1" applyBorder="1" applyAlignment="1"/>
    <xf numFmtId="0" fontId="11" fillId="0" borderId="0" xfId="62" applyFont="1" applyFill="1" applyBorder="1" applyAlignment="1"/>
    <xf numFmtId="0" fontId="0" fillId="0" borderId="0" xfId="62" applyFont="1" applyFill="1" applyBorder="1" applyAlignment="1">
      <alignment horizontal="center"/>
    </xf>
    <xf numFmtId="0" fontId="24" fillId="0" borderId="0" xfId="62" applyFont="1" applyFill="1" applyBorder="1" applyAlignment="1">
      <alignment horizontal="center"/>
    </xf>
    <xf numFmtId="0" fontId="11" fillId="0" borderId="0" xfId="62" applyFont="1" applyFill="1" applyBorder="1" applyAlignment="1">
      <alignment horizontal="right"/>
    </xf>
    <xf numFmtId="3" fontId="11" fillId="0" borderId="1" xfId="62" applyNumberFormat="1" applyFont="1" applyFill="1" applyBorder="1" applyAlignment="1">
      <alignment horizontal="center" vertical="center" wrapText="1"/>
    </xf>
    <xf numFmtId="0" fontId="0" fillId="0" borderId="1" xfId="37" applyFont="1" applyFill="1" applyBorder="1" applyAlignment="1">
      <alignment horizontal="center" vertical="center"/>
    </xf>
    <xf numFmtId="180" fontId="11" fillId="0" borderId="1" xfId="62" applyNumberFormat="1" applyFont="1" applyFill="1" applyBorder="1" applyAlignment="1">
      <alignment horizontal="right"/>
    </xf>
    <xf numFmtId="184" fontId="11" fillId="0" borderId="1" xfId="62" applyNumberFormat="1" applyFont="1" applyFill="1" applyBorder="1" applyAlignment="1">
      <alignment horizontal="right"/>
    </xf>
    <xf numFmtId="0" fontId="11" fillId="0" borderId="0" xfId="37" applyFont="1" applyFill="1" applyBorder="1" applyAlignment="1"/>
    <xf numFmtId="41" fontId="25" fillId="0" borderId="0" xfId="8" applyNumberFormat="1" applyFont="1" applyFill="1" applyAlignment="1">
      <alignment horizontal="center" vertical="center"/>
    </xf>
    <xf numFmtId="41" fontId="16" fillId="0" borderId="0" xfId="8" applyNumberFormat="1" applyFont="1" applyFill="1" applyAlignment="1">
      <alignment horizontal="center" vertical="center"/>
    </xf>
    <xf numFmtId="41" fontId="0" fillId="0" borderId="0" xfId="8" applyNumberFormat="1" applyFont="1" applyFill="1" applyAlignment="1">
      <alignment horizontal="left" vertical="center"/>
    </xf>
    <xf numFmtId="41" fontId="14" fillId="0" borderId="0" xfId="8" applyNumberFormat="1" applyFont="1" applyFill="1" applyAlignment="1">
      <alignment horizontal="center" vertical="center"/>
    </xf>
    <xf numFmtId="41" fontId="5" fillId="2" borderId="0" xfId="0" applyNumberFormat="1" applyFont="1" applyFill="1" applyBorder="1" applyAlignment="1">
      <alignment horizontal="center" vertical="center" wrapText="1"/>
    </xf>
    <xf numFmtId="41" fontId="7" fillId="2" borderId="0" xfId="0" applyNumberFormat="1" applyFont="1" applyFill="1" applyBorder="1" applyAlignment="1">
      <alignment vertical="center" wrapText="1"/>
    </xf>
    <xf numFmtId="41" fontId="14" fillId="0" borderId="10" xfId="8" applyNumberFormat="1" applyFont="1" applyFill="1" applyBorder="1" applyAlignment="1">
      <alignment vertical="center"/>
    </xf>
    <xf numFmtId="0" fontId="12" fillId="0" borderId="1" xfId="62" applyFont="1" applyFill="1" applyBorder="1" applyAlignment="1">
      <alignment horizontal="center" vertical="center" wrapText="1"/>
    </xf>
    <xf numFmtId="0" fontId="12" fillId="0" borderId="1" xfId="62" applyFont="1" applyFill="1" applyBorder="1" applyAlignment="1">
      <alignment vertical="center" wrapText="1"/>
    </xf>
    <xf numFmtId="0" fontId="0" fillId="0" borderId="0" xfId="62" applyFont="1" applyFill="1" applyAlignment="1">
      <alignment vertical="center" wrapText="1"/>
    </xf>
    <xf numFmtId="180" fontId="11" fillId="0" borderId="1" xfId="62" applyNumberFormat="1" applyFont="1" applyFill="1" applyBorder="1" applyAlignment="1">
      <alignment vertical="center" wrapText="1"/>
    </xf>
    <xf numFmtId="180" fontId="12" fillId="0" borderId="1" xfId="62" applyNumberFormat="1" applyFont="1" applyFill="1" applyBorder="1" applyAlignment="1">
      <alignment vertical="center" wrapText="1"/>
    </xf>
    <xf numFmtId="179" fontId="12" fillId="0" borderId="1" xfId="8" applyNumberFormat="1" applyFont="1" applyFill="1" applyBorder="1" applyAlignment="1">
      <alignment horizontal="right" vertical="center" wrapText="1"/>
    </xf>
    <xf numFmtId="177" fontId="12" fillId="0" borderId="1" xfId="35" applyNumberFormat="1" applyFont="1" applyFill="1" applyBorder="1" applyAlignment="1">
      <alignment horizontal="right" vertical="center" wrapText="1"/>
    </xf>
    <xf numFmtId="41" fontId="15" fillId="0" borderId="1" xfId="0" applyNumberFormat="1" applyFont="1" applyFill="1" applyBorder="1" applyAlignment="1" applyProtection="1">
      <alignment vertical="center" wrapText="1"/>
      <protection locked="0"/>
    </xf>
    <xf numFmtId="3" fontId="11" fillId="0" borderId="1" xfId="0" applyNumberFormat="1" applyFont="1" applyFill="1" applyBorder="1" applyAlignment="1">
      <alignment vertical="center"/>
    </xf>
    <xf numFmtId="179" fontId="11" fillId="0" borderId="1" xfId="8" applyNumberFormat="1" applyFont="1" applyFill="1" applyBorder="1" applyAlignment="1">
      <alignment horizontal="right" vertical="center" wrapText="1"/>
    </xf>
    <xf numFmtId="177" fontId="11" fillId="0" borderId="1" xfId="35" applyNumberFormat="1" applyFont="1" applyFill="1" applyBorder="1" applyAlignment="1">
      <alignment horizontal="right" vertical="center" wrapText="1"/>
    </xf>
    <xf numFmtId="0" fontId="11" fillId="0" borderId="1" xfId="62" applyFont="1" applyFill="1" applyBorder="1" applyAlignment="1">
      <alignment vertical="center" wrapText="1"/>
    </xf>
    <xf numFmtId="180" fontId="12" fillId="0" borderId="1" xfId="8" applyNumberFormat="1" applyFont="1" applyFill="1" applyBorder="1" applyAlignment="1">
      <alignment horizontal="right" vertical="center" wrapText="1"/>
    </xf>
    <xf numFmtId="179" fontId="12" fillId="0" borderId="1" xfId="62" applyNumberFormat="1" applyFont="1" applyFill="1" applyBorder="1" applyAlignment="1">
      <alignment horizontal="right" vertical="center" wrapText="1"/>
    </xf>
    <xf numFmtId="177" fontId="12" fillId="0" borderId="1" xfId="62" applyNumberFormat="1" applyFont="1" applyFill="1" applyBorder="1" applyAlignment="1">
      <alignment horizontal="right" vertical="center" wrapText="1"/>
    </xf>
    <xf numFmtId="41" fontId="16" fillId="0" borderId="0" xfId="8" applyNumberFormat="1" applyFont="1" applyFill="1" applyAlignment="1"/>
    <xf numFmtId="177" fontId="11" fillId="0" borderId="1" xfId="62" applyNumberFormat="1" applyFont="1" applyFill="1" applyBorder="1" applyAlignment="1">
      <alignment horizontal="right" vertical="center" wrapText="1"/>
    </xf>
    <xf numFmtId="41" fontId="0" fillId="0" borderId="0" xfId="8" applyNumberFormat="1" applyFont="1" applyFill="1" applyBorder="1" applyAlignment="1">
      <alignment horizontal="left" vertical="center"/>
    </xf>
    <xf numFmtId="43" fontId="14" fillId="0" borderId="0" xfId="8" applyNumberFormat="1" applyFont="1" applyFill="1" applyAlignment="1">
      <alignment horizontal="center" vertical="center"/>
    </xf>
    <xf numFmtId="43" fontId="7" fillId="2" borderId="0" xfId="0" applyNumberFormat="1" applyFont="1" applyFill="1" applyBorder="1" applyAlignment="1">
      <alignment vertical="center" wrapText="1"/>
    </xf>
    <xf numFmtId="3" fontId="12" fillId="0" borderId="1" xfId="0" applyNumberFormat="1" applyFont="1" applyFill="1" applyBorder="1" applyAlignment="1">
      <alignment vertical="center"/>
    </xf>
    <xf numFmtId="184" fontId="12" fillId="0" borderId="1" xfId="8" applyNumberFormat="1" applyFont="1" applyFill="1" applyBorder="1" applyAlignment="1">
      <alignment horizontal="right" vertical="center" wrapText="1"/>
    </xf>
    <xf numFmtId="184" fontId="11" fillId="0" borderId="1" xfId="8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vertical="center"/>
    </xf>
    <xf numFmtId="41" fontId="25" fillId="0" borderId="0" xfId="8" applyNumberFormat="1" applyFont="1" applyFill="1" applyAlignment="1"/>
    <xf numFmtId="41" fontId="14" fillId="0" borderId="0" xfId="8" applyNumberFormat="1" applyFont="1" applyFill="1" applyAlignment="1">
      <alignment wrapText="1"/>
    </xf>
    <xf numFmtId="41" fontId="14" fillId="0" borderId="0" xfId="8" applyNumberFormat="1" applyFont="1" applyFill="1" applyAlignment="1">
      <alignment horizontal="right"/>
    </xf>
    <xf numFmtId="41" fontId="14" fillId="2" borderId="0" xfId="8" applyNumberFormat="1" applyFont="1" applyFill="1" applyAlignment="1">
      <alignment horizontal="right"/>
    </xf>
    <xf numFmtId="43" fontId="14" fillId="0" borderId="0" xfId="8" applyNumberFormat="1" applyFont="1" applyFill="1" applyAlignment="1">
      <alignment horizontal="center"/>
    </xf>
    <xf numFmtId="180" fontId="0" fillId="0" borderId="0" xfId="0" applyNumberFormat="1" applyFont="1" applyFill="1" applyBorder="1" applyAlignment="1">
      <alignment vertical="center"/>
    </xf>
    <xf numFmtId="0" fontId="0" fillId="0" borderId="0" xfId="75" applyFont="1" applyFill="1" applyBorder="1" applyAlignment="1">
      <alignment wrapText="1"/>
    </xf>
    <xf numFmtId="41" fontId="5" fillId="2" borderId="0" xfId="0" applyNumberFormat="1" applyFont="1" applyFill="1" applyAlignment="1">
      <alignment horizontal="center" vertical="center" wrapText="1"/>
    </xf>
    <xf numFmtId="180" fontId="5" fillId="2" borderId="0" xfId="0" applyNumberFormat="1" applyFont="1" applyFill="1" applyAlignment="1">
      <alignment horizontal="center" vertical="center" wrapText="1"/>
    </xf>
    <xf numFmtId="41" fontId="7" fillId="2" borderId="0" xfId="0" applyNumberFormat="1" applyFont="1" applyFill="1" applyAlignment="1">
      <alignment vertical="center" wrapText="1"/>
    </xf>
    <xf numFmtId="43" fontId="7" fillId="2" borderId="0" xfId="0" applyNumberFormat="1" applyFont="1" applyFill="1" applyAlignment="1">
      <alignment vertical="center" wrapText="1"/>
    </xf>
    <xf numFmtId="180" fontId="7" fillId="0" borderId="0" xfId="0" applyNumberFormat="1" applyFont="1" applyFill="1" applyAlignment="1">
      <alignment vertical="center" wrapText="1"/>
    </xf>
    <xf numFmtId="43" fontId="7" fillId="2" borderId="2" xfId="0" applyNumberFormat="1" applyFont="1" applyFill="1" applyBorder="1" applyAlignment="1">
      <alignment horizontal="right" vertical="center" wrapText="1"/>
    </xf>
    <xf numFmtId="0" fontId="12" fillId="0" borderId="11" xfId="62" applyFont="1" applyFill="1" applyBorder="1" applyAlignment="1">
      <alignment horizontal="center" vertical="center" wrapText="1"/>
    </xf>
    <xf numFmtId="0" fontId="12" fillId="0" borderId="12" xfId="62" applyFont="1" applyFill="1" applyBorder="1" applyAlignment="1">
      <alignment horizontal="center" vertical="center" wrapText="1"/>
    </xf>
    <xf numFmtId="180" fontId="12" fillId="0" borderId="11" xfId="62" applyNumberFormat="1" applyFont="1" applyBorder="1" applyAlignment="1">
      <alignment horizontal="center" vertical="center" wrapText="1"/>
    </xf>
    <xf numFmtId="0" fontId="12" fillId="0" borderId="18" xfId="62" applyFont="1" applyFill="1" applyBorder="1" applyAlignment="1">
      <alignment horizontal="center" vertical="center" wrapText="1"/>
    </xf>
    <xf numFmtId="0" fontId="12" fillId="2" borderId="14" xfId="62" applyFont="1" applyFill="1" applyBorder="1" applyAlignment="1">
      <alignment horizontal="center" vertical="center" wrapText="1"/>
    </xf>
    <xf numFmtId="0" fontId="12" fillId="0" borderId="14" xfId="62" applyFont="1" applyFill="1" applyBorder="1" applyAlignment="1">
      <alignment horizontal="center" vertical="center" wrapText="1"/>
    </xf>
    <xf numFmtId="180" fontId="12" fillId="0" borderId="13" xfId="62" applyNumberFormat="1" applyFont="1" applyFill="1" applyBorder="1" applyAlignment="1">
      <alignment horizontal="center" vertical="center" wrapText="1"/>
    </xf>
    <xf numFmtId="0" fontId="12" fillId="2" borderId="15" xfId="62" applyFont="1" applyFill="1" applyBorder="1" applyAlignment="1">
      <alignment horizontal="center" vertical="center" wrapText="1"/>
    </xf>
    <xf numFmtId="0" fontId="12" fillId="0" borderId="15" xfId="62" applyFont="1" applyFill="1" applyBorder="1" applyAlignment="1">
      <alignment horizontal="center" vertical="center" wrapText="1"/>
    </xf>
    <xf numFmtId="180" fontId="12" fillId="0" borderId="19" xfId="62" applyNumberFormat="1" applyFont="1" applyFill="1" applyBorder="1" applyAlignment="1">
      <alignment horizontal="center" vertical="center" wrapText="1"/>
    </xf>
    <xf numFmtId="3" fontId="26" fillId="0" borderId="11" xfId="0" applyNumberFormat="1" applyFont="1" applyFill="1" applyBorder="1" applyAlignment="1" applyProtection="1">
      <alignment vertical="center"/>
    </xf>
    <xf numFmtId="3" fontId="15" fillId="0" borderId="11" xfId="0" applyNumberFormat="1" applyFont="1" applyFill="1" applyBorder="1" applyAlignment="1" applyProtection="1">
      <alignment horizontal="left" vertical="center"/>
    </xf>
    <xf numFmtId="180" fontId="11" fillId="0" borderId="1" xfId="8" applyNumberFormat="1" applyFont="1" applyFill="1" applyBorder="1" applyAlignment="1">
      <alignment horizontal="right" vertical="center" wrapText="1"/>
    </xf>
    <xf numFmtId="3" fontId="15" fillId="0" borderId="11" xfId="0" applyNumberFormat="1" applyFont="1" applyFill="1" applyBorder="1" applyAlignment="1" applyProtection="1">
      <alignment vertical="center"/>
    </xf>
    <xf numFmtId="186" fontId="11" fillId="0" borderId="1" xfId="62" applyNumberFormat="1" applyFont="1" applyFill="1" applyBorder="1" applyAlignment="1">
      <alignment horizontal="right" vertical="center" wrapText="1"/>
    </xf>
    <xf numFmtId="180" fontId="11" fillId="0" borderId="1" xfId="62" applyNumberFormat="1" applyFont="1" applyFill="1" applyBorder="1" applyAlignment="1">
      <alignment horizontal="right" vertical="center" wrapText="1"/>
    </xf>
    <xf numFmtId="189" fontId="11" fillId="0" borderId="1" xfId="62" applyNumberFormat="1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horizontal="left" vertical="center"/>
    </xf>
    <xf numFmtId="3" fontId="15" fillId="0" borderId="11" xfId="0" applyNumberFormat="1" applyFont="1" applyFill="1" applyBorder="1" applyAlignment="1">
      <alignment horizontal="left" vertical="center"/>
    </xf>
    <xf numFmtId="3" fontId="11" fillId="0" borderId="1" xfId="0" applyNumberFormat="1" applyFont="1" applyFill="1" applyBorder="1" applyAlignment="1" applyProtection="1">
      <alignment vertical="center"/>
    </xf>
    <xf numFmtId="3" fontId="26" fillId="0" borderId="11" xfId="0" applyNumberFormat="1" applyFont="1" applyFill="1" applyBorder="1" applyAlignment="1">
      <alignment horizontal="left" vertical="center"/>
    </xf>
    <xf numFmtId="0" fontId="11" fillId="0" borderId="11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left" vertical="center"/>
    </xf>
    <xf numFmtId="3" fontId="11" fillId="0" borderId="1" xfId="0" applyNumberFormat="1" applyFont="1" applyFill="1" applyBorder="1" applyAlignment="1" applyProtection="1">
      <alignment horizontal="left" vertical="center"/>
    </xf>
    <xf numFmtId="3" fontId="26" fillId="0" borderId="1" xfId="0" applyNumberFormat="1" applyFont="1" applyFill="1" applyBorder="1" applyAlignment="1" applyProtection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3" fontId="26" fillId="0" borderId="11" xfId="0" applyNumberFormat="1" applyFont="1" applyFill="1" applyBorder="1" applyAlignment="1" applyProtection="1">
      <alignment horizontal="left" vertical="center"/>
    </xf>
    <xf numFmtId="0" fontId="15" fillId="0" borderId="11" xfId="0" applyFont="1" applyFill="1" applyBorder="1" applyAlignment="1">
      <alignment vertical="center"/>
    </xf>
    <xf numFmtId="0" fontId="26" fillId="0" borderId="11" xfId="0" applyFont="1" applyFill="1" applyBorder="1" applyAlignment="1">
      <alignment vertical="center"/>
    </xf>
    <xf numFmtId="3" fontId="11" fillId="0" borderId="1" xfId="0" applyNumberFormat="1" applyFont="1" applyFill="1" applyBorder="1" applyAlignment="1" applyProtection="1">
      <alignment vertical="center" wrapText="1"/>
    </xf>
    <xf numFmtId="41" fontId="11" fillId="0" borderId="1" xfId="8" applyNumberFormat="1" applyFont="1" applyFill="1" applyBorder="1" applyAlignment="1">
      <alignment horizontal="right"/>
    </xf>
    <xf numFmtId="3" fontId="12" fillId="0" borderId="1" xfId="0" applyNumberFormat="1" applyFont="1" applyFill="1" applyBorder="1" applyAlignment="1" applyProtection="1">
      <alignment vertical="center" wrapText="1"/>
    </xf>
    <xf numFmtId="0" fontId="11" fillId="0" borderId="11" xfId="62" applyFont="1" applyFill="1" applyBorder="1" applyAlignment="1">
      <alignment vertical="center" wrapText="1"/>
    </xf>
    <xf numFmtId="0" fontId="12" fillId="0" borderId="1" xfId="62" applyFont="1" applyFill="1" applyBorder="1" applyAlignment="1">
      <alignment horizontal="left" vertical="center" wrapText="1"/>
    </xf>
    <xf numFmtId="180" fontId="27" fillId="0" borderId="1" xfId="8" applyNumberFormat="1" applyFont="1" applyFill="1" applyBorder="1" applyAlignment="1">
      <alignment horizontal="right" vertical="center" wrapText="1"/>
    </xf>
    <xf numFmtId="180" fontId="12" fillId="0" borderId="1" xfId="0" applyNumberFormat="1" applyFont="1" applyFill="1" applyBorder="1" applyAlignment="1">
      <alignment vertical="center"/>
    </xf>
    <xf numFmtId="0" fontId="1" fillId="0" borderId="0" xfId="62" applyFont="1" applyFill="1" applyAlignment="1">
      <alignment vertical="center" wrapText="1"/>
    </xf>
    <xf numFmtId="179" fontId="0" fillId="0" borderId="0" xfId="62" applyNumberFormat="1" applyFont="1" applyFill="1" applyAlignment="1">
      <alignment vertical="center" wrapText="1"/>
    </xf>
    <xf numFmtId="41" fontId="15" fillId="0" borderId="1" xfId="0" applyNumberFormat="1" applyFont="1" applyBorder="1" applyAlignment="1" applyProtection="1">
      <alignment vertical="center" wrapText="1"/>
      <protection locked="0"/>
    </xf>
    <xf numFmtId="179" fontId="12" fillId="0" borderId="1" xfId="62" applyNumberFormat="1" applyFont="1" applyFill="1" applyBorder="1" applyAlignment="1">
      <alignment vertical="center" wrapText="1"/>
    </xf>
    <xf numFmtId="179" fontId="12" fillId="0" borderId="1" xfId="62" applyNumberFormat="1" applyFont="1" applyFill="1" applyBorder="1" applyAlignment="1">
      <alignment horizontal="center" vertical="center" wrapText="1"/>
    </xf>
    <xf numFmtId="0" fontId="0" fillId="0" borderId="0" xfId="46" applyFill="1"/>
    <xf numFmtId="0" fontId="0" fillId="0" borderId="0" xfId="60" applyFont="1" applyFill="1" applyAlignment="1">
      <alignment vertical="center"/>
    </xf>
    <xf numFmtId="0" fontId="28" fillId="0" borderId="0" xfId="59" applyFont="1" applyFill="1" applyAlignment="1">
      <alignment vertical="center"/>
    </xf>
    <xf numFmtId="0" fontId="29" fillId="0" borderId="0" xfId="46" applyNumberFormat="1" applyFont="1" applyFill="1" applyAlignment="1" applyProtection="1">
      <alignment horizontal="center" vertical="center"/>
    </xf>
    <xf numFmtId="0" fontId="14" fillId="0" borderId="0" xfId="46" applyNumberFormat="1" applyFont="1" applyFill="1" applyBorder="1" applyAlignment="1" applyProtection="1">
      <alignment horizontal="right" vertical="center"/>
    </xf>
    <xf numFmtId="0" fontId="0" fillId="0" borderId="1" xfId="46" applyFont="1" applyFill="1" applyBorder="1" applyAlignment="1">
      <alignment horizontal="center" vertical="center"/>
    </xf>
    <xf numFmtId="0" fontId="0" fillId="0" borderId="1" xfId="46" applyNumberFormat="1" applyFont="1" applyFill="1" applyBorder="1" applyAlignment="1" applyProtection="1">
      <alignment horizontal="center" vertical="center"/>
    </xf>
    <xf numFmtId="184" fontId="0" fillId="0" borderId="1" xfId="18" applyNumberFormat="1" applyFont="1" applyFill="1" applyBorder="1" applyAlignment="1"/>
    <xf numFmtId="0" fontId="0" fillId="0" borderId="1" xfId="46" applyFont="1" applyFill="1" applyBorder="1"/>
    <xf numFmtId="0" fontId="0" fillId="0" borderId="1" xfId="46" applyNumberFormat="1" applyFont="1" applyFill="1" applyBorder="1" applyAlignment="1" applyProtection="1">
      <alignment vertical="center"/>
    </xf>
    <xf numFmtId="0" fontId="0" fillId="0" borderId="1" xfId="46" applyNumberFormat="1" applyFont="1" applyFill="1" applyBorder="1" applyAlignment="1" applyProtection="1">
      <alignment vertical="center" wrapText="1"/>
    </xf>
    <xf numFmtId="0" fontId="0" fillId="0" borderId="1" xfId="46" applyNumberFormat="1" applyFont="1" applyFill="1" applyBorder="1" applyAlignment="1" applyProtection="1">
      <alignment horizontal="left" vertical="center" wrapText="1"/>
    </xf>
    <xf numFmtId="0" fontId="15" fillId="0" borderId="1" xfId="58" applyFont="1" applyFill="1" applyBorder="1" applyAlignment="1">
      <alignment horizontal="left" vertical="center"/>
    </xf>
    <xf numFmtId="0" fontId="1" fillId="0" borderId="1" xfId="46" applyFont="1" applyFill="1" applyBorder="1"/>
    <xf numFmtId="0" fontId="15" fillId="0" borderId="1" xfId="71" applyFont="1" applyFill="1" applyBorder="1" applyAlignment="1">
      <alignment horizontal="left" vertical="center"/>
    </xf>
    <xf numFmtId="0" fontId="15" fillId="0" borderId="1" xfId="59" applyFont="1" applyFill="1" applyBorder="1" applyAlignment="1">
      <alignment horizontal="left" vertical="center"/>
    </xf>
    <xf numFmtId="0" fontId="0" fillId="0" borderId="1" xfId="46" applyFill="1" applyBorder="1"/>
    <xf numFmtId="0" fontId="11" fillId="0" borderId="1" xfId="59" applyFont="1" applyBorder="1">
      <alignment vertical="center"/>
    </xf>
    <xf numFmtId="0" fontId="0" fillId="0" borderId="0" xfId="46" applyFont="1" applyFill="1"/>
    <xf numFmtId="0" fontId="0" fillId="0" borderId="0" xfId="84" applyFill="1" applyBorder="1" applyAlignment="1"/>
    <xf numFmtId="0" fontId="29" fillId="0" borderId="0" xfId="84" applyNumberFormat="1" applyFont="1" applyFill="1" applyBorder="1" applyAlignment="1" applyProtection="1">
      <alignment horizontal="center" vertical="center"/>
    </xf>
    <xf numFmtId="0" fontId="0" fillId="0" borderId="0" xfId="84" applyFill="1" applyBorder="1" applyAlignment="1">
      <alignment horizontal="right"/>
    </xf>
    <xf numFmtId="0" fontId="0" fillId="0" borderId="1" xfId="84" applyFont="1" applyFill="1" applyBorder="1" applyAlignment="1">
      <alignment horizontal="center" vertical="center"/>
    </xf>
    <xf numFmtId="0" fontId="0" fillId="0" borderId="1" xfId="84" applyFont="1" applyFill="1" applyBorder="1" applyAlignment="1"/>
    <xf numFmtId="0" fontId="1" fillId="0" borderId="1" xfId="84" applyFont="1" applyFill="1" applyBorder="1" applyAlignment="1"/>
    <xf numFmtId="0" fontId="0" fillId="0" borderId="1" xfId="59" applyBorder="1">
      <alignment vertical="center"/>
    </xf>
    <xf numFmtId="0" fontId="1" fillId="0" borderId="1" xfId="59" applyNumberFormat="1" applyFont="1" applyFill="1" applyBorder="1" applyAlignment="1">
      <alignment horizontal="center" vertical="center"/>
    </xf>
    <xf numFmtId="0" fontId="0" fillId="0" borderId="0" xfId="84" applyFont="1" applyFill="1" applyBorder="1" applyAlignment="1"/>
    <xf numFmtId="0" fontId="0" fillId="0" borderId="0" xfId="0" applyFill="1" applyBorder="1" applyAlignment="1"/>
    <xf numFmtId="0" fontId="0" fillId="0" borderId="0" xfId="0" applyFill="1">
      <alignment vertical="center"/>
    </xf>
    <xf numFmtId="0" fontId="0" fillId="0" borderId="0" xfId="75" applyFont="1" applyFill="1" applyBorder="1" applyAlignment="1"/>
    <xf numFmtId="184" fontId="0" fillId="0" borderId="0" xfId="75" applyNumberFormat="1" applyFont="1" applyFill="1" applyBorder="1" applyAlignment="1"/>
    <xf numFmtId="41" fontId="10" fillId="2" borderId="0" xfId="72" applyNumberFormat="1" applyFont="1" applyFill="1" applyAlignment="1">
      <alignment horizontal="center" vertical="center"/>
    </xf>
    <xf numFmtId="41" fontId="14" fillId="2" borderId="0" xfId="72" applyNumberFormat="1" applyFont="1" applyFill="1" applyAlignment="1">
      <alignment horizontal="left" vertical="center" wrapText="1"/>
    </xf>
    <xf numFmtId="41" fontId="14" fillId="2" borderId="0" xfId="72" applyNumberFormat="1" applyFont="1" applyFill="1" applyAlignment="1">
      <alignment vertical="center"/>
    </xf>
    <xf numFmtId="41" fontId="14" fillId="0" borderId="0" xfId="72" applyNumberFormat="1" applyFont="1" applyFill="1" applyAlignment="1">
      <alignment vertical="center"/>
    </xf>
    <xf numFmtId="177" fontId="14" fillId="2" borderId="0" xfId="72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41" fontId="16" fillId="2" borderId="14" xfId="8" applyNumberFormat="1" applyFont="1" applyFill="1" applyBorder="1" applyAlignment="1">
      <alignment horizontal="center" vertical="center" wrapText="1"/>
    </xf>
    <xf numFmtId="41" fontId="16" fillId="2" borderId="11" xfId="8" applyNumberFormat="1" applyFont="1" applyFill="1" applyBorder="1" applyAlignment="1">
      <alignment horizontal="center" vertical="center" wrapText="1"/>
    </xf>
    <xf numFmtId="41" fontId="16" fillId="2" borderId="12" xfId="8" applyNumberFormat="1" applyFont="1" applyFill="1" applyBorder="1" applyAlignment="1">
      <alignment horizontal="center" vertical="center" wrapText="1"/>
    </xf>
    <xf numFmtId="41" fontId="16" fillId="2" borderId="18" xfId="8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41" fontId="16" fillId="2" borderId="20" xfId="8" applyNumberFormat="1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38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41" fontId="16" fillId="0" borderId="1" xfId="8" applyNumberFormat="1" applyFont="1" applyFill="1" applyBorder="1" applyAlignment="1" applyProtection="1">
      <alignment vertical="center" wrapText="1"/>
      <protection locked="0"/>
    </xf>
    <xf numFmtId="41" fontId="16" fillId="0" borderId="1" xfId="8" applyNumberFormat="1" applyFont="1" applyFill="1" applyBorder="1" applyAlignment="1" applyProtection="1">
      <alignment vertical="center"/>
      <protection locked="0"/>
    </xf>
    <xf numFmtId="177" fontId="16" fillId="0" borderId="1" xfId="11" applyNumberFormat="1" applyFont="1" applyFill="1" applyBorder="1" applyAlignment="1">
      <alignment vertical="center"/>
    </xf>
    <xf numFmtId="41" fontId="14" fillId="0" borderId="1" xfId="8" applyNumberFormat="1" applyFont="1" applyFill="1" applyBorder="1" applyAlignment="1">
      <alignment vertical="center"/>
    </xf>
    <xf numFmtId="41" fontId="14" fillId="0" borderId="1" xfId="8" applyNumberFormat="1" applyFont="1" applyFill="1" applyBorder="1" applyAlignment="1" applyProtection="1">
      <alignment horizontal="left" vertical="center" wrapText="1"/>
      <protection locked="0"/>
    </xf>
    <xf numFmtId="177" fontId="14" fillId="0" borderId="1" xfId="11" applyNumberFormat="1" applyFont="1" applyFill="1" applyBorder="1" applyAlignment="1">
      <alignment vertical="center"/>
    </xf>
    <xf numFmtId="0" fontId="30" fillId="0" borderId="1" xfId="0" applyFont="1" applyFill="1" applyBorder="1" applyAlignment="1" applyProtection="1">
      <alignment vertical="center" wrapText="1"/>
      <protection locked="0"/>
    </xf>
    <xf numFmtId="3" fontId="30" fillId="0" borderId="1" xfId="0" applyNumberFormat="1" applyFont="1" applyFill="1" applyBorder="1" applyAlignment="1">
      <alignment horizontal="left" vertical="center" wrapText="1"/>
    </xf>
    <xf numFmtId="41" fontId="14" fillId="0" borderId="1" xfId="4" applyNumberFormat="1" applyFont="1" applyFill="1" applyBorder="1" applyAlignment="1">
      <alignment vertical="center"/>
    </xf>
    <xf numFmtId="41" fontId="14" fillId="0" borderId="1" xfId="8" applyNumberFormat="1" applyFont="1" applyFill="1" applyBorder="1" applyAlignment="1" applyProtection="1">
      <alignment horizontal="center" vertical="center"/>
      <protection locked="0"/>
    </xf>
    <xf numFmtId="41" fontId="16" fillId="0" borderId="1" xfId="8" applyNumberFormat="1" applyFont="1" applyFill="1" applyBorder="1" applyAlignment="1">
      <alignment vertical="center"/>
    </xf>
    <xf numFmtId="0" fontId="14" fillId="0" borderId="1" xfId="0" applyFont="1" applyFill="1" applyBorder="1" applyAlignment="1" applyProtection="1">
      <alignment vertical="center" wrapText="1"/>
      <protection locked="0"/>
    </xf>
    <xf numFmtId="0" fontId="0" fillId="0" borderId="1" xfId="0" applyFont="1" applyFill="1" applyBorder="1" applyAlignment="1">
      <alignment vertical="center"/>
    </xf>
    <xf numFmtId="41" fontId="16" fillId="0" borderId="1" xfId="0" applyNumberFormat="1" applyFont="1" applyFill="1" applyBorder="1" applyAlignment="1">
      <alignment vertical="center"/>
    </xf>
    <xf numFmtId="0" fontId="16" fillId="0" borderId="1" xfId="75" applyNumberFormat="1" applyFont="1" applyFill="1" applyBorder="1" applyAlignment="1" applyProtection="1">
      <alignment vertical="center" wrapText="1"/>
      <protection locked="0"/>
    </xf>
    <xf numFmtId="180" fontId="16" fillId="0" borderId="1" xfId="0" applyNumberFormat="1" applyFont="1" applyFill="1" applyBorder="1" applyAlignment="1">
      <alignment horizontal="right" vertical="center" wrapText="1"/>
    </xf>
    <xf numFmtId="180" fontId="16" fillId="0" borderId="1" xfId="0" applyNumberFormat="1" applyFont="1" applyFill="1" applyBorder="1" applyAlignment="1"/>
    <xf numFmtId="184" fontId="16" fillId="0" borderId="1" xfId="0" applyNumberFormat="1" applyFont="1" applyFill="1" applyBorder="1" applyAlignment="1"/>
    <xf numFmtId="0" fontId="14" fillId="0" borderId="1" xfId="75" applyNumberFormat="1" applyFont="1" applyFill="1" applyBorder="1" applyAlignment="1" applyProtection="1">
      <alignment vertical="center" wrapText="1"/>
      <protection locked="0"/>
    </xf>
    <xf numFmtId="180" fontId="14" fillId="0" borderId="1" xfId="0" applyNumberFormat="1" applyFont="1" applyFill="1" applyBorder="1" applyAlignment="1">
      <alignment horizontal="right" vertical="center" wrapText="1"/>
    </xf>
    <xf numFmtId="180" fontId="14" fillId="0" borderId="1" xfId="0" applyNumberFormat="1" applyFont="1" applyBorder="1" applyAlignment="1"/>
    <xf numFmtId="184" fontId="14" fillId="0" borderId="1" xfId="0" applyNumberFormat="1" applyFont="1" applyBorder="1" applyAlignment="1"/>
    <xf numFmtId="180" fontId="14" fillId="0" borderId="1" xfId="0" applyNumberFormat="1" applyFont="1" applyFill="1" applyBorder="1" applyAlignment="1"/>
    <xf numFmtId="180" fontId="14" fillId="0" borderId="1" xfId="0" applyNumberFormat="1" applyFont="1" applyFill="1" applyBorder="1" applyAlignment="1">
      <alignment horizontal="right" vertical="center"/>
    </xf>
    <xf numFmtId="49" fontId="14" fillId="0" borderId="0" xfId="62" applyNumberFormat="1" applyFont="1" applyAlignment="1">
      <alignment horizontal="left" vertical="center"/>
    </xf>
    <xf numFmtId="0" fontId="0" fillId="0" borderId="0" xfId="62" applyAlignment="1"/>
    <xf numFmtId="0" fontId="0" fillId="0" borderId="0" xfId="81" applyFont="1" applyFill="1" applyBorder="1" applyAlignment="1">
      <alignment horizontal="left" wrapText="1"/>
    </xf>
    <xf numFmtId="0" fontId="29" fillId="0" borderId="0" xfId="62" applyNumberFormat="1" applyFont="1" applyFill="1" applyBorder="1" applyAlignment="1" applyProtection="1">
      <alignment horizontal="center" vertical="center"/>
    </xf>
    <xf numFmtId="0" fontId="29" fillId="0" borderId="0" xfId="62" applyNumberFormat="1" applyFont="1" applyFill="1" applyAlignment="1" applyProtection="1">
      <alignment vertical="center"/>
    </xf>
    <xf numFmtId="0" fontId="14" fillId="0" borderId="0" xfId="62" applyFont="1" applyAlignment="1">
      <alignment horizontal="right"/>
    </xf>
    <xf numFmtId="0" fontId="0" fillId="0" borderId="0" xfId="62" applyAlignment="1">
      <alignment horizontal="right"/>
    </xf>
    <xf numFmtId="49" fontId="9" fillId="0" borderId="14" xfId="40" applyNumberFormat="1" applyFont="1" applyFill="1" applyBorder="1" applyAlignment="1" applyProtection="1">
      <alignment horizontal="center" vertical="center"/>
    </xf>
    <xf numFmtId="0" fontId="9" fillId="0" borderId="14" xfId="40" applyFont="1" applyFill="1" applyBorder="1" applyAlignment="1" applyProtection="1">
      <alignment horizontal="center" vertical="center"/>
    </xf>
    <xf numFmtId="0" fontId="9" fillId="0" borderId="1" xfId="40" applyFont="1" applyFill="1" applyBorder="1" applyAlignment="1" applyProtection="1">
      <alignment horizontal="center" vertical="center" wrapText="1"/>
    </xf>
    <xf numFmtId="0" fontId="9" fillId="0" borderId="11" xfId="40" applyFont="1" applyFill="1" applyBorder="1" applyAlignment="1" applyProtection="1">
      <alignment horizontal="center" vertical="center" wrapText="1"/>
    </xf>
    <xf numFmtId="0" fontId="9" fillId="0" borderId="12" xfId="40" applyFont="1" applyFill="1" applyBorder="1" applyAlignment="1" applyProtection="1">
      <alignment horizontal="center" vertical="center" wrapText="1"/>
    </xf>
    <xf numFmtId="0" fontId="9" fillId="0" borderId="18" xfId="40" applyFont="1" applyFill="1" applyBorder="1" applyAlignment="1" applyProtection="1">
      <alignment horizontal="center" vertical="center" wrapText="1"/>
    </xf>
    <xf numFmtId="19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9" fillId="0" borderId="15" xfId="40" applyNumberFormat="1" applyFont="1" applyFill="1" applyBorder="1" applyAlignment="1" applyProtection="1">
      <alignment horizontal="center" vertical="center"/>
    </xf>
    <xf numFmtId="0" fontId="9" fillId="0" borderId="15" xfId="40" applyFont="1" applyFill="1" applyBorder="1" applyAlignment="1" applyProtection="1">
      <alignment horizontal="center" vertical="center"/>
    </xf>
    <xf numFmtId="0" fontId="9" fillId="0" borderId="1" xfId="40" applyFont="1" applyFill="1" applyBorder="1" applyAlignment="1" applyProtection="1">
      <alignment vertical="center" wrapText="1"/>
    </xf>
    <xf numFmtId="191" fontId="9" fillId="0" borderId="1" xfId="40" applyNumberFormat="1" applyFont="1" applyFill="1" applyBorder="1" applyAlignment="1" applyProtection="1">
      <alignment horizontal="center" vertical="center"/>
    </xf>
    <xf numFmtId="4" fontId="9" fillId="0" borderId="1" xfId="40" applyNumberFormat="1" applyFont="1" applyFill="1" applyBorder="1" applyAlignment="1" applyProtection="1">
      <alignment horizontal="center" vertical="center"/>
    </xf>
    <xf numFmtId="49" fontId="16" fillId="0" borderId="1" xfId="62" applyNumberFormat="1" applyFont="1" applyBorder="1" applyAlignment="1">
      <alignment horizontal="left" vertical="center"/>
    </xf>
    <xf numFmtId="49" fontId="16" fillId="0" borderId="1" xfId="40" applyNumberFormat="1" applyFont="1" applyFill="1" applyBorder="1" applyAlignment="1" applyProtection="1">
      <alignment horizontal="left" vertical="center" wrapText="1"/>
    </xf>
    <xf numFmtId="190" fontId="16" fillId="0" borderId="1" xfId="40" applyNumberFormat="1" applyFont="1" applyFill="1" applyBorder="1" applyAlignment="1" applyProtection="1">
      <alignment horizontal="right" vertical="center"/>
    </xf>
    <xf numFmtId="190" fontId="16" fillId="0" borderId="11" xfId="40" applyNumberFormat="1" applyFont="1" applyFill="1" applyBorder="1" applyAlignment="1" applyProtection="1">
      <alignment horizontal="right" vertical="center"/>
    </xf>
    <xf numFmtId="49" fontId="7" fillId="2" borderId="9" xfId="0" applyNumberFormat="1" applyFont="1" applyFill="1" applyBorder="1" applyAlignment="1" applyProtection="1">
      <alignment horizontal="left" vertical="center"/>
    </xf>
    <xf numFmtId="49" fontId="14" fillId="0" borderId="1" xfId="40" applyNumberFormat="1" applyFont="1" applyFill="1" applyBorder="1" applyAlignment="1" applyProtection="1">
      <alignment horizontal="left" vertical="center" wrapText="1"/>
    </xf>
    <xf numFmtId="190" fontId="14" fillId="0" borderId="1" xfId="40" applyNumberFormat="1" applyFont="1" applyFill="1" applyBorder="1" applyAlignment="1" applyProtection="1">
      <alignment horizontal="right" vertical="center"/>
    </xf>
    <xf numFmtId="190" fontId="14" fillId="0" borderId="11" xfId="40" applyNumberFormat="1" applyFont="1" applyFill="1" applyBorder="1" applyAlignment="1" applyProtection="1">
      <alignment horizontal="right" vertical="center"/>
    </xf>
    <xf numFmtId="49" fontId="14" fillId="0" borderId="1" xfId="62" applyNumberFormat="1" applyFont="1" applyBorder="1" applyAlignment="1">
      <alignment horizontal="left" vertical="center"/>
    </xf>
    <xf numFmtId="181" fontId="31" fillId="0" borderId="21" xfId="0" applyNumberFormat="1" applyFont="1" applyBorder="1" applyAlignment="1">
      <alignment horizontal="right" vertical="center" wrapText="1"/>
    </xf>
    <xf numFmtId="190" fontId="31" fillId="0" borderId="21" xfId="0" applyNumberFormat="1" applyFont="1" applyBorder="1" applyAlignment="1">
      <alignment horizontal="right" vertical="center" wrapText="1"/>
    </xf>
    <xf numFmtId="190" fontId="31" fillId="0" borderId="21" xfId="0" applyNumberFormat="1" applyFont="1" applyFill="1" applyBorder="1" applyAlignment="1">
      <alignment horizontal="right" vertical="center" wrapText="1"/>
    </xf>
    <xf numFmtId="181" fontId="31" fillId="0" borderId="21" xfId="0" applyNumberFormat="1" applyFont="1" applyFill="1" applyBorder="1" applyAlignment="1">
      <alignment horizontal="right" vertical="center" wrapText="1"/>
    </xf>
    <xf numFmtId="190" fontId="31" fillId="0" borderId="1" xfId="0" applyNumberFormat="1" applyFont="1" applyBorder="1" applyAlignment="1">
      <alignment horizontal="right" vertical="center" wrapText="1"/>
    </xf>
    <xf numFmtId="190" fontId="31" fillId="0" borderId="22" xfId="0" applyNumberFormat="1" applyFont="1" applyBorder="1" applyAlignment="1">
      <alignment horizontal="right" vertical="center" wrapText="1"/>
    </xf>
    <xf numFmtId="181" fontId="16" fillId="0" borderId="1" xfId="74" applyNumberFormat="1" applyFont="1" applyFill="1" applyBorder="1" applyAlignment="1">
      <alignment horizontal="center" vertical="center"/>
    </xf>
    <xf numFmtId="190" fontId="9" fillId="0" borderId="1" xfId="40" applyNumberFormat="1" applyFont="1" applyFill="1" applyBorder="1" applyAlignment="1">
      <alignment vertical="center"/>
    </xf>
    <xf numFmtId="190" fontId="9" fillId="0" borderId="11" xfId="40" applyNumberFormat="1" applyFont="1" applyFill="1" applyBorder="1" applyAlignment="1">
      <alignment vertical="center"/>
    </xf>
    <xf numFmtId="1" fontId="16" fillId="0" borderId="14" xfId="81" applyNumberFormat="1" applyFont="1" applyFill="1" applyBorder="1" applyAlignment="1" applyProtection="1">
      <alignment vertical="center" wrapText="1"/>
      <protection locked="0"/>
    </xf>
    <xf numFmtId="190" fontId="7" fillId="0" borderId="1" xfId="40" applyNumberFormat="1" applyFont="1" applyFill="1" applyBorder="1" applyAlignment="1">
      <alignment vertical="center"/>
    </xf>
    <xf numFmtId="190" fontId="7" fillId="0" borderId="11" xfId="40" applyNumberFormat="1" applyFont="1" applyFill="1" applyBorder="1" applyAlignment="1">
      <alignment vertical="center"/>
    </xf>
    <xf numFmtId="49" fontId="14" fillId="0" borderId="11" xfId="62" applyNumberFormat="1" applyFont="1" applyBorder="1" applyAlignment="1">
      <alignment horizontal="left" vertical="center"/>
    </xf>
    <xf numFmtId="1" fontId="14" fillId="0" borderId="14" xfId="81" applyNumberFormat="1" applyFont="1" applyFill="1" applyBorder="1" applyAlignment="1" applyProtection="1">
      <alignment vertical="center" wrapText="1"/>
      <protection locked="0"/>
    </xf>
    <xf numFmtId="190" fontId="14" fillId="0" borderId="18" xfId="40" applyNumberFormat="1" applyFont="1" applyFill="1" applyBorder="1" applyAlignment="1" applyProtection="1">
      <alignment horizontal="right" vertical="center"/>
    </xf>
    <xf numFmtId="190" fontId="7" fillId="0" borderId="18" xfId="40" applyNumberFormat="1" applyFont="1" applyFill="1" applyBorder="1" applyAlignment="1">
      <alignment vertical="center"/>
    </xf>
    <xf numFmtId="1" fontId="31" fillId="0" borderId="14" xfId="81" applyNumberFormat="1" applyFont="1" applyFill="1" applyBorder="1" applyAlignment="1" applyProtection="1">
      <alignment vertical="center" wrapText="1"/>
      <protection locked="0"/>
    </xf>
    <xf numFmtId="0" fontId="16" fillId="0" borderId="1" xfId="81" applyFont="1" applyFill="1" applyBorder="1" applyAlignment="1" applyProtection="1">
      <alignment horizontal="center" vertical="center" wrapText="1"/>
      <protection locked="0"/>
    </xf>
    <xf numFmtId="180" fontId="0" fillId="0" borderId="0" xfId="0" applyNumberFormat="1">
      <alignment vertical="center"/>
    </xf>
    <xf numFmtId="0" fontId="15" fillId="0" borderId="0" xfId="0" applyFont="1" applyAlignment="1">
      <alignment vertical="center" wrapText="1"/>
    </xf>
    <xf numFmtId="0" fontId="8" fillId="0" borderId="0" xfId="0" applyFont="1" applyFill="1" applyAlignment="1">
      <alignment horizontal="left" wrapText="1"/>
    </xf>
    <xf numFmtId="0" fontId="8" fillId="0" borderId="0" xfId="0" applyFont="1" applyFill="1" applyAlignment="1">
      <alignment wrapText="1"/>
    </xf>
    <xf numFmtId="180" fontId="8" fillId="0" borderId="0" xfId="0" applyNumberFormat="1" applyFont="1" applyFill="1" applyAlignment="1">
      <alignment wrapText="1"/>
    </xf>
    <xf numFmtId="0" fontId="32" fillId="0" borderId="0" xfId="0" applyFont="1" applyFill="1" applyAlignment="1">
      <alignment horizontal="center" vertical="center" wrapText="1"/>
    </xf>
    <xf numFmtId="180" fontId="32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left" wrapText="1"/>
    </xf>
    <xf numFmtId="0" fontId="7" fillId="0" borderId="0" xfId="0" applyFont="1" applyFill="1" applyAlignment="1">
      <alignment wrapText="1"/>
    </xf>
    <xf numFmtId="180" fontId="7" fillId="0" borderId="0" xfId="0" applyNumberFormat="1" applyFont="1" applyFill="1" applyAlignment="1">
      <alignment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80" fontId="16" fillId="0" borderId="1" xfId="0" applyNumberFormat="1" applyFont="1" applyBorder="1" applyAlignment="1">
      <alignment horizontal="center" vertical="center" wrapText="1"/>
    </xf>
    <xf numFmtId="192" fontId="16" fillId="0" borderId="1" xfId="0" applyNumberFormat="1" applyFont="1" applyBorder="1" applyAlignment="1">
      <alignment horizontal="center" vertical="center" wrapText="1"/>
    </xf>
    <xf numFmtId="180" fontId="16" fillId="0" borderId="1" xfId="0" applyNumberFormat="1" applyFont="1" applyFill="1" applyBorder="1" applyAlignment="1">
      <alignment horizontal="center" vertical="center" wrapText="1"/>
    </xf>
    <xf numFmtId="0" fontId="14" fillId="3" borderId="15" xfId="0" applyNumberFormat="1" applyFont="1" applyFill="1" applyBorder="1" applyAlignment="1">
      <alignment horizontal="left" vertical="center" wrapText="1"/>
    </xf>
    <xf numFmtId="49" fontId="14" fillId="3" borderId="15" xfId="0" applyNumberFormat="1" applyFont="1" applyFill="1" applyBorder="1" applyAlignment="1">
      <alignment horizontal="left" vertical="center" wrapText="1"/>
    </xf>
    <xf numFmtId="180" fontId="14" fillId="3" borderId="15" xfId="0" applyNumberFormat="1" applyFont="1" applyFill="1" applyBorder="1" applyAlignment="1">
      <alignment horizontal="right" vertical="center" wrapText="1"/>
    </xf>
    <xf numFmtId="184" fontId="14" fillId="3" borderId="15" xfId="0" applyNumberFormat="1" applyFont="1" applyFill="1" applyBorder="1" applyAlignment="1">
      <alignment horizontal="right" vertical="center" wrapText="1"/>
    </xf>
    <xf numFmtId="180" fontId="14" fillId="3" borderId="1" xfId="0" applyNumberFormat="1" applyFont="1" applyFill="1" applyBorder="1" applyAlignment="1">
      <alignment horizontal="right" vertical="center" wrapText="1"/>
    </xf>
    <xf numFmtId="0" fontId="14" fillId="4" borderId="23" xfId="0" applyNumberFormat="1" applyFont="1" applyFill="1" applyBorder="1" applyAlignment="1">
      <alignment horizontal="left" vertical="center" wrapText="1"/>
    </xf>
    <xf numFmtId="49" fontId="14" fillId="4" borderId="23" xfId="0" applyNumberFormat="1" applyFont="1" applyFill="1" applyBorder="1" applyAlignment="1">
      <alignment horizontal="left" vertical="center" wrapText="1"/>
    </xf>
    <xf numFmtId="180" fontId="14" fillId="4" borderId="23" xfId="0" applyNumberFormat="1" applyFont="1" applyFill="1" applyBorder="1" applyAlignment="1">
      <alignment horizontal="right" vertical="center" wrapText="1"/>
    </xf>
    <xf numFmtId="184" fontId="14" fillId="4" borderId="23" xfId="0" applyNumberFormat="1" applyFont="1" applyFill="1" applyBorder="1" applyAlignment="1">
      <alignment horizontal="right" vertical="center" wrapText="1"/>
    </xf>
    <xf numFmtId="180" fontId="14" fillId="4" borderId="24" xfId="0" applyNumberFormat="1" applyFont="1" applyFill="1" applyBorder="1" applyAlignment="1">
      <alignment horizontal="right" vertical="center" wrapText="1"/>
    </xf>
    <xf numFmtId="0" fontId="14" fillId="0" borderId="1" xfId="0" applyNumberFormat="1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180" fontId="14" fillId="0" borderId="1" xfId="0" applyNumberFormat="1" applyFont="1" applyBorder="1" applyAlignment="1">
      <alignment horizontal="right" vertical="center" wrapText="1"/>
    </xf>
    <xf numFmtId="184" fontId="14" fillId="0" borderId="1" xfId="0" applyNumberFormat="1" applyFont="1" applyBorder="1" applyAlignment="1">
      <alignment horizontal="right" vertical="center" wrapText="1"/>
    </xf>
    <xf numFmtId="0" fontId="14" fillId="4" borderId="1" xfId="0" applyNumberFormat="1" applyFont="1" applyFill="1" applyBorder="1" applyAlignment="1">
      <alignment horizontal="left" vertical="center" wrapText="1"/>
    </xf>
    <xf numFmtId="49" fontId="14" fillId="4" borderId="1" xfId="0" applyNumberFormat="1" applyFont="1" applyFill="1" applyBorder="1" applyAlignment="1">
      <alignment horizontal="left" vertical="center" wrapText="1"/>
    </xf>
    <xf numFmtId="180" fontId="14" fillId="4" borderId="1" xfId="0" applyNumberFormat="1" applyFont="1" applyFill="1" applyBorder="1" applyAlignment="1">
      <alignment horizontal="right" vertical="center" wrapText="1"/>
    </xf>
    <xf numFmtId="184" fontId="14" fillId="4" borderId="1" xfId="0" applyNumberFormat="1" applyFont="1" applyFill="1" applyBorder="1" applyAlignment="1">
      <alignment horizontal="right" vertical="center" wrapText="1"/>
    </xf>
    <xf numFmtId="0" fontId="7" fillId="0" borderId="0" xfId="0" applyFont="1" applyFill="1" applyAlignment="1">
      <alignment horizontal="right" wrapText="1"/>
    </xf>
    <xf numFmtId="181" fontId="16" fillId="0" borderId="1" xfId="0" applyNumberFormat="1" applyFont="1" applyBorder="1" applyAlignment="1">
      <alignment horizontal="center" vertical="center" wrapText="1"/>
    </xf>
    <xf numFmtId="181" fontId="16" fillId="0" borderId="1" xfId="0" applyNumberFormat="1" applyFont="1" applyFill="1" applyBorder="1" applyAlignment="1">
      <alignment horizontal="center" vertical="center" wrapText="1"/>
    </xf>
    <xf numFmtId="181" fontId="14" fillId="3" borderId="1" xfId="0" applyNumberFormat="1" applyFont="1" applyFill="1" applyBorder="1" applyAlignment="1">
      <alignment horizontal="right" vertical="center" wrapText="1"/>
    </xf>
    <xf numFmtId="184" fontId="14" fillId="3" borderId="1" xfId="0" applyNumberFormat="1" applyFont="1" applyFill="1" applyBorder="1" applyAlignment="1">
      <alignment horizontal="right" vertical="center" wrapText="1"/>
    </xf>
    <xf numFmtId="181" fontId="14" fillId="4" borderId="24" xfId="0" applyNumberFormat="1" applyFont="1" applyFill="1" applyBorder="1" applyAlignment="1">
      <alignment horizontal="right" vertical="center" wrapText="1"/>
    </xf>
    <xf numFmtId="184" fontId="14" fillId="4" borderId="24" xfId="0" applyNumberFormat="1" applyFont="1" applyFill="1" applyBorder="1" applyAlignment="1">
      <alignment horizontal="right" vertical="center" wrapText="1"/>
    </xf>
    <xf numFmtId="181" fontId="14" fillId="0" borderId="1" xfId="0" applyNumberFormat="1" applyFont="1" applyFill="1" applyBorder="1" applyAlignment="1">
      <alignment horizontal="right" vertical="center" wrapText="1"/>
    </xf>
    <xf numFmtId="181" fontId="14" fillId="4" borderId="1" xfId="0" applyNumberFormat="1" applyFont="1" applyFill="1" applyBorder="1" applyAlignment="1">
      <alignment horizontal="right" vertical="center" wrapText="1"/>
    </xf>
    <xf numFmtId="184" fontId="16" fillId="0" borderId="1" xfId="0" applyNumberFormat="1" applyFont="1" applyBorder="1" applyAlignment="1">
      <alignment horizontal="right" vertical="center" wrapText="1"/>
    </xf>
    <xf numFmtId="180" fontId="16" fillId="0" borderId="1" xfId="0" applyNumberFormat="1" applyFont="1" applyBorder="1" applyAlignment="1">
      <alignment horizontal="right" vertical="center" wrapText="1"/>
    </xf>
    <xf numFmtId="180" fontId="14" fillId="0" borderId="1" xfId="0" applyNumberFormat="1" applyFont="1" applyFill="1" applyBorder="1" applyAlignment="1" applyProtection="1">
      <alignment horizontal="right" vertical="center" wrapText="1"/>
      <protection locked="0"/>
    </xf>
    <xf numFmtId="184" fontId="14" fillId="0" borderId="1" xfId="0" applyNumberFormat="1" applyFont="1" applyBorder="1" applyAlignment="1" applyProtection="1">
      <alignment horizontal="right" vertical="center" wrapText="1"/>
      <protection locked="0"/>
    </xf>
    <xf numFmtId="184" fontId="14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14" fillId="4" borderId="1" xfId="0" applyNumberFormat="1" applyFont="1" applyFill="1" applyBorder="1" applyAlignment="1">
      <alignment horizontal="right" vertical="center" wrapText="1"/>
    </xf>
    <xf numFmtId="0" fontId="14" fillId="4" borderId="1" xfId="0" applyNumberFormat="1" applyFont="1" applyFill="1" applyBorder="1" applyAlignment="1">
      <alignment horizontal="right" vertical="center" wrapText="1"/>
    </xf>
    <xf numFmtId="0" fontId="14" fillId="3" borderId="1" xfId="0" applyNumberFormat="1" applyFont="1" applyFill="1" applyBorder="1" applyAlignment="1">
      <alignment horizontal="left" vertical="center" wrapText="1"/>
    </xf>
    <xf numFmtId="49" fontId="14" fillId="3" borderId="1" xfId="0" applyNumberFormat="1" applyFont="1" applyFill="1" applyBorder="1" applyAlignment="1">
      <alignment horizontal="left" vertical="center" wrapText="1"/>
    </xf>
    <xf numFmtId="180" fontId="14" fillId="0" borderId="1" xfId="0" applyNumberFormat="1" applyFont="1" applyBorder="1" applyAlignment="1" applyProtection="1">
      <alignment horizontal="right" vertical="center" wrapText="1"/>
      <protection locked="0"/>
    </xf>
    <xf numFmtId="180" fontId="14" fillId="4" borderId="1" xfId="0" applyNumberFormat="1" applyFont="1" applyFill="1" applyBorder="1" applyAlignment="1" applyProtection="1">
      <alignment horizontal="right" vertical="center" wrapText="1"/>
      <protection locked="0"/>
    </xf>
    <xf numFmtId="180" fontId="14" fillId="0" borderId="20" xfId="0" applyNumberFormat="1" applyFont="1" applyBorder="1" applyAlignment="1">
      <alignment horizontal="right" vertical="center" wrapText="1"/>
    </xf>
    <xf numFmtId="180" fontId="0" fillId="0" borderId="1" xfId="0" applyNumberFormat="1" applyFont="1" applyBorder="1" applyAlignment="1">
      <alignment horizontal="right" vertical="center" wrapText="1"/>
    </xf>
    <xf numFmtId="184" fontId="14" fillId="0" borderId="1" xfId="0" applyNumberFormat="1" applyFont="1" applyFill="1" applyBorder="1" applyAlignment="1">
      <alignment horizontal="right" vertical="center" wrapText="1"/>
    </xf>
    <xf numFmtId="0" fontId="14" fillId="3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/>
    </xf>
    <xf numFmtId="0" fontId="14" fillId="2" borderId="11" xfId="0" applyFont="1" applyFill="1" applyBorder="1" applyAlignment="1">
      <alignment horizontal="left" vertical="center"/>
    </xf>
    <xf numFmtId="0" fontId="14" fillId="3" borderId="11" xfId="0" applyFont="1" applyFill="1" applyBorder="1" applyAlignment="1">
      <alignment horizontal="left" vertical="center"/>
    </xf>
    <xf numFmtId="0" fontId="14" fillId="4" borderId="11" xfId="0" applyFont="1" applyFill="1" applyBorder="1" applyAlignment="1">
      <alignment horizontal="left" vertical="center"/>
    </xf>
    <xf numFmtId="180" fontId="33" fillId="3" borderId="1" xfId="0" applyNumberFormat="1" applyFont="1" applyFill="1" applyBorder="1" applyAlignment="1">
      <alignment horizontal="righ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181" fontId="16" fillId="0" borderId="11" xfId="74" applyNumberFormat="1" applyFont="1" applyFill="1" applyBorder="1" applyAlignment="1">
      <alignment horizontal="center" vertical="center" wrapText="1"/>
    </xf>
    <xf numFmtId="181" fontId="16" fillId="0" borderId="18" xfId="74" applyNumberFormat="1" applyFont="1" applyFill="1" applyBorder="1" applyAlignment="1">
      <alignment horizontal="center" vertical="center" wrapText="1"/>
    </xf>
    <xf numFmtId="184" fontId="16" fillId="0" borderId="1" xfId="0" applyNumberFormat="1" applyFont="1" applyFill="1" applyBorder="1" applyAlignment="1">
      <alignment horizontal="right" vertical="center" wrapText="1"/>
    </xf>
    <xf numFmtId="1" fontId="16" fillId="0" borderId="11" xfId="75" applyNumberFormat="1" applyFont="1" applyFill="1" applyBorder="1" applyAlignment="1" applyProtection="1">
      <alignment vertical="center" wrapText="1"/>
      <protection locked="0"/>
    </xf>
    <xf numFmtId="1" fontId="16" fillId="0" borderId="18" xfId="75" applyNumberFormat="1" applyFont="1" applyFill="1" applyBorder="1" applyAlignment="1" applyProtection="1">
      <alignment vertical="center" wrapText="1"/>
      <protection locked="0"/>
    </xf>
    <xf numFmtId="180" fontId="16" fillId="0" borderId="1" xfId="0" applyNumberFormat="1" applyFont="1" applyFill="1" applyBorder="1" applyAlignment="1">
      <alignment horizontal="right" vertical="center"/>
    </xf>
    <xf numFmtId="184" fontId="16" fillId="0" borderId="1" xfId="0" applyNumberFormat="1" applyFont="1" applyFill="1" applyBorder="1" applyAlignment="1">
      <alignment horizontal="right" vertical="center"/>
    </xf>
    <xf numFmtId="1" fontId="14" fillId="0" borderId="11" xfId="75" applyNumberFormat="1" applyFont="1" applyFill="1" applyBorder="1" applyAlignment="1" applyProtection="1">
      <alignment vertical="center" wrapText="1"/>
      <protection locked="0"/>
    </xf>
    <xf numFmtId="1" fontId="14" fillId="0" borderId="18" xfId="75" applyNumberFormat="1" applyFont="1" applyFill="1" applyBorder="1" applyAlignment="1" applyProtection="1">
      <alignment vertical="center" wrapText="1"/>
      <protection locked="0"/>
    </xf>
    <xf numFmtId="180" fontId="14" fillId="0" borderId="1" xfId="0" applyNumberFormat="1" applyFont="1" applyBorder="1" applyAlignment="1">
      <alignment horizontal="right" vertical="center"/>
    </xf>
    <xf numFmtId="184" fontId="14" fillId="0" borderId="1" xfId="0" applyNumberFormat="1" applyFont="1" applyBorder="1" applyAlignment="1">
      <alignment horizontal="right" vertical="center"/>
    </xf>
    <xf numFmtId="1" fontId="16" fillId="0" borderId="11" xfId="75" applyNumberFormat="1" applyFont="1" applyFill="1" applyBorder="1" applyAlignment="1" applyProtection="1">
      <alignment horizontal="center" vertical="center" wrapText="1"/>
      <protection locked="0"/>
    </xf>
    <xf numFmtId="1" fontId="16" fillId="0" borderId="18" xfId="75" applyNumberFormat="1" applyFont="1" applyFill="1" applyBorder="1" applyAlignment="1" applyProtection="1">
      <alignment horizontal="center" vertical="center" wrapText="1"/>
      <protection locked="0"/>
    </xf>
    <xf numFmtId="180" fontId="16" fillId="0" borderId="1" xfId="0" applyNumberFormat="1" applyFont="1" applyBorder="1" applyAlignment="1">
      <alignment horizontal="right" vertical="center"/>
    </xf>
    <xf numFmtId="184" fontId="16" fillId="0" borderId="1" xfId="0" applyNumberFormat="1" applyFont="1" applyBorder="1" applyAlignment="1">
      <alignment horizontal="right" vertical="center"/>
    </xf>
    <xf numFmtId="181" fontId="16" fillId="0" borderId="1" xfId="0" applyNumberFormat="1" applyFont="1" applyFill="1" applyBorder="1" applyAlignment="1">
      <alignment horizontal="right" vertical="center"/>
    </xf>
    <xf numFmtId="181" fontId="14" fillId="0" borderId="1" xfId="0" applyNumberFormat="1" applyFont="1" applyBorder="1" applyAlignment="1">
      <alignment horizontal="right" vertical="center"/>
    </xf>
    <xf numFmtId="181" fontId="16" fillId="0" borderId="1" xfId="0" applyNumberFormat="1" applyFont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0" fillId="0" borderId="0" xfId="0" applyFill="1" applyAlignment="1"/>
    <xf numFmtId="0" fontId="11" fillId="0" borderId="0" xfId="75" applyFont="1" applyFill="1" applyAlignment="1"/>
    <xf numFmtId="0" fontId="12" fillId="0" borderId="0" xfId="75" applyFont="1" applyFill="1" applyAlignment="1">
      <alignment horizontal="center" wrapText="1"/>
    </xf>
    <xf numFmtId="0" fontId="12" fillId="0" borderId="0" xfId="75" applyFont="1" applyFill="1" applyAlignment="1"/>
    <xf numFmtId="0" fontId="0" fillId="0" borderId="0" xfId="63" applyFont="1" applyFill="1" applyAlignment="1">
      <alignment vertical="center"/>
    </xf>
    <xf numFmtId="0" fontId="11" fillId="0" borderId="0" xfId="75" applyFont="1" applyFill="1" applyBorder="1" applyAlignment="1"/>
    <xf numFmtId="0" fontId="0" fillId="0" borderId="0" xfId="75" applyFont="1" applyFill="1" applyAlignment="1">
      <alignment wrapText="1"/>
    </xf>
    <xf numFmtId="0" fontId="0" fillId="0" borderId="0" xfId="75" applyFont="1" applyFill="1" applyAlignment="1"/>
    <xf numFmtId="184" fontId="0" fillId="0" borderId="0" xfId="75" applyNumberFormat="1" applyFont="1" applyFill="1" applyAlignment="1"/>
    <xf numFmtId="177" fontId="14" fillId="2" borderId="0" xfId="72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3" borderId="1" xfId="0" applyFill="1" applyBorder="1" applyAlignment="1">
      <alignment vertical="center"/>
    </xf>
    <xf numFmtId="41" fontId="16" fillId="2" borderId="15" xfId="8" applyNumberFormat="1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vertical="center"/>
    </xf>
    <xf numFmtId="41" fontId="16" fillId="0" borderId="1" xfId="72" applyNumberFormat="1" applyFont="1" applyFill="1" applyBorder="1" applyAlignment="1">
      <alignment vertical="center"/>
    </xf>
    <xf numFmtId="41" fontId="14" fillId="0" borderId="1" xfId="72" applyNumberFormat="1" applyFont="1" applyFill="1" applyBorder="1" applyAlignment="1">
      <alignment vertical="center"/>
    </xf>
    <xf numFmtId="178" fontId="14" fillId="0" borderId="1" xfId="72" applyNumberFormat="1" applyFont="1" applyFill="1" applyBorder="1" applyAlignment="1">
      <alignment vertical="center"/>
    </xf>
    <xf numFmtId="41" fontId="16" fillId="0" borderId="1" xfId="8" applyNumberFormat="1" applyFont="1" applyFill="1" applyBorder="1" applyAlignment="1" applyProtection="1">
      <alignment horizontal="center" vertical="center" wrapText="1"/>
      <protection locked="0"/>
    </xf>
    <xf numFmtId="180" fontId="16" fillId="0" borderId="1" xfId="8" applyNumberFormat="1" applyFont="1" applyFill="1" applyBorder="1" applyAlignment="1" applyProtection="1">
      <alignment vertical="center"/>
      <protection locked="0"/>
    </xf>
    <xf numFmtId="180" fontId="14" fillId="0" borderId="1" xfId="8" applyNumberFormat="1" applyFont="1" applyFill="1" applyBorder="1" applyAlignment="1">
      <alignment vertical="center"/>
    </xf>
    <xf numFmtId="178" fontId="14" fillId="0" borderId="1" xfId="8" applyNumberFormat="1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9" fillId="0" borderId="11" xfId="0" applyFont="1" applyFill="1" applyBorder="1" applyAlignment="1">
      <alignment horizontal="center" vertical="center" wrapText="1"/>
    </xf>
    <xf numFmtId="0" fontId="0" fillId="0" borderId="18" xfId="0" applyFill="1" applyBorder="1" applyAlignment="1">
      <alignment vertical="center"/>
    </xf>
    <xf numFmtId="41" fontId="16" fillId="0" borderId="1" xfId="72" applyNumberFormat="1" applyFont="1" applyFill="1" applyBorder="1" applyAlignment="1">
      <alignment horizontal="center" vertical="center"/>
    </xf>
    <xf numFmtId="177" fontId="16" fillId="0" borderId="1" xfId="11" applyNumberFormat="1" applyFont="1" applyFill="1" applyBorder="1" applyAlignment="1">
      <alignment horizontal="center" vertical="center"/>
    </xf>
    <xf numFmtId="0" fontId="12" fillId="0" borderId="1" xfId="75" applyFont="1" applyFill="1" applyBorder="1" applyAlignment="1"/>
    <xf numFmtId="181" fontId="12" fillId="0" borderId="1" xfId="75" applyNumberFormat="1" applyFont="1" applyFill="1" applyBorder="1" applyAlignment="1"/>
    <xf numFmtId="0" fontId="11" fillId="0" borderId="1" xfId="75" applyFont="1" applyFill="1" applyBorder="1" applyAlignment="1"/>
    <xf numFmtId="181" fontId="11" fillId="0" borderId="1" xfId="75" applyNumberFormat="1" applyFont="1" applyFill="1" applyBorder="1" applyAlignment="1"/>
    <xf numFmtId="0" fontId="13" fillId="0" borderId="15" xfId="0" applyFont="1" applyFill="1" applyBorder="1" applyAlignment="1">
      <alignment horizontal="center" vertical="center" wrapText="1"/>
    </xf>
    <xf numFmtId="41" fontId="16" fillId="0" borderId="1" xfId="8" applyNumberFormat="1" applyFont="1" applyFill="1" applyBorder="1" applyAlignment="1" applyProtection="1">
      <alignment horizontal="center" vertical="center"/>
      <protection locked="0"/>
    </xf>
    <xf numFmtId="0" fontId="16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>
      <alignment vertical="center"/>
    </xf>
    <xf numFmtId="180" fontId="1" fillId="0" borderId="1" xfId="0" applyNumberFormat="1" applyFont="1" applyFill="1" applyBorder="1" applyAlignment="1">
      <alignment vertical="center"/>
    </xf>
    <xf numFmtId="180" fontId="14" fillId="0" borderId="1" xfId="0" applyNumberFormat="1" applyFont="1" applyFill="1" applyBorder="1" applyAlignment="1">
      <alignment vertical="center"/>
    </xf>
    <xf numFmtId="180" fontId="0" fillId="0" borderId="1" xfId="0" applyNumberFormat="1" applyFont="1" applyFill="1" applyBorder="1" applyAlignment="1">
      <alignment vertical="center"/>
    </xf>
    <xf numFmtId="41" fontId="16" fillId="2" borderId="1" xfId="8" applyNumberFormat="1" applyFont="1" applyFill="1" applyBorder="1" applyAlignment="1">
      <alignment wrapText="1"/>
    </xf>
    <xf numFmtId="41" fontId="14" fillId="2" borderId="1" xfId="8" applyNumberFormat="1" applyFont="1" applyFill="1" applyBorder="1" applyAlignment="1">
      <alignment wrapText="1"/>
    </xf>
    <xf numFmtId="41" fontId="14" fillId="2" borderId="0" xfId="8" applyNumberFormat="1" applyFont="1" applyFill="1" applyAlignment="1">
      <alignment wrapText="1"/>
    </xf>
    <xf numFmtId="177" fontId="14" fillId="2" borderId="0" xfId="8" applyNumberFormat="1" applyFont="1" applyFill="1" applyAlignment="1"/>
    <xf numFmtId="180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177" fontId="0" fillId="0" borderId="0" xfId="0" applyNumberFormat="1" applyFont="1" applyFill="1" applyAlignment="1">
      <alignment vertical="center"/>
    </xf>
    <xf numFmtId="0" fontId="0" fillId="0" borderId="14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31" fillId="0" borderId="1" xfId="0" applyFont="1" applyFill="1" applyBorder="1" applyAlignment="1" applyProtection="1">
      <alignment vertical="center" wrapText="1"/>
      <protection locked="0"/>
    </xf>
    <xf numFmtId="180" fontId="16" fillId="0" borderId="1" xfId="0" applyNumberFormat="1" applyFont="1" applyFill="1" applyBorder="1" applyAlignment="1">
      <alignment vertical="center"/>
    </xf>
    <xf numFmtId="41" fontId="0" fillId="0" borderId="0" xfId="0" applyNumberFormat="1" applyFont="1" applyFill="1" applyAlignment="1">
      <alignment vertical="center"/>
    </xf>
    <xf numFmtId="0" fontId="0" fillId="0" borderId="0" xfId="75" applyFont="1" applyFill="1" applyBorder="1" applyAlignment="1">
      <alignment vertical="center"/>
    </xf>
    <xf numFmtId="0" fontId="34" fillId="0" borderId="1" xfId="75" applyFont="1" applyFill="1" applyBorder="1" applyAlignment="1">
      <alignment horizontal="center" vertical="center"/>
    </xf>
    <xf numFmtId="0" fontId="29" fillId="0" borderId="1" xfId="75" applyFont="1" applyFill="1" applyBorder="1" applyAlignment="1">
      <alignment horizontal="left" vertical="center"/>
    </xf>
    <xf numFmtId="0" fontId="35" fillId="0" borderId="1" xfId="75" applyFont="1" applyFill="1" applyBorder="1" applyAlignment="1">
      <alignment vertical="center"/>
    </xf>
    <xf numFmtId="0" fontId="35" fillId="0" borderId="1" xfId="65" applyFont="1" applyFill="1" applyBorder="1" applyAlignment="1">
      <alignment vertical="center"/>
    </xf>
    <xf numFmtId="0" fontId="35" fillId="0" borderId="1" xfId="80" applyFont="1" applyFill="1" applyBorder="1" applyAlignment="1">
      <alignment vertical="center"/>
    </xf>
    <xf numFmtId="0" fontId="35" fillId="0" borderId="1" xfId="75" applyFont="1" applyFill="1" applyBorder="1" applyAlignment="1">
      <alignment horizontal="left" vertical="center" wrapText="1"/>
    </xf>
    <xf numFmtId="0" fontId="36" fillId="0" borderId="0" xfId="75" applyFont="1" applyFill="1" applyBorder="1" applyAlignment="1">
      <alignment vertical="center"/>
    </xf>
    <xf numFmtId="0" fontId="37" fillId="0" borderId="0" xfId="75" applyFont="1" applyFill="1" applyBorder="1" applyAlignment="1">
      <alignment horizontal="right" vertical="center"/>
    </xf>
    <xf numFmtId="0" fontId="0" fillId="0" borderId="0" xfId="75" applyFont="1" applyFill="1" applyBorder="1" applyAlignment="1">
      <alignment horizontal="right" vertical="center"/>
    </xf>
    <xf numFmtId="0" fontId="37" fillId="0" borderId="0" xfId="80" applyFont="1" applyFill="1" applyBorder="1" applyAlignment="1">
      <alignment horizontal="right" vertical="center"/>
    </xf>
    <xf numFmtId="0" fontId="37" fillId="0" borderId="0" xfId="65" applyFont="1" applyFill="1" applyBorder="1" applyAlignment="1">
      <alignment horizontal="right" vertical="center"/>
    </xf>
    <xf numFmtId="0" fontId="38" fillId="0" borderId="0" xfId="80" applyFont="1" applyFill="1" applyBorder="1" applyAlignment="1">
      <alignment horizontal="right" vertical="center"/>
    </xf>
    <xf numFmtId="0" fontId="36" fillId="0" borderId="0" xfId="75" applyFont="1" applyBorder="1" applyAlignment="1"/>
    <xf numFmtId="0" fontId="39" fillId="0" borderId="0" xfId="75" applyFont="1" applyBorder="1" applyAlignment="1"/>
    <xf numFmtId="0" fontId="40" fillId="0" borderId="0" xfId="75" applyFont="1" applyBorder="1" applyAlignment="1">
      <alignment horizontal="center"/>
    </xf>
    <xf numFmtId="0" fontId="34" fillId="0" borderId="0" xfId="75" applyFont="1" applyBorder="1" applyAlignment="1">
      <alignment horizontal="center"/>
    </xf>
    <xf numFmtId="49" fontId="34" fillId="0" borderId="0" xfId="75" applyNumberFormat="1" applyFont="1" applyBorder="1" applyAlignment="1">
      <alignment horizontal="center"/>
    </xf>
  </cellXfs>
  <cellStyles count="8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千位分隔 4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广西壮族自治区全区与自治区本级2012年预算执行情况和2013年预算（草案）（最终） 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常规_Sheet2_本级支 2" xfId="26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百分比 3 2 2" xfId="35"/>
    <cellStyle name="适中" xfId="36" builtinId="28"/>
    <cellStyle name="常规 4_报告附表" xfId="37"/>
    <cellStyle name="20% - 强调文字颜色 5" xfId="38" builtinId="46"/>
    <cellStyle name="强调文字颜色 1" xfId="39" builtinId="29"/>
    <cellStyle name="常规 14 140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4_报告附表1 2" xfId="46"/>
    <cellStyle name="强调文字颜色 4" xfId="47" builtinId="41"/>
    <cellStyle name="20% - 强调文字颜色 4" xfId="48" builtinId="42"/>
    <cellStyle name="40% - 强调文字颜色 4" xfId="49" builtinId="43"/>
    <cellStyle name="差_附件二本公支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常规 2 10" xfId="56"/>
    <cellStyle name="60% - 强调文字颜色 6" xfId="57" builtinId="52"/>
    <cellStyle name="常规 2 10_转移（补助下级） 2" xfId="58"/>
    <cellStyle name="常规 2_转移（补助下级） 2" xfId="59"/>
    <cellStyle name="常规_2015年预算草案20150112（加入转列的基金+调整调入稳定调节基金+调整科目）" xfId="60"/>
    <cellStyle name="常规_2013年国有资本经营预算草案0107" xfId="61"/>
    <cellStyle name="常规 10 10" xfId="62"/>
    <cellStyle name="常规 2" xfId="63"/>
    <cellStyle name="常规 4" xfId="64"/>
    <cellStyle name="样式 1" xfId="65"/>
    <cellStyle name="常规 9 2" xfId="66"/>
    <cellStyle name="常规 141" xfId="67"/>
    <cellStyle name="常规 2 10 6" xfId="68"/>
    <cellStyle name="千位分隔[0]_2013年国有资本经营预算草案0107" xfId="69"/>
    <cellStyle name="常规 2 116" xfId="70"/>
    <cellStyle name="常规 9 2 2" xfId="71"/>
    <cellStyle name="千位分隔 2 2 2" xfId="72"/>
    <cellStyle name="常规_Sheet1_1" xfId="73"/>
    <cellStyle name="常规_附表1&amp;2：2013年各级财政预算汇总表" xfId="74"/>
    <cellStyle name="常规_广西壮族自治区全区与自治区本级2012年预算执行情况和2013年预算（草案）（最终）" xfId="75"/>
    <cellStyle name="常规_Sheet1_Sheet3_2016年草案(国资预算定稿) 2" xfId="76"/>
    <cellStyle name="常规 2_报告附表" xfId="77"/>
    <cellStyle name="常规 2 10_柳城县2018年财政预算执行情况和2019年财政预算" xfId="78"/>
    <cellStyle name="常规_2016年草案(国资预算定稿)" xfId="79"/>
    <cellStyle name="常规_2013年公共财政预算草案1209" xfId="80"/>
    <cellStyle name="常规_广西壮族自治区全区与自治区本级2012年预算执行情况和2013年预算（草案）（最终）_柳城县2018年财政预算执行情况和2019年财政预算" xfId="81"/>
    <cellStyle name="好_附件二本公支" xfId="82"/>
    <cellStyle name="常规_广西壮族自治区全区与自治区本级2012年预算执行情况和2013年预算（草案）（最终） 2" xfId="83"/>
    <cellStyle name="常规 4 2" xfId="84"/>
  </cellStyles>
  <tableStyles count="0" defaultTableStyle="TableStyleMedium2" defaultPivotStyle="PivotStyleLight16"/>
  <colors>
    <mruColors>
      <color rgb="00993300"/>
      <color rgb="00FFFFFF"/>
      <color rgb="00969696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2.xml"/><Relationship Id="rId28" Type="http://schemas.openxmlformats.org/officeDocument/2006/relationships/externalLink" Target="externalLinks/externalLink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5991;&#26723;\WeChat%20Files\wxid_x5p5abbfkybz22\FileStorage\File\2025-01\2024&#24180;12&#26376;&#26611;&#22478;&#21439;&#39044;&#31639;&#25910;&#25903;&#26376;&#2525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40654;&#20521;&#20029;\&#39044;&#20915;&#31639;\&#39044;&#20915;&#31639;&#20844;&#24320;\2025&#24180;\&#39044;&#31639;&#20844;&#24320;\&#25919;&#24220;&#39044;&#31639;\25&#24180;&#25919;&#24220;&#39044;&#31639;&#20844;&#24320;\25&#24180;&#25919;&#24220;&#39044;&#31639;&#20844;&#24320;\&#38468;&#20214;1&#65306;2024&#24180;&#36130;&#25919;&#39044;&#31639;&#25191;&#34892;&#24773;&#20917;&#21644;2025&#24180;&#36130;&#25919;&#39044;&#31639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4.&#36130;&#25919;&#39044;&#20915;&#31639;\2025&#24180;&#36130;&#25919;&#39044;&#31639;\&#20154;&#22823;&#19978;&#20250;\&#38468;&#20214;1&#65306;2024&#24180;&#36130;&#25919;&#39044;&#31639;&#25191;&#34892;&#24773;&#20917;&#21644;2025&#24180;&#36130;&#25919;&#39044;&#31639;&#34920;1.1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YB01"/>
      <sheetName val="YB01附表"/>
      <sheetName val="YB02旬报格式"/>
    </sheetNames>
    <sheetDataSet>
      <sheetData sheetId="0"/>
      <sheetData sheetId="1"/>
      <sheetData sheetId="2">
        <row r="6">
          <cell r="D6">
            <v>201</v>
          </cell>
          <cell r="E6" t="str">
            <v>  一般公共服务支出</v>
          </cell>
          <cell r="F6">
            <v>28689</v>
          </cell>
        </row>
        <row r="7">
          <cell r="D7">
            <v>20101</v>
          </cell>
          <cell r="E7" t="str">
            <v>    人大事务</v>
          </cell>
          <cell r="F7">
            <v>498</v>
          </cell>
        </row>
        <row r="8">
          <cell r="D8">
            <v>2010101</v>
          </cell>
          <cell r="E8" t="str">
            <v>      行政运行</v>
          </cell>
          <cell r="F8">
            <v>374</v>
          </cell>
        </row>
        <row r="9">
          <cell r="D9">
            <v>2010102</v>
          </cell>
          <cell r="E9" t="str">
            <v>      一般行政管理事务</v>
          </cell>
          <cell r="F9">
            <v>8</v>
          </cell>
        </row>
        <row r="10">
          <cell r="D10">
            <v>2010103</v>
          </cell>
          <cell r="E10" t="str">
            <v>      机关服务</v>
          </cell>
          <cell r="F10">
            <v>0</v>
          </cell>
        </row>
        <row r="11">
          <cell r="D11">
            <v>2010104</v>
          </cell>
          <cell r="E11" t="str">
            <v>      人大会议</v>
          </cell>
          <cell r="F11">
            <v>44</v>
          </cell>
        </row>
        <row r="12">
          <cell r="D12">
            <v>2010105</v>
          </cell>
          <cell r="E12" t="str">
            <v>      人大立法</v>
          </cell>
          <cell r="F12">
            <v>0</v>
          </cell>
        </row>
        <row r="13">
          <cell r="D13">
            <v>2010106</v>
          </cell>
          <cell r="E13" t="str">
            <v>      人大监督</v>
          </cell>
          <cell r="F13">
            <v>0</v>
          </cell>
        </row>
        <row r="14">
          <cell r="D14">
            <v>2010107</v>
          </cell>
          <cell r="E14" t="str">
            <v>      人大代表履职能力提升</v>
          </cell>
          <cell r="F14">
            <v>10</v>
          </cell>
        </row>
        <row r="15">
          <cell r="D15">
            <v>2010108</v>
          </cell>
          <cell r="E15" t="str">
            <v>      代表工作</v>
          </cell>
          <cell r="F15">
            <v>0</v>
          </cell>
        </row>
        <row r="16">
          <cell r="D16">
            <v>2010109</v>
          </cell>
          <cell r="E16" t="str">
            <v>      人大信访工作</v>
          </cell>
          <cell r="F16">
            <v>0</v>
          </cell>
        </row>
        <row r="17">
          <cell r="D17">
            <v>2010150</v>
          </cell>
          <cell r="E17" t="str">
            <v>      事业运行</v>
          </cell>
          <cell r="F17">
            <v>12</v>
          </cell>
        </row>
        <row r="18">
          <cell r="D18">
            <v>2010199</v>
          </cell>
          <cell r="E18" t="str">
            <v>      其他人大事务支出</v>
          </cell>
          <cell r="F18">
            <v>50</v>
          </cell>
        </row>
        <row r="19">
          <cell r="D19">
            <v>20102</v>
          </cell>
          <cell r="E19" t="str">
            <v>    政协事务</v>
          </cell>
          <cell r="F19">
            <v>345</v>
          </cell>
        </row>
        <row r="20">
          <cell r="D20">
            <v>2010201</v>
          </cell>
          <cell r="E20" t="str">
            <v>      行政运行</v>
          </cell>
          <cell r="F20">
            <v>313</v>
          </cell>
        </row>
        <row r="21">
          <cell r="D21">
            <v>2010202</v>
          </cell>
          <cell r="E21" t="str">
            <v>      一般行政管理事务</v>
          </cell>
          <cell r="F21">
            <v>2</v>
          </cell>
        </row>
        <row r="22">
          <cell r="D22">
            <v>2010203</v>
          </cell>
          <cell r="E22" t="str">
            <v>      机关服务</v>
          </cell>
          <cell r="F22">
            <v>0</v>
          </cell>
        </row>
        <row r="23">
          <cell r="D23">
            <v>2010204</v>
          </cell>
          <cell r="E23" t="str">
            <v>      政协会议</v>
          </cell>
          <cell r="F23">
            <v>12</v>
          </cell>
        </row>
        <row r="24">
          <cell r="D24">
            <v>2010205</v>
          </cell>
          <cell r="E24" t="str">
            <v>      委员视察</v>
          </cell>
          <cell r="F24">
            <v>0</v>
          </cell>
        </row>
        <row r="25">
          <cell r="D25">
            <v>2010206</v>
          </cell>
          <cell r="E25" t="str">
            <v>      参政议政</v>
          </cell>
          <cell r="F25">
            <v>0</v>
          </cell>
        </row>
        <row r="26">
          <cell r="D26">
            <v>2010250</v>
          </cell>
          <cell r="E26" t="str">
            <v>      事业运行</v>
          </cell>
          <cell r="F26">
            <v>18</v>
          </cell>
        </row>
        <row r="27">
          <cell r="D27">
            <v>2010299</v>
          </cell>
          <cell r="E27" t="str">
            <v>      其他政协事务支出</v>
          </cell>
          <cell r="F27">
            <v>0</v>
          </cell>
        </row>
        <row r="28">
          <cell r="D28">
            <v>20103</v>
          </cell>
          <cell r="E28" t="str">
            <v>    政府办公厅(室)及相关机构事务</v>
          </cell>
          <cell r="F28">
            <v>12776</v>
          </cell>
        </row>
        <row r="29">
          <cell r="D29">
            <v>2010301</v>
          </cell>
          <cell r="E29" t="str">
            <v>      行政运行</v>
          </cell>
          <cell r="F29">
            <v>8132</v>
          </cell>
        </row>
        <row r="30">
          <cell r="D30">
            <v>2010302</v>
          </cell>
          <cell r="E30" t="str">
            <v>      一般行政管理事务</v>
          </cell>
          <cell r="F30">
            <v>617</v>
          </cell>
        </row>
        <row r="31">
          <cell r="D31">
            <v>2010303</v>
          </cell>
          <cell r="E31" t="str">
            <v>      机关服务</v>
          </cell>
          <cell r="F31">
            <v>783</v>
          </cell>
        </row>
        <row r="32">
          <cell r="D32">
            <v>2010304</v>
          </cell>
          <cell r="E32" t="str">
            <v>      专项服务</v>
          </cell>
          <cell r="F32">
            <v>0</v>
          </cell>
        </row>
        <row r="33">
          <cell r="D33">
            <v>2010305</v>
          </cell>
          <cell r="E33" t="str">
            <v>      专项业务及机关事务管理</v>
          </cell>
          <cell r="F33">
            <v>0</v>
          </cell>
        </row>
        <row r="34">
          <cell r="D34">
            <v>2010306</v>
          </cell>
          <cell r="E34" t="str">
            <v>      政务公开审批</v>
          </cell>
          <cell r="F34">
            <v>0</v>
          </cell>
        </row>
        <row r="35">
          <cell r="D35">
            <v>2010309</v>
          </cell>
          <cell r="E35" t="str">
            <v>      参事事务</v>
          </cell>
          <cell r="F35">
            <v>0</v>
          </cell>
        </row>
        <row r="36">
          <cell r="D36">
            <v>2010350</v>
          </cell>
          <cell r="E36" t="str">
            <v>      事业运行</v>
          </cell>
          <cell r="F36">
            <v>1108</v>
          </cell>
        </row>
        <row r="37">
          <cell r="D37">
            <v>2010399</v>
          </cell>
          <cell r="E37" t="str">
            <v>      其他政府办公厅(室)及相关机构事务支出</v>
          </cell>
          <cell r="F37">
            <v>2136</v>
          </cell>
        </row>
        <row r="38">
          <cell r="D38">
            <v>20104</v>
          </cell>
          <cell r="E38" t="str">
            <v>    发展与改革事务</v>
          </cell>
          <cell r="F38">
            <v>741</v>
          </cell>
        </row>
        <row r="39">
          <cell r="D39">
            <v>2010401</v>
          </cell>
          <cell r="E39" t="str">
            <v>      行政运行</v>
          </cell>
          <cell r="F39">
            <v>200</v>
          </cell>
        </row>
        <row r="40">
          <cell r="D40">
            <v>2010402</v>
          </cell>
          <cell r="E40" t="str">
            <v>      一般行政管理事务</v>
          </cell>
          <cell r="F40">
            <v>0</v>
          </cell>
        </row>
        <row r="41">
          <cell r="D41">
            <v>2010403</v>
          </cell>
          <cell r="E41" t="str">
            <v>      机关服务</v>
          </cell>
          <cell r="F41">
            <v>0</v>
          </cell>
        </row>
        <row r="42">
          <cell r="D42">
            <v>2010404</v>
          </cell>
          <cell r="E42" t="str">
            <v>      战略规划与实施</v>
          </cell>
          <cell r="F42">
            <v>0</v>
          </cell>
        </row>
        <row r="43">
          <cell r="D43">
            <v>2010405</v>
          </cell>
          <cell r="E43" t="str">
            <v>      日常经济运行调节</v>
          </cell>
          <cell r="F43">
            <v>0</v>
          </cell>
        </row>
        <row r="44">
          <cell r="D44">
            <v>2010406</v>
          </cell>
          <cell r="E44" t="str">
            <v>      社会事业发展规划</v>
          </cell>
          <cell r="F44">
            <v>0</v>
          </cell>
        </row>
        <row r="45">
          <cell r="D45">
            <v>2010407</v>
          </cell>
          <cell r="E45" t="str">
            <v>      经济体制改革研究</v>
          </cell>
          <cell r="F45">
            <v>0</v>
          </cell>
        </row>
        <row r="46">
          <cell r="D46">
            <v>2010408</v>
          </cell>
          <cell r="E46" t="str">
            <v>      物价管理</v>
          </cell>
          <cell r="F46">
            <v>2</v>
          </cell>
        </row>
        <row r="47">
          <cell r="D47">
            <v>2010450</v>
          </cell>
          <cell r="E47" t="str">
            <v>      事业运行</v>
          </cell>
          <cell r="F47">
            <v>212</v>
          </cell>
        </row>
        <row r="48">
          <cell r="D48">
            <v>2010499</v>
          </cell>
          <cell r="E48" t="str">
            <v>      其他发展与改革事务支出</v>
          </cell>
          <cell r="F48">
            <v>327</v>
          </cell>
        </row>
        <row r="49">
          <cell r="D49">
            <v>20105</v>
          </cell>
          <cell r="E49" t="str">
            <v>    统计信息事务</v>
          </cell>
          <cell r="F49">
            <v>439</v>
          </cell>
        </row>
        <row r="50">
          <cell r="D50">
            <v>2010501</v>
          </cell>
          <cell r="E50" t="str">
            <v>      行政运行</v>
          </cell>
          <cell r="F50">
            <v>238</v>
          </cell>
        </row>
        <row r="51">
          <cell r="D51">
            <v>2010502</v>
          </cell>
          <cell r="E51" t="str">
            <v>      一般行政管理事务</v>
          </cell>
          <cell r="F51">
            <v>0</v>
          </cell>
        </row>
        <row r="52">
          <cell r="D52">
            <v>2010503</v>
          </cell>
          <cell r="E52" t="str">
            <v>      机关服务</v>
          </cell>
          <cell r="F52">
            <v>0</v>
          </cell>
        </row>
        <row r="53">
          <cell r="D53">
            <v>2010504</v>
          </cell>
          <cell r="E53" t="str">
            <v>      信息事务</v>
          </cell>
          <cell r="F53">
            <v>0</v>
          </cell>
        </row>
        <row r="54">
          <cell r="D54">
            <v>2010505</v>
          </cell>
          <cell r="E54" t="str">
            <v>      专项统计业务</v>
          </cell>
          <cell r="F54">
            <v>0</v>
          </cell>
        </row>
        <row r="55">
          <cell r="D55">
            <v>2010506</v>
          </cell>
          <cell r="E55" t="str">
            <v>      统计管理</v>
          </cell>
          <cell r="F55">
            <v>47</v>
          </cell>
        </row>
        <row r="56">
          <cell r="D56">
            <v>2010507</v>
          </cell>
          <cell r="E56" t="str">
            <v>      专项普查活动</v>
          </cell>
          <cell r="F56">
            <v>86</v>
          </cell>
        </row>
        <row r="57">
          <cell r="D57">
            <v>2010508</v>
          </cell>
          <cell r="E57" t="str">
            <v>      统计抽样调查</v>
          </cell>
          <cell r="F57">
            <v>37</v>
          </cell>
        </row>
        <row r="58">
          <cell r="D58">
            <v>2010550</v>
          </cell>
          <cell r="E58" t="str">
            <v>      事业运行</v>
          </cell>
          <cell r="F58">
            <v>31</v>
          </cell>
        </row>
        <row r="59">
          <cell r="D59">
            <v>2010599</v>
          </cell>
          <cell r="E59" t="str">
            <v>      其他统计信息事务支出</v>
          </cell>
          <cell r="F59">
            <v>0</v>
          </cell>
        </row>
        <row r="60">
          <cell r="D60">
            <v>20106</v>
          </cell>
          <cell r="E60" t="str">
            <v>    财政事务</v>
          </cell>
          <cell r="F60">
            <v>1291</v>
          </cell>
        </row>
        <row r="61">
          <cell r="D61">
            <v>2010601</v>
          </cell>
          <cell r="E61" t="str">
            <v>      行政运行</v>
          </cell>
          <cell r="F61">
            <v>944</v>
          </cell>
        </row>
        <row r="62">
          <cell r="D62">
            <v>2010602</v>
          </cell>
          <cell r="E62" t="str">
            <v>      一般行政管理事务</v>
          </cell>
          <cell r="F62">
            <v>15</v>
          </cell>
        </row>
        <row r="63">
          <cell r="D63">
            <v>2010603</v>
          </cell>
          <cell r="E63" t="str">
            <v>      机关服务</v>
          </cell>
          <cell r="F63">
            <v>0</v>
          </cell>
        </row>
        <row r="64">
          <cell r="D64">
            <v>2010604</v>
          </cell>
          <cell r="E64" t="str">
            <v>      预算改革业务</v>
          </cell>
          <cell r="F64">
            <v>0</v>
          </cell>
        </row>
        <row r="65">
          <cell r="D65">
            <v>2010605</v>
          </cell>
          <cell r="E65" t="str">
            <v>      财政国库业务</v>
          </cell>
          <cell r="F65">
            <v>0</v>
          </cell>
        </row>
        <row r="66">
          <cell r="D66">
            <v>2010606</v>
          </cell>
          <cell r="E66" t="str">
            <v>      财政监察</v>
          </cell>
          <cell r="F66">
            <v>0</v>
          </cell>
        </row>
        <row r="67">
          <cell r="D67">
            <v>2010607</v>
          </cell>
          <cell r="E67" t="str">
            <v>      信息化建设</v>
          </cell>
          <cell r="F67">
            <v>0</v>
          </cell>
        </row>
        <row r="68">
          <cell r="D68">
            <v>2010608</v>
          </cell>
          <cell r="E68" t="str">
            <v>      财政委托业务支出</v>
          </cell>
          <cell r="F68">
            <v>0</v>
          </cell>
        </row>
        <row r="69">
          <cell r="D69">
            <v>2010650</v>
          </cell>
          <cell r="E69" t="str">
            <v>      事业运行</v>
          </cell>
          <cell r="F69">
            <v>192</v>
          </cell>
        </row>
        <row r="70">
          <cell r="D70">
            <v>2010699</v>
          </cell>
          <cell r="E70" t="str">
            <v>      其他财政事务支出</v>
          </cell>
          <cell r="F70">
            <v>140</v>
          </cell>
        </row>
        <row r="71">
          <cell r="D71">
            <v>20107</v>
          </cell>
          <cell r="E71" t="str">
            <v>    税收事务</v>
          </cell>
          <cell r="F71">
            <v>870</v>
          </cell>
        </row>
        <row r="72">
          <cell r="D72">
            <v>2010701</v>
          </cell>
          <cell r="E72" t="str">
            <v>      行政运行</v>
          </cell>
          <cell r="F72">
            <v>1</v>
          </cell>
        </row>
        <row r="73">
          <cell r="D73">
            <v>2010702</v>
          </cell>
          <cell r="E73" t="str">
            <v>      一般行政管理事务</v>
          </cell>
          <cell r="F73">
            <v>0</v>
          </cell>
        </row>
        <row r="74">
          <cell r="D74">
            <v>2010703</v>
          </cell>
          <cell r="E74" t="str">
            <v>      机关服务</v>
          </cell>
          <cell r="F74">
            <v>0</v>
          </cell>
        </row>
        <row r="75">
          <cell r="D75">
            <v>2010709</v>
          </cell>
          <cell r="E75" t="str">
            <v>      信息化建设</v>
          </cell>
          <cell r="F75">
            <v>0</v>
          </cell>
        </row>
        <row r="76">
          <cell r="D76">
            <v>2010710</v>
          </cell>
          <cell r="E76" t="str">
            <v>      税收业务</v>
          </cell>
          <cell r="F76">
            <v>0</v>
          </cell>
        </row>
        <row r="77">
          <cell r="D77">
            <v>2010750</v>
          </cell>
          <cell r="E77" t="str">
            <v>      事业运行</v>
          </cell>
          <cell r="F77">
            <v>0</v>
          </cell>
        </row>
        <row r="78">
          <cell r="D78">
            <v>2010799</v>
          </cell>
          <cell r="E78" t="str">
            <v>      其他税收事务支出</v>
          </cell>
          <cell r="F78">
            <v>869</v>
          </cell>
        </row>
        <row r="79">
          <cell r="D79">
            <v>20108</v>
          </cell>
          <cell r="E79" t="str">
            <v>    审计事务</v>
          </cell>
          <cell r="F79">
            <v>431</v>
          </cell>
        </row>
        <row r="80">
          <cell r="D80">
            <v>2010801</v>
          </cell>
          <cell r="E80" t="str">
            <v>      行政运行</v>
          </cell>
          <cell r="F80">
            <v>320</v>
          </cell>
        </row>
        <row r="81">
          <cell r="D81">
            <v>2010802</v>
          </cell>
          <cell r="E81" t="str">
            <v>      一般行政管理事务</v>
          </cell>
          <cell r="F81">
            <v>18</v>
          </cell>
        </row>
        <row r="82">
          <cell r="D82">
            <v>2010803</v>
          </cell>
          <cell r="E82" t="str">
            <v>      机关服务</v>
          </cell>
          <cell r="F82">
            <v>0</v>
          </cell>
        </row>
        <row r="83">
          <cell r="D83">
            <v>2010804</v>
          </cell>
          <cell r="E83" t="str">
            <v>      审计业务</v>
          </cell>
          <cell r="F83">
            <v>90</v>
          </cell>
        </row>
        <row r="84">
          <cell r="D84">
            <v>2010805</v>
          </cell>
          <cell r="E84" t="str">
            <v>      审计管理</v>
          </cell>
          <cell r="F84">
            <v>0</v>
          </cell>
        </row>
        <row r="85">
          <cell r="D85">
            <v>2010806</v>
          </cell>
          <cell r="E85" t="str">
            <v>      信息化建设</v>
          </cell>
          <cell r="F85">
            <v>0</v>
          </cell>
        </row>
        <row r="86">
          <cell r="D86">
            <v>2010850</v>
          </cell>
          <cell r="E86" t="str">
            <v>      事业运行</v>
          </cell>
          <cell r="F86">
            <v>0</v>
          </cell>
        </row>
        <row r="87">
          <cell r="D87">
            <v>2010899</v>
          </cell>
          <cell r="E87" t="str">
            <v>      其他审计事务支出</v>
          </cell>
          <cell r="F87">
            <v>3</v>
          </cell>
        </row>
        <row r="88">
          <cell r="D88">
            <v>20109</v>
          </cell>
          <cell r="E88" t="str">
            <v>    海关事务</v>
          </cell>
          <cell r="F88">
            <v>0</v>
          </cell>
        </row>
        <row r="89">
          <cell r="D89">
            <v>2010901</v>
          </cell>
          <cell r="E89" t="str">
            <v>      行政运行</v>
          </cell>
          <cell r="F89">
            <v>0</v>
          </cell>
        </row>
        <row r="90">
          <cell r="D90">
            <v>2010902</v>
          </cell>
          <cell r="E90" t="str">
            <v>      一般行政管理事务</v>
          </cell>
          <cell r="F90">
            <v>0</v>
          </cell>
        </row>
        <row r="91">
          <cell r="D91">
            <v>2010903</v>
          </cell>
          <cell r="E91" t="str">
            <v>      机关服务</v>
          </cell>
          <cell r="F91">
            <v>0</v>
          </cell>
        </row>
        <row r="92">
          <cell r="D92">
            <v>2010905</v>
          </cell>
          <cell r="E92" t="str">
            <v>      缉私办案</v>
          </cell>
          <cell r="F92">
            <v>0</v>
          </cell>
        </row>
        <row r="93">
          <cell r="D93">
            <v>2010907</v>
          </cell>
          <cell r="E93" t="str">
            <v>      口岸管理</v>
          </cell>
          <cell r="F93">
            <v>0</v>
          </cell>
        </row>
        <row r="94">
          <cell r="D94">
            <v>2010908</v>
          </cell>
          <cell r="E94" t="str">
            <v>      信息化建设</v>
          </cell>
          <cell r="F94">
            <v>0</v>
          </cell>
        </row>
        <row r="95">
          <cell r="D95">
            <v>2010909</v>
          </cell>
          <cell r="E95" t="str">
            <v>      海关关务</v>
          </cell>
          <cell r="F95">
            <v>0</v>
          </cell>
        </row>
        <row r="96">
          <cell r="D96">
            <v>2010910</v>
          </cell>
          <cell r="E96" t="str">
            <v>      关税征管</v>
          </cell>
          <cell r="F96">
            <v>0</v>
          </cell>
        </row>
        <row r="97">
          <cell r="D97">
            <v>2010911</v>
          </cell>
          <cell r="E97" t="str">
            <v>      海关监管</v>
          </cell>
          <cell r="F97">
            <v>0</v>
          </cell>
        </row>
        <row r="98">
          <cell r="D98">
            <v>2010912</v>
          </cell>
          <cell r="E98" t="str">
            <v>      检验检疫</v>
          </cell>
          <cell r="F98">
            <v>0</v>
          </cell>
        </row>
        <row r="99">
          <cell r="D99">
            <v>2010950</v>
          </cell>
          <cell r="E99" t="str">
            <v>      事业运行</v>
          </cell>
          <cell r="F99">
            <v>0</v>
          </cell>
        </row>
        <row r="100">
          <cell r="D100">
            <v>2010999</v>
          </cell>
          <cell r="E100" t="str">
            <v>      其他海关事务支出</v>
          </cell>
          <cell r="F100">
            <v>0</v>
          </cell>
        </row>
        <row r="101">
          <cell r="D101">
            <v>20111</v>
          </cell>
          <cell r="E101" t="str">
            <v>    纪检监察事务</v>
          </cell>
          <cell r="F101">
            <v>1678</v>
          </cell>
        </row>
        <row r="102">
          <cell r="D102">
            <v>2011101</v>
          </cell>
          <cell r="E102" t="str">
            <v>      行政运行</v>
          </cell>
          <cell r="F102">
            <v>980</v>
          </cell>
        </row>
        <row r="103">
          <cell r="D103">
            <v>2011102</v>
          </cell>
          <cell r="E103" t="str">
            <v>      一般行政管理事务</v>
          </cell>
          <cell r="F103">
            <v>615</v>
          </cell>
        </row>
        <row r="104">
          <cell r="D104">
            <v>2011103</v>
          </cell>
          <cell r="E104" t="str">
            <v>      机关服务</v>
          </cell>
          <cell r="F104">
            <v>0</v>
          </cell>
        </row>
        <row r="105">
          <cell r="D105">
            <v>2011104</v>
          </cell>
          <cell r="E105" t="str">
            <v>      大案要案查处</v>
          </cell>
          <cell r="F105">
            <v>0</v>
          </cell>
        </row>
        <row r="106">
          <cell r="D106">
            <v>2011105</v>
          </cell>
          <cell r="E106" t="str">
            <v>      派驻派出机构</v>
          </cell>
          <cell r="F106">
            <v>0</v>
          </cell>
        </row>
        <row r="107">
          <cell r="D107">
            <v>2011106</v>
          </cell>
          <cell r="E107" t="str">
            <v>      巡视工作</v>
          </cell>
          <cell r="F107">
            <v>0</v>
          </cell>
        </row>
        <row r="108">
          <cell r="D108">
            <v>2011150</v>
          </cell>
          <cell r="E108" t="str">
            <v>      事业运行</v>
          </cell>
          <cell r="F108">
            <v>67</v>
          </cell>
        </row>
        <row r="109">
          <cell r="D109">
            <v>2011199</v>
          </cell>
          <cell r="E109" t="str">
            <v>      其他纪检监察事务支出</v>
          </cell>
          <cell r="F109">
            <v>16</v>
          </cell>
        </row>
        <row r="110">
          <cell r="D110">
            <v>20113</v>
          </cell>
          <cell r="E110" t="str">
            <v>    商贸事务</v>
          </cell>
          <cell r="F110">
            <v>169</v>
          </cell>
        </row>
        <row r="111">
          <cell r="D111">
            <v>2011301</v>
          </cell>
          <cell r="E111" t="str">
            <v>      行政运行</v>
          </cell>
          <cell r="F111">
            <v>131</v>
          </cell>
        </row>
        <row r="112">
          <cell r="D112">
            <v>2011302</v>
          </cell>
          <cell r="E112" t="str">
            <v>      一般行政管理事务</v>
          </cell>
          <cell r="F112">
            <v>0</v>
          </cell>
        </row>
        <row r="113">
          <cell r="D113">
            <v>2011303</v>
          </cell>
          <cell r="E113" t="str">
            <v>      机关服务</v>
          </cell>
          <cell r="F113">
            <v>0</v>
          </cell>
        </row>
        <row r="114">
          <cell r="D114">
            <v>2011304</v>
          </cell>
          <cell r="E114" t="str">
            <v>      对外贸易管理</v>
          </cell>
          <cell r="F114">
            <v>0</v>
          </cell>
        </row>
        <row r="115">
          <cell r="D115">
            <v>2011305</v>
          </cell>
          <cell r="E115" t="str">
            <v>      国际经济合作</v>
          </cell>
          <cell r="F115">
            <v>0</v>
          </cell>
        </row>
        <row r="116">
          <cell r="D116">
            <v>2011306</v>
          </cell>
          <cell r="E116" t="str">
            <v>      外资管理</v>
          </cell>
          <cell r="F116">
            <v>0</v>
          </cell>
        </row>
        <row r="117">
          <cell r="D117">
            <v>2011307</v>
          </cell>
          <cell r="E117" t="str">
            <v>      国内贸易管理</v>
          </cell>
          <cell r="F117">
            <v>0</v>
          </cell>
        </row>
        <row r="118">
          <cell r="D118">
            <v>2011308</v>
          </cell>
          <cell r="E118" t="str">
            <v>      招商引资</v>
          </cell>
          <cell r="F118">
            <v>19</v>
          </cell>
        </row>
        <row r="119">
          <cell r="D119">
            <v>2011350</v>
          </cell>
          <cell r="E119" t="str">
            <v>      事业运行</v>
          </cell>
          <cell r="F119">
            <v>19</v>
          </cell>
        </row>
        <row r="120">
          <cell r="D120">
            <v>2011399</v>
          </cell>
          <cell r="E120" t="str">
            <v>      其他商贸事务支出</v>
          </cell>
          <cell r="F120">
            <v>0</v>
          </cell>
        </row>
        <row r="121">
          <cell r="D121">
            <v>20114</v>
          </cell>
          <cell r="E121" t="str">
            <v>    知识产权事务</v>
          </cell>
          <cell r="F121">
            <v>0</v>
          </cell>
        </row>
        <row r="122">
          <cell r="D122">
            <v>2011401</v>
          </cell>
          <cell r="E122" t="str">
            <v>      行政运行</v>
          </cell>
          <cell r="F122">
            <v>0</v>
          </cell>
        </row>
        <row r="123">
          <cell r="D123">
            <v>2011402</v>
          </cell>
          <cell r="E123" t="str">
            <v>      一般行政管理事务</v>
          </cell>
          <cell r="F123">
            <v>0</v>
          </cell>
        </row>
        <row r="124">
          <cell r="D124">
            <v>2011403</v>
          </cell>
          <cell r="E124" t="str">
            <v>      机关服务</v>
          </cell>
          <cell r="F124">
            <v>0</v>
          </cell>
        </row>
        <row r="125">
          <cell r="D125">
            <v>2011404</v>
          </cell>
          <cell r="E125" t="str">
            <v>      专利审批</v>
          </cell>
          <cell r="F125">
            <v>0</v>
          </cell>
        </row>
        <row r="126">
          <cell r="D126">
            <v>2011405</v>
          </cell>
          <cell r="E126" t="str">
            <v>      知识产权战略和规划</v>
          </cell>
          <cell r="F126">
            <v>0</v>
          </cell>
        </row>
        <row r="127">
          <cell r="D127">
            <v>2011408</v>
          </cell>
          <cell r="E127" t="str">
            <v>      国际合作与交流</v>
          </cell>
          <cell r="F127">
            <v>0</v>
          </cell>
        </row>
        <row r="128">
          <cell r="D128">
            <v>2011409</v>
          </cell>
          <cell r="E128" t="str">
            <v>      知识产权宏观管理</v>
          </cell>
          <cell r="F128">
            <v>0</v>
          </cell>
        </row>
        <row r="129">
          <cell r="D129">
            <v>2011410</v>
          </cell>
          <cell r="E129" t="str">
            <v>      商标管理</v>
          </cell>
          <cell r="F129">
            <v>0</v>
          </cell>
        </row>
        <row r="130">
          <cell r="D130">
            <v>2011411</v>
          </cell>
          <cell r="E130" t="str">
            <v>      原产地地理标志管理</v>
          </cell>
          <cell r="F130">
            <v>0</v>
          </cell>
        </row>
        <row r="131">
          <cell r="D131">
            <v>2011450</v>
          </cell>
          <cell r="E131" t="str">
            <v>      事业运行</v>
          </cell>
          <cell r="F131">
            <v>0</v>
          </cell>
        </row>
        <row r="132">
          <cell r="D132">
            <v>2011499</v>
          </cell>
          <cell r="E132" t="str">
            <v>      其他知识产权事务支出</v>
          </cell>
          <cell r="F132">
            <v>0</v>
          </cell>
        </row>
        <row r="133">
          <cell r="D133">
            <v>20123</v>
          </cell>
          <cell r="E133" t="str">
            <v>    民族事务</v>
          </cell>
          <cell r="F133">
            <v>51</v>
          </cell>
        </row>
        <row r="134">
          <cell r="D134">
            <v>2012301</v>
          </cell>
          <cell r="E134" t="str">
            <v>      行政运行</v>
          </cell>
          <cell r="F134">
            <v>0</v>
          </cell>
        </row>
        <row r="135">
          <cell r="D135">
            <v>2012302</v>
          </cell>
          <cell r="E135" t="str">
            <v>      一般行政管理事务</v>
          </cell>
          <cell r="F135">
            <v>0</v>
          </cell>
        </row>
        <row r="136">
          <cell r="D136">
            <v>2012303</v>
          </cell>
          <cell r="E136" t="str">
            <v>      机关服务</v>
          </cell>
          <cell r="F136">
            <v>0</v>
          </cell>
        </row>
        <row r="137">
          <cell r="D137">
            <v>2012304</v>
          </cell>
          <cell r="E137" t="str">
            <v>      民族工作专项</v>
          </cell>
          <cell r="F137">
            <v>0</v>
          </cell>
        </row>
        <row r="138">
          <cell r="D138">
            <v>2012350</v>
          </cell>
          <cell r="E138" t="str">
            <v>      事业运行</v>
          </cell>
          <cell r="F138">
            <v>15</v>
          </cell>
        </row>
        <row r="139">
          <cell r="D139">
            <v>2012399</v>
          </cell>
          <cell r="E139" t="str">
            <v>      其他民族事务支出</v>
          </cell>
          <cell r="F139">
            <v>36</v>
          </cell>
        </row>
        <row r="140">
          <cell r="D140">
            <v>20125</v>
          </cell>
          <cell r="E140" t="str">
            <v>    港澳台事务</v>
          </cell>
          <cell r="F140">
            <v>0</v>
          </cell>
        </row>
        <row r="141">
          <cell r="D141">
            <v>2012501</v>
          </cell>
          <cell r="E141" t="str">
            <v>      行政运行</v>
          </cell>
          <cell r="F141">
            <v>0</v>
          </cell>
        </row>
        <row r="142">
          <cell r="D142">
            <v>2012502</v>
          </cell>
          <cell r="E142" t="str">
            <v>      一般行政管理事务</v>
          </cell>
          <cell r="F142">
            <v>0</v>
          </cell>
        </row>
        <row r="143">
          <cell r="D143">
            <v>2012503</v>
          </cell>
          <cell r="E143" t="str">
            <v>      机关服务</v>
          </cell>
          <cell r="F143">
            <v>0</v>
          </cell>
        </row>
        <row r="144">
          <cell r="D144">
            <v>2012504</v>
          </cell>
          <cell r="E144" t="str">
            <v>      港澳事务</v>
          </cell>
          <cell r="F144">
            <v>0</v>
          </cell>
        </row>
        <row r="145">
          <cell r="D145">
            <v>2012505</v>
          </cell>
          <cell r="E145" t="str">
            <v>      台湾事务</v>
          </cell>
          <cell r="F145">
            <v>0</v>
          </cell>
        </row>
        <row r="146">
          <cell r="D146">
            <v>2012550</v>
          </cell>
          <cell r="E146" t="str">
            <v>      事业运行</v>
          </cell>
          <cell r="F146">
            <v>0</v>
          </cell>
        </row>
        <row r="147">
          <cell r="D147">
            <v>2012599</v>
          </cell>
          <cell r="E147" t="str">
            <v>      其他港澳台事务支出</v>
          </cell>
          <cell r="F147">
            <v>0</v>
          </cell>
        </row>
        <row r="148">
          <cell r="D148">
            <v>20126</v>
          </cell>
          <cell r="E148" t="str">
            <v>    档案事务</v>
          </cell>
          <cell r="F148">
            <v>102</v>
          </cell>
        </row>
        <row r="149">
          <cell r="D149">
            <v>2012601</v>
          </cell>
          <cell r="E149" t="str">
            <v>      行政运行</v>
          </cell>
          <cell r="F149">
            <v>102</v>
          </cell>
        </row>
        <row r="150">
          <cell r="D150">
            <v>2012602</v>
          </cell>
          <cell r="E150" t="str">
            <v>      一般行政管理事务</v>
          </cell>
          <cell r="F150">
            <v>0</v>
          </cell>
        </row>
        <row r="151">
          <cell r="D151">
            <v>2012603</v>
          </cell>
          <cell r="E151" t="str">
            <v>      机关服务</v>
          </cell>
          <cell r="F151">
            <v>0</v>
          </cell>
        </row>
        <row r="152">
          <cell r="D152">
            <v>2012604</v>
          </cell>
          <cell r="E152" t="str">
            <v>      档案馆</v>
          </cell>
          <cell r="F152">
            <v>0</v>
          </cell>
        </row>
        <row r="153">
          <cell r="D153">
            <v>2012699</v>
          </cell>
          <cell r="E153" t="str">
            <v>      其他档案事务支出</v>
          </cell>
          <cell r="F153">
            <v>0</v>
          </cell>
        </row>
        <row r="154">
          <cell r="D154">
            <v>20128</v>
          </cell>
          <cell r="E154" t="str">
            <v>    民主党派及工商联事务</v>
          </cell>
          <cell r="F154">
            <v>64</v>
          </cell>
        </row>
        <row r="155">
          <cell r="D155">
            <v>2012801</v>
          </cell>
          <cell r="E155" t="str">
            <v>      行政运行</v>
          </cell>
          <cell r="F155">
            <v>34</v>
          </cell>
        </row>
        <row r="156">
          <cell r="D156">
            <v>2012802</v>
          </cell>
          <cell r="E156" t="str">
            <v>      一般行政管理事务</v>
          </cell>
          <cell r="F156">
            <v>0</v>
          </cell>
        </row>
        <row r="157">
          <cell r="D157">
            <v>2012803</v>
          </cell>
          <cell r="E157" t="str">
            <v>      机关服务</v>
          </cell>
          <cell r="F157">
            <v>0</v>
          </cell>
        </row>
        <row r="158">
          <cell r="D158">
            <v>2012804</v>
          </cell>
          <cell r="E158" t="str">
            <v>      参政议政</v>
          </cell>
          <cell r="F158">
            <v>0</v>
          </cell>
        </row>
        <row r="159">
          <cell r="D159">
            <v>2012850</v>
          </cell>
          <cell r="E159" t="str">
            <v>      事业运行</v>
          </cell>
          <cell r="F159">
            <v>30</v>
          </cell>
        </row>
        <row r="160">
          <cell r="D160">
            <v>2012899</v>
          </cell>
          <cell r="E160" t="str">
            <v>      其他民主党派及工商联事务支出</v>
          </cell>
          <cell r="F160">
            <v>0</v>
          </cell>
        </row>
        <row r="161">
          <cell r="D161">
            <v>20129</v>
          </cell>
          <cell r="E161" t="str">
            <v>    群众团体事务</v>
          </cell>
          <cell r="F161">
            <v>1823</v>
          </cell>
        </row>
        <row r="162">
          <cell r="D162">
            <v>2012901</v>
          </cell>
          <cell r="E162" t="str">
            <v>      行政运行</v>
          </cell>
          <cell r="F162">
            <v>1579</v>
          </cell>
        </row>
        <row r="163">
          <cell r="D163">
            <v>2012902</v>
          </cell>
          <cell r="E163" t="str">
            <v>      一般行政管理事务</v>
          </cell>
          <cell r="F163">
            <v>109</v>
          </cell>
        </row>
        <row r="164">
          <cell r="D164">
            <v>2012903</v>
          </cell>
          <cell r="E164" t="str">
            <v>      机关服务</v>
          </cell>
          <cell r="F164">
            <v>0</v>
          </cell>
        </row>
        <row r="165">
          <cell r="D165">
            <v>2012906</v>
          </cell>
          <cell r="E165" t="str">
            <v>      工会事务</v>
          </cell>
          <cell r="F165">
            <v>22</v>
          </cell>
        </row>
        <row r="166">
          <cell r="D166">
            <v>2012950</v>
          </cell>
          <cell r="E166" t="str">
            <v>      事业运行</v>
          </cell>
          <cell r="F166">
            <v>106</v>
          </cell>
        </row>
        <row r="167">
          <cell r="D167">
            <v>2012999</v>
          </cell>
          <cell r="E167" t="str">
            <v>      其他群众团体事务支出</v>
          </cell>
          <cell r="F167">
            <v>7</v>
          </cell>
        </row>
        <row r="168">
          <cell r="D168">
            <v>20131</v>
          </cell>
          <cell r="E168" t="str">
            <v>    党委办公厅(室)及相关机构事务</v>
          </cell>
          <cell r="F168">
            <v>392</v>
          </cell>
        </row>
        <row r="169">
          <cell r="D169">
            <v>2013101</v>
          </cell>
          <cell r="E169" t="str">
            <v>      行政运行</v>
          </cell>
          <cell r="F169">
            <v>240</v>
          </cell>
        </row>
        <row r="170">
          <cell r="D170">
            <v>2013102</v>
          </cell>
          <cell r="E170" t="str">
            <v>      一般行政管理事务</v>
          </cell>
          <cell r="F170">
            <v>90</v>
          </cell>
        </row>
        <row r="171">
          <cell r="D171">
            <v>2013103</v>
          </cell>
          <cell r="E171" t="str">
            <v>      机关服务</v>
          </cell>
          <cell r="F171">
            <v>0</v>
          </cell>
        </row>
        <row r="172">
          <cell r="D172">
            <v>2013105</v>
          </cell>
          <cell r="E172" t="str">
            <v>      专项业务</v>
          </cell>
          <cell r="F172">
            <v>0</v>
          </cell>
        </row>
        <row r="173">
          <cell r="D173">
            <v>2013150</v>
          </cell>
          <cell r="E173" t="str">
            <v>      事业运行</v>
          </cell>
          <cell r="F173">
            <v>23</v>
          </cell>
        </row>
        <row r="174">
          <cell r="D174">
            <v>2013199</v>
          </cell>
          <cell r="E174" t="str">
            <v>      其他党委办公厅(室)及相关机构事务支出</v>
          </cell>
          <cell r="F174">
            <v>39</v>
          </cell>
        </row>
        <row r="175">
          <cell r="D175">
            <v>20132</v>
          </cell>
          <cell r="E175" t="str">
            <v>    组织事务</v>
          </cell>
          <cell r="F175">
            <v>3359</v>
          </cell>
        </row>
        <row r="176">
          <cell r="D176">
            <v>2013201</v>
          </cell>
          <cell r="E176" t="str">
            <v>      行政运行</v>
          </cell>
          <cell r="F176">
            <v>3030</v>
          </cell>
        </row>
        <row r="177">
          <cell r="D177">
            <v>2013202</v>
          </cell>
          <cell r="E177" t="str">
            <v>      一般行政管理事务</v>
          </cell>
          <cell r="F177">
            <v>224</v>
          </cell>
        </row>
        <row r="178">
          <cell r="D178">
            <v>2013203</v>
          </cell>
          <cell r="E178" t="str">
            <v>      机关服务</v>
          </cell>
          <cell r="F178">
            <v>0</v>
          </cell>
        </row>
        <row r="179">
          <cell r="D179">
            <v>2013204</v>
          </cell>
          <cell r="E179" t="str">
            <v>      公务员事务</v>
          </cell>
          <cell r="F179">
            <v>0</v>
          </cell>
        </row>
        <row r="180">
          <cell r="D180">
            <v>2013250</v>
          </cell>
          <cell r="E180" t="str">
            <v>      事业运行</v>
          </cell>
          <cell r="F180">
            <v>94</v>
          </cell>
        </row>
        <row r="181">
          <cell r="D181">
            <v>2013299</v>
          </cell>
          <cell r="E181" t="str">
            <v>      其他组织事务支出</v>
          </cell>
          <cell r="F181">
            <v>11</v>
          </cell>
        </row>
        <row r="182">
          <cell r="D182">
            <v>20133</v>
          </cell>
          <cell r="E182" t="str">
            <v>    宣传事务</v>
          </cell>
          <cell r="F182">
            <v>573</v>
          </cell>
        </row>
        <row r="183">
          <cell r="D183">
            <v>2013301</v>
          </cell>
          <cell r="E183" t="str">
            <v>      行政运行</v>
          </cell>
          <cell r="F183">
            <v>119</v>
          </cell>
        </row>
        <row r="184">
          <cell r="D184">
            <v>2013302</v>
          </cell>
          <cell r="E184" t="str">
            <v>      一般行政管理事务</v>
          </cell>
          <cell r="F184">
            <v>122</v>
          </cell>
        </row>
        <row r="185">
          <cell r="D185">
            <v>2013303</v>
          </cell>
          <cell r="E185" t="str">
            <v>      机关服务</v>
          </cell>
          <cell r="F185">
            <v>0</v>
          </cell>
        </row>
        <row r="186">
          <cell r="D186">
            <v>2013304</v>
          </cell>
          <cell r="E186" t="str">
            <v>      宣传管理</v>
          </cell>
          <cell r="F186">
            <v>0</v>
          </cell>
        </row>
        <row r="187">
          <cell r="D187">
            <v>2013350</v>
          </cell>
          <cell r="E187" t="str">
            <v>      事业运行</v>
          </cell>
          <cell r="F187">
            <v>332</v>
          </cell>
        </row>
        <row r="188">
          <cell r="D188">
            <v>2013399</v>
          </cell>
          <cell r="E188" t="str">
            <v>      其他宣传事务支出</v>
          </cell>
          <cell r="F188">
            <v>0</v>
          </cell>
        </row>
        <row r="189">
          <cell r="D189">
            <v>20134</v>
          </cell>
          <cell r="E189" t="str">
            <v>    统战事务</v>
          </cell>
          <cell r="F189">
            <v>247</v>
          </cell>
        </row>
        <row r="190">
          <cell r="D190">
            <v>2013401</v>
          </cell>
          <cell r="E190" t="str">
            <v>      行政运行</v>
          </cell>
          <cell r="F190">
            <v>183</v>
          </cell>
        </row>
        <row r="191">
          <cell r="D191">
            <v>2013402</v>
          </cell>
          <cell r="E191" t="str">
            <v>      一般行政管理事务</v>
          </cell>
          <cell r="F191">
            <v>2</v>
          </cell>
        </row>
        <row r="192">
          <cell r="D192">
            <v>2013403</v>
          </cell>
          <cell r="E192" t="str">
            <v>      机关服务</v>
          </cell>
          <cell r="F192">
            <v>0</v>
          </cell>
        </row>
        <row r="193">
          <cell r="D193">
            <v>2013404</v>
          </cell>
          <cell r="E193" t="str">
            <v>      宗教事务</v>
          </cell>
          <cell r="F193">
            <v>10</v>
          </cell>
        </row>
        <row r="194">
          <cell r="D194">
            <v>2013405</v>
          </cell>
          <cell r="E194" t="str">
            <v>      华侨事务</v>
          </cell>
          <cell r="F194">
            <v>32</v>
          </cell>
        </row>
        <row r="195">
          <cell r="D195">
            <v>2013450</v>
          </cell>
          <cell r="E195" t="str">
            <v>      事业运行</v>
          </cell>
          <cell r="F195">
            <v>15</v>
          </cell>
        </row>
        <row r="196">
          <cell r="D196">
            <v>2013499</v>
          </cell>
          <cell r="E196" t="str">
            <v>      其他统战事务支出</v>
          </cell>
          <cell r="F196">
            <v>5</v>
          </cell>
        </row>
        <row r="197">
          <cell r="D197">
            <v>20135</v>
          </cell>
          <cell r="E197" t="str">
            <v>    对外联络事务</v>
          </cell>
          <cell r="F197">
            <v>20</v>
          </cell>
        </row>
        <row r="198">
          <cell r="D198">
            <v>2013501</v>
          </cell>
          <cell r="E198" t="str">
            <v>      行政运行</v>
          </cell>
          <cell r="F198">
            <v>0</v>
          </cell>
        </row>
        <row r="199">
          <cell r="D199">
            <v>2013502</v>
          </cell>
          <cell r="E199" t="str">
            <v>      一般行政管理事务</v>
          </cell>
          <cell r="F199">
            <v>0</v>
          </cell>
        </row>
        <row r="200">
          <cell r="D200">
            <v>2013503</v>
          </cell>
          <cell r="E200" t="str">
            <v>      机关服务</v>
          </cell>
          <cell r="F200">
            <v>0</v>
          </cell>
        </row>
        <row r="201">
          <cell r="D201">
            <v>2013550</v>
          </cell>
          <cell r="E201" t="str">
            <v>      事业运行</v>
          </cell>
          <cell r="F201">
            <v>20</v>
          </cell>
        </row>
        <row r="202">
          <cell r="D202">
            <v>2013599</v>
          </cell>
          <cell r="E202" t="str">
            <v>      其他对外联络事务支出</v>
          </cell>
          <cell r="F202">
            <v>0</v>
          </cell>
        </row>
        <row r="203">
          <cell r="D203">
            <v>20136</v>
          </cell>
          <cell r="E203" t="str">
            <v>    其他共产党事务支出</v>
          </cell>
          <cell r="F203">
            <v>948</v>
          </cell>
        </row>
        <row r="204">
          <cell r="D204">
            <v>2013601</v>
          </cell>
          <cell r="E204" t="str">
            <v>      行政运行</v>
          </cell>
          <cell r="F204">
            <v>629</v>
          </cell>
        </row>
        <row r="205">
          <cell r="D205">
            <v>2013602</v>
          </cell>
          <cell r="E205" t="str">
            <v>      一般行政管理事务</v>
          </cell>
          <cell r="F205">
            <v>126</v>
          </cell>
        </row>
        <row r="206">
          <cell r="D206">
            <v>2013603</v>
          </cell>
          <cell r="E206" t="str">
            <v>      机关服务</v>
          </cell>
          <cell r="F206">
            <v>0</v>
          </cell>
        </row>
        <row r="207">
          <cell r="D207">
            <v>2013650</v>
          </cell>
          <cell r="E207" t="str">
            <v>      事业运行</v>
          </cell>
          <cell r="F207">
            <v>193</v>
          </cell>
        </row>
        <row r="208">
          <cell r="D208">
            <v>2013699</v>
          </cell>
          <cell r="E208" t="str">
            <v>      其他共产党事务支出</v>
          </cell>
          <cell r="F208">
            <v>0</v>
          </cell>
        </row>
        <row r="209">
          <cell r="D209">
            <v>20137</v>
          </cell>
          <cell r="E209" t="str">
            <v>    网信事务</v>
          </cell>
          <cell r="F209">
            <v>51</v>
          </cell>
        </row>
        <row r="210">
          <cell r="D210">
            <v>2013701</v>
          </cell>
          <cell r="E210" t="str">
            <v>      行政运行</v>
          </cell>
          <cell r="F210">
            <v>0</v>
          </cell>
        </row>
        <row r="211">
          <cell r="D211">
            <v>2013702</v>
          </cell>
          <cell r="E211" t="str">
            <v>      一般行政管理事务</v>
          </cell>
          <cell r="F211">
            <v>32</v>
          </cell>
        </row>
        <row r="212">
          <cell r="D212">
            <v>2013703</v>
          </cell>
          <cell r="E212" t="str">
            <v>      机关服务</v>
          </cell>
          <cell r="F212">
            <v>0</v>
          </cell>
        </row>
        <row r="213">
          <cell r="D213">
            <v>2013704</v>
          </cell>
          <cell r="E213" t="str">
            <v>      信息安全事务</v>
          </cell>
          <cell r="F213">
            <v>0</v>
          </cell>
        </row>
        <row r="214">
          <cell r="D214">
            <v>2013750</v>
          </cell>
          <cell r="E214" t="str">
            <v>      事业运行</v>
          </cell>
          <cell r="F214">
            <v>0</v>
          </cell>
        </row>
        <row r="215">
          <cell r="D215">
            <v>2013799</v>
          </cell>
          <cell r="E215" t="str">
            <v>      其他网信事务支出</v>
          </cell>
          <cell r="F215">
            <v>19</v>
          </cell>
        </row>
        <row r="216">
          <cell r="D216">
            <v>20138</v>
          </cell>
          <cell r="E216" t="str">
            <v>    市场监督管理事务</v>
          </cell>
          <cell r="F216">
            <v>1666</v>
          </cell>
        </row>
        <row r="217">
          <cell r="D217">
            <v>2013801</v>
          </cell>
          <cell r="E217" t="str">
            <v>      行政运行</v>
          </cell>
          <cell r="F217">
            <v>1465</v>
          </cell>
        </row>
        <row r="218">
          <cell r="D218">
            <v>2013802</v>
          </cell>
          <cell r="E218" t="str">
            <v>      一般行政管理事务</v>
          </cell>
          <cell r="F218">
            <v>16</v>
          </cell>
        </row>
        <row r="219">
          <cell r="D219">
            <v>2013803</v>
          </cell>
          <cell r="E219" t="str">
            <v>      机关服务</v>
          </cell>
          <cell r="F219">
            <v>0</v>
          </cell>
        </row>
        <row r="220">
          <cell r="D220">
            <v>2013804</v>
          </cell>
          <cell r="E220" t="str">
            <v>      市场主体管理</v>
          </cell>
          <cell r="F220">
            <v>3</v>
          </cell>
        </row>
        <row r="221">
          <cell r="D221">
            <v>2013805</v>
          </cell>
          <cell r="E221" t="str">
            <v>      市场秩序执法</v>
          </cell>
          <cell r="F221">
            <v>0</v>
          </cell>
        </row>
        <row r="222">
          <cell r="D222">
            <v>2013808</v>
          </cell>
          <cell r="E222" t="str">
            <v>      信息化建设</v>
          </cell>
          <cell r="F222">
            <v>0</v>
          </cell>
        </row>
        <row r="223">
          <cell r="D223">
            <v>2013810</v>
          </cell>
          <cell r="E223" t="str">
            <v>      质量基础</v>
          </cell>
          <cell r="F223">
            <v>0</v>
          </cell>
        </row>
        <row r="224">
          <cell r="D224">
            <v>2013812</v>
          </cell>
          <cell r="E224" t="str">
            <v>      药品事务</v>
          </cell>
          <cell r="F224">
            <v>0</v>
          </cell>
        </row>
        <row r="225">
          <cell r="D225">
            <v>2013813</v>
          </cell>
          <cell r="E225" t="str">
            <v>      医疗器械事务</v>
          </cell>
          <cell r="F225">
            <v>0</v>
          </cell>
        </row>
        <row r="226">
          <cell r="D226">
            <v>2013814</v>
          </cell>
          <cell r="E226" t="str">
            <v>      化妆品事务</v>
          </cell>
          <cell r="F226">
            <v>0</v>
          </cell>
        </row>
        <row r="227">
          <cell r="D227">
            <v>2013815</v>
          </cell>
          <cell r="E227" t="str">
            <v>      质量安全监管</v>
          </cell>
          <cell r="F227">
            <v>0</v>
          </cell>
        </row>
        <row r="228">
          <cell r="D228">
            <v>2013816</v>
          </cell>
          <cell r="E228" t="str">
            <v>      食品安全监管</v>
          </cell>
          <cell r="F228">
            <v>59</v>
          </cell>
        </row>
        <row r="229">
          <cell r="D229">
            <v>2013850</v>
          </cell>
          <cell r="E229" t="str">
            <v>      事业运行</v>
          </cell>
          <cell r="F229">
            <v>123</v>
          </cell>
        </row>
        <row r="230">
          <cell r="D230">
            <v>2013899</v>
          </cell>
          <cell r="E230" t="str">
            <v>      其他市场监督管理事务</v>
          </cell>
          <cell r="F230">
            <v>0</v>
          </cell>
        </row>
        <row r="231">
          <cell r="D231">
            <v>20139</v>
          </cell>
          <cell r="E231" t="str">
            <v>    社会工作事务</v>
          </cell>
          <cell r="F231">
            <v>47</v>
          </cell>
        </row>
        <row r="232">
          <cell r="D232">
            <v>2013901</v>
          </cell>
          <cell r="E232" t="str">
            <v>      行政运行</v>
          </cell>
          <cell r="F232">
            <v>34</v>
          </cell>
        </row>
        <row r="233">
          <cell r="D233">
            <v>2013902</v>
          </cell>
          <cell r="E233" t="str">
            <v>      一般行政管理事务</v>
          </cell>
          <cell r="F233">
            <v>4</v>
          </cell>
        </row>
        <row r="234">
          <cell r="D234">
            <v>2013903</v>
          </cell>
          <cell r="E234" t="str">
            <v>      机关服务</v>
          </cell>
          <cell r="F234">
            <v>0</v>
          </cell>
        </row>
        <row r="235">
          <cell r="D235">
            <v>2013904</v>
          </cell>
          <cell r="E235" t="str">
            <v>      专项业务</v>
          </cell>
          <cell r="F235">
            <v>0</v>
          </cell>
        </row>
        <row r="236">
          <cell r="D236">
            <v>2013950</v>
          </cell>
          <cell r="E236" t="str">
            <v>      事业运行</v>
          </cell>
          <cell r="F236">
            <v>9</v>
          </cell>
        </row>
        <row r="237">
          <cell r="D237">
            <v>2013999</v>
          </cell>
          <cell r="E237" t="str">
            <v>      其他社会工作事务支出</v>
          </cell>
          <cell r="F237">
            <v>0</v>
          </cell>
        </row>
        <row r="238">
          <cell r="D238">
            <v>20140</v>
          </cell>
          <cell r="E238" t="str">
            <v>    信访事务</v>
          </cell>
          <cell r="F238">
            <v>8</v>
          </cell>
        </row>
        <row r="239">
          <cell r="D239">
            <v>2014001</v>
          </cell>
          <cell r="E239" t="str">
            <v>      行政运行</v>
          </cell>
          <cell r="F239">
            <v>0</v>
          </cell>
        </row>
        <row r="240">
          <cell r="D240">
            <v>2014002</v>
          </cell>
          <cell r="E240" t="str">
            <v>      一般行政管理事务</v>
          </cell>
          <cell r="F240">
            <v>0</v>
          </cell>
        </row>
        <row r="241">
          <cell r="D241">
            <v>2014003</v>
          </cell>
          <cell r="E241" t="str">
            <v>      机关服务</v>
          </cell>
          <cell r="F241">
            <v>0</v>
          </cell>
        </row>
        <row r="242">
          <cell r="D242">
            <v>2014004</v>
          </cell>
          <cell r="E242" t="str">
            <v>      信访业务</v>
          </cell>
          <cell r="F242">
            <v>0</v>
          </cell>
        </row>
        <row r="243">
          <cell r="D243">
            <v>2014099</v>
          </cell>
          <cell r="E243" t="str">
            <v>      其他信访事务支出</v>
          </cell>
          <cell r="F243">
            <v>8</v>
          </cell>
        </row>
        <row r="244">
          <cell r="D244">
            <v>20199</v>
          </cell>
          <cell r="E244" t="str">
            <v>    其他一般公共服务支出</v>
          </cell>
          <cell r="F244">
            <v>100</v>
          </cell>
        </row>
        <row r="245">
          <cell r="D245">
            <v>2019901</v>
          </cell>
          <cell r="E245" t="str">
            <v>      国家赔偿费用支出</v>
          </cell>
          <cell r="F245">
            <v>0</v>
          </cell>
        </row>
        <row r="246">
          <cell r="D246">
            <v>2019999</v>
          </cell>
          <cell r="E246" t="str">
            <v>      其他一般公共服务支出</v>
          </cell>
          <cell r="F246">
            <v>100</v>
          </cell>
        </row>
        <row r="247">
          <cell r="D247">
            <v>202</v>
          </cell>
          <cell r="E247" t="str">
            <v>  外交支出</v>
          </cell>
          <cell r="F247">
            <v>0</v>
          </cell>
        </row>
        <row r="248">
          <cell r="D248">
            <v>20201</v>
          </cell>
          <cell r="E248" t="str">
            <v>    外交管理事务</v>
          </cell>
          <cell r="F248">
            <v>0</v>
          </cell>
        </row>
        <row r="249">
          <cell r="D249">
            <v>2020101</v>
          </cell>
          <cell r="E249" t="str">
            <v>      行政运行</v>
          </cell>
          <cell r="F249">
            <v>0</v>
          </cell>
        </row>
        <row r="250">
          <cell r="D250">
            <v>2020102</v>
          </cell>
          <cell r="E250" t="str">
            <v>      一般行政管理事务</v>
          </cell>
          <cell r="F250">
            <v>0</v>
          </cell>
        </row>
        <row r="251">
          <cell r="D251">
            <v>2020103</v>
          </cell>
          <cell r="E251" t="str">
            <v>      机关服务</v>
          </cell>
          <cell r="F251">
            <v>0</v>
          </cell>
        </row>
        <row r="252">
          <cell r="D252">
            <v>2020104</v>
          </cell>
          <cell r="E252" t="str">
            <v>      专项业务</v>
          </cell>
          <cell r="F252">
            <v>0</v>
          </cell>
        </row>
        <row r="253">
          <cell r="D253">
            <v>2020150</v>
          </cell>
          <cell r="E253" t="str">
            <v>      事业运行</v>
          </cell>
          <cell r="F253">
            <v>0</v>
          </cell>
        </row>
        <row r="254">
          <cell r="D254">
            <v>2020199</v>
          </cell>
          <cell r="E254" t="str">
            <v>      其他外交管理事务支出</v>
          </cell>
          <cell r="F254">
            <v>0</v>
          </cell>
        </row>
        <row r="255">
          <cell r="D255">
            <v>20202</v>
          </cell>
          <cell r="E255" t="str">
            <v>    驻外机构</v>
          </cell>
          <cell r="F255">
            <v>0</v>
          </cell>
        </row>
        <row r="256">
          <cell r="D256">
            <v>2020201</v>
          </cell>
          <cell r="E256" t="str">
            <v>      驻外使领馆(团、处)</v>
          </cell>
          <cell r="F256">
            <v>0</v>
          </cell>
        </row>
        <row r="257">
          <cell r="D257">
            <v>2020202</v>
          </cell>
          <cell r="E257" t="str">
            <v>      其他驻外机构支出</v>
          </cell>
          <cell r="F257">
            <v>0</v>
          </cell>
        </row>
        <row r="258">
          <cell r="D258">
            <v>20203</v>
          </cell>
          <cell r="E258" t="str">
            <v>    对外援助</v>
          </cell>
          <cell r="F258">
            <v>0</v>
          </cell>
        </row>
        <row r="259">
          <cell r="D259">
            <v>2020304</v>
          </cell>
          <cell r="E259" t="str">
            <v>      援外优惠贷款贴息</v>
          </cell>
          <cell r="F259">
            <v>0</v>
          </cell>
        </row>
        <row r="260">
          <cell r="D260">
            <v>2020306</v>
          </cell>
          <cell r="E260" t="str">
            <v>      对外援助</v>
          </cell>
          <cell r="F260">
            <v>0</v>
          </cell>
        </row>
        <row r="261">
          <cell r="D261">
            <v>20204</v>
          </cell>
          <cell r="E261" t="str">
            <v>    国际组织</v>
          </cell>
          <cell r="F261">
            <v>0</v>
          </cell>
        </row>
        <row r="262">
          <cell r="D262">
            <v>2020401</v>
          </cell>
          <cell r="E262" t="str">
            <v>      国际组织会费</v>
          </cell>
          <cell r="F262">
            <v>0</v>
          </cell>
        </row>
        <row r="263">
          <cell r="D263">
            <v>2020402</v>
          </cell>
          <cell r="E263" t="str">
            <v>      国际组织捐赠</v>
          </cell>
          <cell r="F263">
            <v>0</v>
          </cell>
        </row>
        <row r="264">
          <cell r="D264">
            <v>2020403</v>
          </cell>
          <cell r="E264" t="str">
            <v>      维和摊款</v>
          </cell>
          <cell r="F264">
            <v>0</v>
          </cell>
        </row>
        <row r="265">
          <cell r="D265">
            <v>2020404</v>
          </cell>
          <cell r="E265" t="str">
            <v>      国际组织股金及基金</v>
          </cell>
          <cell r="F265">
            <v>0</v>
          </cell>
        </row>
        <row r="266">
          <cell r="D266">
            <v>2020499</v>
          </cell>
          <cell r="E266" t="str">
            <v>      其他国际组织支出</v>
          </cell>
          <cell r="F266">
            <v>0</v>
          </cell>
        </row>
        <row r="267">
          <cell r="D267">
            <v>20205</v>
          </cell>
          <cell r="E267" t="str">
            <v>    对外合作与交流</v>
          </cell>
          <cell r="F267">
            <v>0</v>
          </cell>
        </row>
        <row r="268">
          <cell r="D268">
            <v>2020503</v>
          </cell>
          <cell r="E268" t="str">
            <v>      在华国际会议</v>
          </cell>
          <cell r="F268">
            <v>0</v>
          </cell>
        </row>
        <row r="269">
          <cell r="D269">
            <v>2020504</v>
          </cell>
          <cell r="E269" t="str">
            <v>      国际交流活动</v>
          </cell>
          <cell r="F269">
            <v>0</v>
          </cell>
        </row>
        <row r="270">
          <cell r="D270">
            <v>2020505</v>
          </cell>
          <cell r="E270" t="str">
            <v>      对外合作活动</v>
          </cell>
          <cell r="F270">
            <v>0</v>
          </cell>
        </row>
        <row r="271">
          <cell r="D271">
            <v>2020599</v>
          </cell>
          <cell r="E271" t="str">
            <v>      其他对外合作与交流支出</v>
          </cell>
          <cell r="F271">
            <v>0</v>
          </cell>
        </row>
        <row r="272">
          <cell r="D272">
            <v>20206</v>
          </cell>
          <cell r="E272" t="str">
            <v>    对外宣传</v>
          </cell>
          <cell r="F272">
            <v>0</v>
          </cell>
        </row>
        <row r="273">
          <cell r="D273">
            <v>2020601</v>
          </cell>
          <cell r="E273" t="str">
            <v>      对外宣传</v>
          </cell>
          <cell r="F273">
            <v>0</v>
          </cell>
        </row>
        <row r="274">
          <cell r="D274">
            <v>20207</v>
          </cell>
          <cell r="E274" t="str">
            <v>    边界勘界联检</v>
          </cell>
          <cell r="F274">
            <v>0</v>
          </cell>
        </row>
        <row r="275">
          <cell r="D275">
            <v>2020701</v>
          </cell>
          <cell r="E275" t="str">
            <v>      边界勘界</v>
          </cell>
          <cell r="F275">
            <v>0</v>
          </cell>
        </row>
        <row r="276">
          <cell r="D276">
            <v>2020702</v>
          </cell>
          <cell r="E276" t="str">
            <v>      边界联检</v>
          </cell>
          <cell r="F276">
            <v>0</v>
          </cell>
        </row>
        <row r="277">
          <cell r="D277">
            <v>2020703</v>
          </cell>
          <cell r="E277" t="str">
            <v>      边界界桩维护</v>
          </cell>
          <cell r="F277">
            <v>0</v>
          </cell>
        </row>
        <row r="278">
          <cell r="D278">
            <v>2020799</v>
          </cell>
          <cell r="E278" t="str">
            <v>      其他支出</v>
          </cell>
          <cell r="F278">
            <v>0</v>
          </cell>
        </row>
        <row r="279">
          <cell r="D279">
            <v>20208</v>
          </cell>
          <cell r="E279" t="str">
            <v>    国际发展合作</v>
          </cell>
          <cell r="F279">
            <v>0</v>
          </cell>
        </row>
        <row r="280">
          <cell r="D280">
            <v>2020801</v>
          </cell>
          <cell r="E280" t="str">
            <v>      行政运行</v>
          </cell>
          <cell r="F280">
            <v>0</v>
          </cell>
        </row>
        <row r="281">
          <cell r="D281">
            <v>2020802</v>
          </cell>
          <cell r="E281" t="str">
            <v>      一般行政管理事务</v>
          </cell>
          <cell r="F281">
            <v>0</v>
          </cell>
        </row>
        <row r="282">
          <cell r="D282">
            <v>2020803</v>
          </cell>
          <cell r="E282" t="str">
            <v>      机关服务</v>
          </cell>
          <cell r="F282">
            <v>0</v>
          </cell>
        </row>
        <row r="283">
          <cell r="D283">
            <v>2020850</v>
          </cell>
          <cell r="E283" t="str">
            <v>      事业运行</v>
          </cell>
          <cell r="F283">
            <v>0</v>
          </cell>
        </row>
        <row r="284">
          <cell r="D284">
            <v>2020899</v>
          </cell>
          <cell r="E284" t="str">
            <v>      其他国际发展合作支出</v>
          </cell>
          <cell r="F284">
            <v>0</v>
          </cell>
        </row>
        <row r="285">
          <cell r="D285">
            <v>20299</v>
          </cell>
          <cell r="E285" t="str">
            <v>    其他外交支出</v>
          </cell>
          <cell r="F285">
            <v>0</v>
          </cell>
        </row>
        <row r="286">
          <cell r="D286">
            <v>2029999</v>
          </cell>
          <cell r="E286" t="str">
            <v>      其他外交支出</v>
          </cell>
          <cell r="F286">
            <v>0</v>
          </cell>
        </row>
        <row r="287">
          <cell r="D287">
            <v>203</v>
          </cell>
          <cell r="E287" t="str">
            <v>  国防支出</v>
          </cell>
          <cell r="F287">
            <v>306</v>
          </cell>
        </row>
        <row r="288">
          <cell r="D288">
            <v>20301</v>
          </cell>
          <cell r="E288" t="str">
            <v>    军费</v>
          </cell>
          <cell r="F288">
            <v>0</v>
          </cell>
        </row>
        <row r="289">
          <cell r="D289">
            <v>2030101</v>
          </cell>
          <cell r="E289" t="str">
            <v>      现役部队</v>
          </cell>
          <cell r="F289">
            <v>0</v>
          </cell>
        </row>
        <row r="290">
          <cell r="D290">
            <v>2030102</v>
          </cell>
          <cell r="E290" t="str">
            <v>      预备役部队</v>
          </cell>
          <cell r="F290">
            <v>0</v>
          </cell>
        </row>
        <row r="291">
          <cell r="D291">
            <v>2030199</v>
          </cell>
          <cell r="E291" t="str">
            <v>      其他军费支出</v>
          </cell>
          <cell r="F291">
            <v>0</v>
          </cell>
        </row>
        <row r="292">
          <cell r="D292">
            <v>20304</v>
          </cell>
          <cell r="E292" t="str">
            <v>    国防科研事业</v>
          </cell>
          <cell r="F292">
            <v>0</v>
          </cell>
        </row>
        <row r="293">
          <cell r="D293">
            <v>2030401</v>
          </cell>
          <cell r="E293" t="str">
            <v>      国防科研事业</v>
          </cell>
          <cell r="F293">
            <v>0</v>
          </cell>
        </row>
        <row r="294">
          <cell r="D294">
            <v>20305</v>
          </cell>
          <cell r="E294" t="str">
            <v>    专项工程</v>
          </cell>
          <cell r="F294">
            <v>0</v>
          </cell>
        </row>
        <row r="295">
          <cell r="D295">
            <v>2030501</v>
          </cell>
          <cell r="E295" t="str">
            <v>      专项工程</v>
          </cell>
          <cell r="F295">
            <v>0</v>
          </cell>
        </row>
        <row r="296">
          <cell r="D296">
            <v>20306</v>
          </cell>
          <cell r="E296" t="str">
            <v>    国防动员</v>
          </cell>
          <cell r="F296">
            <v>306</v>
          </cell>
        </row>
        <row r="297">
          <cell r="D297">
            <v>2030601</v>
          </cell>
          <cell r="E297" t="str">
            <v>      兵役征集</v>
          </cell>
          <cell r="F297">
            <v>143</v>
          </cell>
        </row>
        <row r="298">
          <cell r="D298">
            <v>2030602</v>
          </cell>
          <cell r="E298" t="str">
            <v>      经济动员</v>
          </cell>
          <cell r="F298">
            <v>0</v>
          </cell>
        </row>
        <row r="299">
          <cell r="D299">
            <v>2030603</v>
          </cell>
          <cell r="E299" t="str">
            <v>      人民防空</v>
          </cell>
          <cell r="F299">
            <v>0</v>
          </cell>
        </row>
        <row r="300">
          <cell r="D300">
            <v>2030604</v>
          </cell>
          <cell r="E300" t="str">
            <v>      交通战备</v>
          </cell>
          <cell r="F300">
            <v>0</v>
          </cell>
        </row>
        <row r="301">
          <cell r="D301">
            <v>2030607</v>
          </cell>
          <cell r="E301" t="str">
            <v>      民兵</v>
          </cell>
          <cell r="F301">
            <v>163</v>
          </cell>
        </row>
        <row r="302">
          <cell r="D302">
            <v>2030608</v>
          </cell>
          <cell r="E302" t="str">
            <v>      边海防</v>
          </cell>
          <cell r="F302">
            <v>0</v>
          </cell>
        </row>
        <row r="303">
          <cell r="D303">
            <v>2030699</v>
          </cell>
          <cell r="E303" t="str">
            <v>      其他国防动员支出</v>
          </cell>
          <cell r="F303">
            <v>0</v>
          </cell>
        </row>
        <row r="304">
          <cell r="D304">
            <v>20399</v>
          </cell>
          <cell r="E304" t="str">
            <v>    其他国防支出</v>
          </cell>
          <cell r="F304">
            <v>0</v>
          </cell>
        </row>
        <row r="305">
          <cell r="D305">
            <v>2039999</v>
          </cell>
          <cell r="E305" t="str">
            <v>      其他国防支出</v>
          </cell>
          <cell r="F305">
            <v>0</v>
          </cell>
        </row>
        <row r="306">
          <cell r="D306">
            <v>204</v>
          </cell>
          <cell r="E306" t="str">
            <v>  公共安全支出</v>
          </cell>
          <cell r="F306">
            <v>10013</v>
          </cell>
        </row>
        <row r="307">
          <cell r="D307">
            <v>20401</v>
          </cell>
          <cell r="E307" t="str">
            <v>    武装警察部队</v>
          </cell>
          <cell r="F307">
            <v>0</v>
          </cell>
        </row>
        <row r="308">
          <cell r="D308">
            <v>2040101</v>
          </cell>
          <cell r="E308" t="str">
            <v>      武装警察部队</v>
          </cell>
          <cell r="F308">
            <v>0</v>
          </cell>
        </row>
        <row r="309">
          <cell r="D309">
            <v>2040199</v>
          </cell>
          <cell r="E309" t="str">
            <v>      其他武装警察部队支出</v>
          </cell>
          <cell r="F309">
            <v>0</v>
          </cell>
        </row>
        <row r="310">
          <cell r="D310">
            <v>20402</v>
          </cell>
          <cell r="E310" t="str">
            <v>    公安</v>
          </cell>
          <cell r="F310">
            <v>8868</v>
          </cell>
        </row>
        <row r="311">
          <cell r="D311">
            <v>2040201</v>
          </cell>
          <cell r="E311" t="str">
            <v>      行政运行</v>
          </cell>
          <cell r="F311">
            <v>6073</v>
          </cell>
        </row>
        <row r="312">
          <cell r="D312">
            <v>2040202</v>
          </cell>
          <cell r="E312" t="str">
            <v>      一般行政管理事务</v>
          </cell>
          <cell r="F312">
            <v>762</v>
          </cell>
        </row>
        <row r="313">
          <cell r="D313">
            <v>2040203</v>
          </cell>
          <cell r="E313" t="str">
            <v>      机关服务</v>
          </cell>
          <cell r="F313">
            <v>0</v>
          </cell>
        </row>
        <row r="314">
          <cell r="D314">
            <v>2040219</v>
          </cell>
          <cell r="E314" t="str">
            <v>      信息化建设</v>
          </cell>
          <cell r="F314">
            <v>0</v>
          </cell>
        </row>
        <row r="315">
          <cell r="D315">
            <v>2040220</v>
          </cell>
          <cell r="E315" t="str">
            <v>      执法办案</v>
          </cell>
          <cell r="F315">
            <v>1253</v>
          </cell>
        </row>
        <row r="316">
          <cell r="D316">
            <v>2040221</v>
          </cell>
          <cell r="E316" t="str">
            <v>      特别业务</v>
          </cell>
          <cell r="F316">
            <v>0</v>
          </cell>
        </row>
        <row r="317">
          <cell r="D317">
            <v>2040222</v>
          </cell>
          <cell r="E317" t="str">
            <v>      特勤业务</v>
          </cell>
          <cell r="F317">
            <v>0</v>
          </cell>
        </row>
        <row r="318">
          <cell r="D318">
            <v>2040223</v>
          </cell>
          <cell r="E318" t="str">
            <v>      移民事务</v>
          </cell>
          <cell r="F318">
            <v>0</v>
          </cell>
        </row>
        <row r="319">
          <cell r="D319">
            <v>2040250</v>
          </cell>
          <cell r="E319" t="str">
            <v>      事业运行</v>
          </cell>
          <cell r="F319">
            <v>518</v>
          </cell>
        </row>
        <row r="320">
          <cell r="D320">
            <v>2040299</v>
          </cell>
          <cell r="E320" t="str">
            <v>      其他公安支出</v>
          </cell>
          <cell r="F320">
            <v>262</v>
          </cell>
        </row>
        <row r="321">
          <cell r="D321">
            <v>20403</v>
          </cell>
          <cell r="E321" t="str">
            <v>    国家安全</v>
          </cell>
          <cell r="F321">
            <v>0</v>
          </cell>
        </row>
        <row r="322">
          <cell r="D322">
            <v>2040301</v>
          </cell>
          <cell r="E322" t="str">
            <v>      行政运行</v>
          </cell>
          <cell r="F322">
            <v>0</v>
          </cell>
        </row>
        <row r="323">
          <cell r="D323">
            <v>2040302</v>
          </cell>
          <cell r="E323" t="str">
            <v>      一般行政管理事务</v>
          </cell>
          <cell r="F323">
            <v>0</v>
          </cell>
        </row>
        <row r="324">
          <cell r="D324">
            <v>2040303</v>
          </cell>
          <cell r="E324" t="str">
            <v>      机关服务</v>
          </cell>
          <cell r="F324">
            <v>0</v>
          </cell>
        </row>
        <row r="325">
          <cell r="D325">
            <v>2040304</v>
          </cell>
          <cell r="E325" t="str">
            <v>      安全业务</v>
          </cell>
          <cell r="F325">
            <v>0</v>
          </cell>
        </row>
        <row r="326">
          <cell r="D326">
            <v>2040350</v>
          </cell>
          <cell r="E326" t="str">
            <v>      事业运行</v>
          </cell>
          <cell r="F326">
            <v>0</v>
          </cell>
        </row>
        <row r="327">
          <cell r="D327">
            <v>2040399</v>
          </cell>
          <cell r="E327" t="str">
            <v>      其他国家安全支出</v>
          </cell>
          <cell r="F327">
            <v>0</v>
          </cell>
        </row>
        <row r="328">
          <cell r="D328">
            <v>20404</v>
          </cell>
          <cell r="E328" t="str">
            <v>    检察</v>
          </cell>
          <cell r="F328">
            <v>48</v>
          </cell>
        </row>
        <row r="329">
          <cell r="D329">
            <v>2040401</v>
          </cell>
          <cell r="E329" t="str">
            <v>      行政运行</v>
          </cell>
          <cell r="F329">
            <v>48</v>
          </cell>
        </row>
        <row r="330">
          <cell r="D330">
            <v>2040402</v>
          </cell>
          <cell r="E330" t="str">
            <v>      一般行政管理事务</v>
          </cell>
          <cell r="F330">
            <v>0</v>
          </cell>
        </row>
        <row r="331">
          <cell r="D331">
            <v>2040403</v>
          </cell>
          <cell r="E331" t="str">
            <v>      机关服务</v>
          </cell>
          <cell r="F331">
            <v>0</v>
          </cell>
        </row>
        <row r="332">
          <cell r="D332">
            <v>2040409</v>
          </cell>
          <cell r="E332" t="str">
            <v>      “两房”建设</v>
          </cell>
          <cell r="F332">
            <v>0</v>
          </cell>
        </row>
        <row r="333">
          <cell r="D333">
            <v>2040410</v>
          </cell>
          <cell r="E333" t="str">
            <v>      检察监督</v>
          </cell>
          <cell r="F333">
            <v>0</v>
          </cell>
        </row>
        <row r="334">
          <cell r="D334">
            <v>2040450</v>
          </cell>
          <cell r="E334" t="str">
            <v>      事业运行</v>
          </cell>
          <cell r="F334">
            <v>0</v>
          </cell>
        </row>
        <row r="335">
          <cell r="D335">
            <v>2040499</v>
          </cell>
          <cell r="E335" t="str">
            <v>      其他检察支出</v>
          </cell>
          <cell r="F335">
            <v>0</v>
          </cell>
        </row>
        <row r="336">
          <cell r="D336">
            <v>20405</v>
          </cell>
          <cell r="E336" t="str">
            <v>    法院</v>
          </cell>
          <cell r="F336">
            <v>59</v>
          </cell>
        </row>
        <row r="337">
          <cell r="D337">
            <v>2040501</v>
          </cell>
          <cell r="E337" t="str">
            <v>      行政运行</v>
          </cell>
          <cell r="F337">
            <v>59</v>
          </cell>
        </row>
        <row r="338">
          <cell r="D338">
            <v>2040502</v>
          </cell>
          <cell r="E338" t="str">
            <v>      一般行政管理事务</v>
          </cell>
          <cell r="F338">
            <v>0</v>
          </cell>
        </row>
        <row r="339">
          <cell r="D339">
            <v>2040503</v>
          </cell>
          <cell r="E339" t="str">
            <v>      机关服务</v>
          </cell>
          <cell r="F339">
            <v>0</v>
          </cell>
        </row>
        <row r="340">
          <cell r="D340">
            <v>2040504</v>
          </cell>
          <cell r="E340" t="str">
            <v>      案件审判</v>
          </cell>
          <cell r="F340">
            <v>0</v>
          </cell>
        </row>
        <row r="341">
          <cell r="D341">
            <v>2040505</v>
          </cell>
          <cell r="E341" t="str">
            <v>      案件执行</v>
          </cell>
          <cell r="F341">
            <v>0</v>
          </cell>
        </row>
        <row r="342">
          <cell r="D342">
            <v>2040506</v>
          </cell>
          <cell r="E342" t="str">
            <v>      “两庭”建设</v>
          </cell>
          <cell r="F342">
            <v>0</v>
          </cell>
        </row>
        <row r="343">
          <cell r="D343">
            <v>2040550</v>
          </cell>
          <cell r="E343" t="str">
            <v>      事业运行</v>
          </cell>
          <cell r="F343">
            <v>0</v>
          </cell>
        </row>
        <row r="344">
          <cell r="D344">
            <v>2040599</v>
          </cell>
          <cell r="E344" t="str">
            <v>      其他法院支出</v>
          </cell>
          <cell r="F344">
            <v>0</v>
          </cell>
        </row>
        <row r="345">
          <cell r="D345">
            <v>20406</v>
          </cell>
          <cell r="E345" t="str">
            <v>    司法</v>
          </cell>
          <cell r="F345">
            <v>1027</v>
          </cell>
        </row>
        <row r="346">
          <cell r="D346">
            <v>2040601</v>
          </cell>
          <cell r="E346" t="str">
            <v>      行政运行</v>
          </cell>
          <cell r="F346">
            <v>824</v>
          </cell>
        </row>
        <row r="347">
          <cell r="D347">
            <v>2040602</v>
          </cell>
          <cell r="E347" t="str">
            <v>      一般行政管理事务</v>
          </cell>
          <cell r="F347">
            <v>0</v>
          </cell>
        </row>
        <row r="348">
          <cell r="D348">
            <v>2040603</v>
          </cell>
          <cell r="E348" t="str">
            <v>      机关服务</v>
          </cell>
          <cell r="F348">
            <v>0</v>
          </cell>
        </row>
        <row r="349">
          <cell r="D349">
            <v>2040604</v>
          </cell>
          <cell r="E349" t="str">
            <v>      基层司法业务</v>
          </cell>
          <cell r="F349">
            <v>2</v>
          </cell>
        </row>
        <row r="350">
          <cell r="D350">
            <v>2040605</v>
          </cell>
          <cell r="E350" t="str">
            <v>      普法宣传</v>
          </cell>
          <cell r="F350">
            <v>0</v>
          </cell>
        </row>
        <row r="351">
          <cell r="D351">
            <v>2040606</v>
          </cell>
          <cell r="E351" t="str">
            <v>      律师管理</v>
          </cell>
          <cell r="F351">
            <v>0</v>
          </cell>
        </row>
        <row r="352">
          <cell r="D352">
            <v>2040607</v>
          </cell>
          <cell r="E352" t="str">
            <v>      公共法律服务</v>
          </cell>
          <cell r="F352">
            <v>52</v>
          </cell>
        </row>
        <row r="353">
          <cell r="D353">
            <v>2040608</v>
          </cell>
          <cell r="E353" t="str">
            <v>      国家统一法律职业资格考试</v>
          </cell>
          <cell r="F353">
            <v>0</v>
          </cell>
        </row>
        <row r="354">
          <cell r="D354">
            <v>2040610</v>
          </cell>
          <cell r="E354" t="str">
            <v>      社区矫正</v>
          </cell>
          <cell r="F354">
            <v>0</v>
          </cell>
        </row>
        <row r="355">
          <cell r="D355">
            <v>2040612</v>
          </cell>
          <cell r="E355" t="str">
            <v>      法治建设</v>
          </cell>
          <cell r="F355">
            <v>0</v>
          </cell>
        </row>
        <row r="356">
          <cell r="D356">
            <v>2040613</v>
          </cell>
          <cell r="E356" t="str">
            <v>      信息化建设</v>
          </cell>
          <cell r="F356">
            <v>0</v>
          </cell>
        </row>
        <row r="357">
          <cell r="D357">
            <v>2040650</v>
          </cell>
          <cell r="E357" t="str">
            <v>      事业运行</v>
          </cell>
          <cell r="F357">
            <v>13</v>
          </cell>
        </row>
        <row r="358">
          <cell r="D358">
            <v>2040699</v>
          </cell>
          <cell r="E358" t="str">
            <v>      其他司法支出</v>
          </cell>
          <cell r="F358">
            <v>136</v>
          </cell>
        </row>
        <row r="359">
          <cell r="D359">
            <v>20407</v>
          </cell>
          <cell r="E359" t="str">
            <v>    监狱</v>
          </cell>
          <cell r="F359">
            <v>0</v>
          </cell>
        </row>
        <row r="360">
          <cell r="D360">
            <v>2040701</v>
          </cell>
          <cell r="E360" t="str">
            <v>      行政运行</v>
          </cell>
          <cell r="F360">
            <v>0</v>
          </cell>
        </row>
        <row r="361">
          <cell r="D361">
            <v>2040702</v>
          </cell>
          <cell r="E361" t="str">
            <v>      一般行政管理事务</v>
          </cell>
          <cell r="F361">
            <v>0</v>
          </cell>
        </row>
        <row r="362">
          <cell r="D362">
            <v>2040703</v>
          </cell>
          <cell r="E362" t="str">
            <v>      机关服务</v>
          </cell>
          <cell r="F362">
            <v>0</v>
          </cell>
        </row>
        <row r="363">
          <cell r="D363">
            <v>2040704</v>
          </cell>
          <cell r="E363" t="str">
            <v>      罪犯生活及医疗卫生</v>
          </cell>
          <cell r="F363">
            <v>0</v>
          </cell>
        </row>
        <row r="364">
          <cell r="D364">
            <v>2040705</v>
          </cell>
          <cell r="E364" t="str">
            <v>      监狱业务及罪犯改造</v>
          </cell>
          <cell r="F364">
            <v>0</v>
          </cell>
        </row>
        <row r="365">
          <cell r="D365">
            <v>2040706</v>
          </cell>
          <cell r="E365" t="str">
            <v>      狱政设施建设</v>
          </cell>
          <cell r="F365">
            <v>0</v>
          </cell>
        </row>
        <row r="366">
          <cell r="D366">
            <v>2040707</v>
          </cell>
          <cell r="E366" t="str">
            <v>      信息化建设</v>
          </cell>
          <cell r="F366">
            <v>0</v>
          </cell>
        </row>
        <row r="367">
          <cell r="D367">
            <v>2040750</v>
          </cell>
          <cell r="E367" t="str">
            <v>      事业运行</v>
          </cell>
          <cell r="F367">
            <v>0</v>
          </cell>
        </row>
        <row r="368">
          <cell r="D368">
            <v>2040799</v>
          </cell>
          <cell r="E368" t="str">
            <v>      其他监狱支出</v>
          </cell>
          <cell r="F368">
            <v>0</v>
          </cell>
        </row>
        <row r="369">
          <cell r="D369">
            <v>20408</v>
          </cell>
          <cell r="E369" t="str">
            <v>    强制隔离戒毒</v>
          </cell>
          <cell r="F369">
            <v>0</v>
          </cell>
        </row>
        <row r="370">
          <cell r="D370">
            <v>2040801</v>
          </cell>
          <cell r="E370" t="str">
            <v>      行政运行</v>
          </cell>
          <cell r="F370">
            <v>0</v>
          </cell>
        </row>
        <row r="371">
          <cell r="D371">
            <v>2040802</v>
          </cell>
          <cell r="E371" t="str">
            <v>      一般行政管理事务</v>
          </cell>
          <cell r="F371">
            <v>0</v>
          </cell>
        </row>
        <row r="372">
          <cell r="D372">
            <v>2040803</v>
          </cell>
          <cell r="E372" t="str">
            <v>      机关服务</v>
          </cell>
          <cell r="F372">
            <v>0</v>
          </cell>
        </row>
        <row r="373">
          <cell r="D373">
            <v>2040804</v>
          </cell>
          <cell r="E373" t="str">
            <v>      强制隔离戒毒人员生活</v>
          </cell>
          <cell r="F373">
            <v>0</v>
          </cell>
        </row>
        <row r="374">
          <cell r="D374">
            <v>2040805</v>
          </cell>
          <cell r="E374" t="str">
            <v>      强制隔离戒毒人员教育</v>
          </cell>
          <cell r="F374">
            <v>0</v>
          </cell>
        </row>
        <row r="375">
          <cell r="D375">
            <v>2040806</v>
          </cell>
          <cell r="E375" t="str">
            <v>      所政设施建设</v>
          </cell>
          <cell r="F375">
            <v>0</v>
          </cell>
        </row>
        <row r="376">
          <cell r="D376">
            <v>2040807</v>
          </cell>
          <cell r="E376" t="str">
            <v>      信息化建设</v>
          </cell>
          <cell r="F376">
            <v>0</v>
          </cell>
        </row>
        <row r="377">
          <cell r="D377">
            <v>2040850</v>
          </cell>
          <cell r="E377" t="str">
            <v>      事业运行</v>
          </cell>
          <cell r="F377">
            <v>0</v>
          </cell>
        </row>
        <row r="378">
          <cell r="D378">
            <v>2040899</v>
          </cell>
          <cell r="E378" t="str">
            <v>      其他强制隔离戒毒支出</v>
          </cell>
          <cell r="F378">
            <v>0</v>
          </cell>
        </row>
        <row r="379">
          <cell r="D379">
            <v>20409</v>
          </cell>
          <cell r="E379" t="str">
            <v>    国家保密</v>
          </cell>
          <cell r="F379">
            <v>0</v>
          </cell>
        </row>
        <row r="380">
          <cell r="D380">
            <v>2040901</v>
          </cell>
          <cell r="E380" t="str">
            <v>      行政运行</v>
          </cell>
          <cell r="F380">
            <v>0</v>
          </cell>
        </row>
        <row r="381">
          <cell r="D381">
            <v>2040902</v>
          </cell>
          <cell r="E381" t="str">
            <v>      一般行政管理事务</v>
          </cell>
          <cell r="F381">
            <v>0</v>
          </cell>
        </row>
        <row r="382">
          <cell r="D382">
            <v>2040903</v>
          </cell>
          <cell r="E382" t="str">
            <v>      机关服务</v>
          </cell>
          <cell r="F382">
            <v>0</v>
          </cell>
        </row>
        <row r="383">
          <cell r="D383">
            <v>2040904</v>
          </cell>
          <cell r="E383" t="str">
            <v>      保密技术</v>
          </cell>
          <cell r="F383">
            <v>0</v>
          </cell>
        </row>
        <row r="384">
          <cell r="D384">
            <v>2040905</v>
          </cell>
          <cell r="E384" t="str">
            <v>      保密管理</v>
          </cell>
          <cell r="F384">
            <v>0</v>
          </cell>
        </row>
        <row r="385">
          <cell r="D385">
            <v>2040950</v>
          </cell>
          <cell r="E385" t="str">
            <v>      事业运行</v>
          </cell>
          <cell r="F385">
            <v>0</v>
          </cell>
        </row>
        <row r="386">
          <cell r="D386">
            <v>2040999</v>
          </cell>
          <cell r="E386" t="str">
            <v>      其他国家保密支出</v>
          </cell>
          <cell r="F386">
            <v>0</v>
          </cell>
        </row>
        <row r="387">
          <cell r="D387">
            <v>20410</v>
          </cell>
          <cell r="E387" t="str">
            <v>    缉私警察</v>
          </cell>
          <cell r="F387">
            <v>0</v>
          </cell>
        </row>
        <row r="388">
          <cell r="D388">
            <v>2041001</v>
          </cell>
          <cell r="E388" t="str">
            <v>      行政运行</v>
          </cell>
          <cell r="F388">
            <v>0</v>
          </cell>
        </row>
        <row r="389">
          <cell r="D389">
            <v>2041002</v>
          </cell>
          <cell r="E389" t="str">
            <v>      一般行政管理事务</v>
          </cell>
          <cell r="F389">
            <v>0</v>
          </cell>
        </row>
        <row r="390">
          <cell r="D390">
            <v>2041006</v>
          </cell>
          <cell r="E390" t="str">
            <v>      信息化建设</v>
          </cell>
          <cell r="F390">
            <v>0</v>
          </cell>
        </row>
        <row r="391">
          <cell r="D391">
            <v>2041007</v>
          </cell>
          <cell r="E391" t="str">
            <v>      缉私业务</v>
          </cell>
          <cell r="F391">
            <v>0</v>
          </cell>
        </row>
        <row r="392">
          <cell r="D392">
            <v>2041099</v>
          </cell>
          <cell r="E392" t="str">
            <v>      其他缉私警察支出</v>
          </cell>
          <cell r="F392">
            <v>0</v>
          </cell>
        </row>
        <row r="393">
          <cell r="D393">
            <v>20499</v>
          </cell>
          <cell r="E393" t="str">
            <v>    其他公共安全支出</v>
          </cell>
          <cell r="F393">
            <v>11</v>
          </cell>
        </row>
        <row r="394">
          <cell r="D394">
            <v>2049902</v>
          </cell>
          <cell r="E394" t="str">
            <v>      国家司法救助支出</v>
          </cell>
          <cell r="F394">
            <v>11</v>
          </cell>
        </row>
        <row r="395">
          <cell r="D395">
            <v>2049999</v>
          </cell>
          <cell r="E395" t="str">
            <v>      其他公共安全支出</v>
          </cell>
          <cell r="F395">
            <v>0</v>
          </cell>
        </row>
        <row r="396">
          <cell r="D396">
            <v>205</v>
          </cell>
          <cell r="E396" t="str">
            <v>  教育支出</v>
          </cell>
          <cell r="F396">
            <v>44310</v>
          </cell>
        </row>
        <row r="397">
          <cell r="D397">
            <v>20501</v>
          </cell>
          <cell r="E397" t="str">
            <v>    教育管理事务</v>
          </cell>
          <cell r="F397">
            <v>811</v>
          </cell>
        </row>
        <row r="398">
          <cell r="D398">
            <v>2050101</v>
          </cell>
          <cell r="E398" t="str">
            <v>      行政运行</v>
          </cell>
          <cell r="F398">
            <v>144</v>
          </cell>
        </row>
        <row r="399">
          <cell r="D399">
            <v>2050102</v>
          </cell>
          <cell r="E399" t="str">
            <v>      一般行政管理事务</v>
          </cell>
          <cell r="F399">
            <v>0</v>
          </cell>
        </row>
        <row r="400">
          <cell r="D400">
            <v>2050103</v>
          </cell>
          <cell r="E400" t="str">
            <v>      机关服务</v>
          </cell>
          <cell r="F400">
            <v>0</v>
          </cell>
        </row>
        <row r="401">
          <cell r="D401">
            <v>2050199</v>
          </cell>
          <cell r="E401" t="str">
            <v>      其他教育管理事务支出</v>
          </cell>
          <cell r="F401">
            <v>667</v>
          </cell>
        </row>
        <row r="402">
          <cell r="D402">
            <v>20502</v>
          </cell>
          <cell r="E402" t="str">
            <v>    普通教育</v>
          </cell>
          <cell r="F402">
            <v>42170</v>
          </cell>
        </row>
        <row r="403">
          <cell r="D403">
            <v>2050201</v>
          </cell>
          <cell r="E403" t="str">
            <v>      学前教育</v>
          </cell>
          <cell r="F403">
            <v>3642</v>
          </cell>
        </row>
        <row r="404">
          <cell r="D404">
            <v>2050202</v>
          </cell>
          <cell r="E404" t="str">
            <v>      小学教育</v>
          </cell>
          <cell r="F404">
            <v>22657</v>
          </cell>
        </row>
        <row r="405">
          <cell r="D405">
            <v>2050203</v>
          </cell>
          <cell r="E405" t="str">
            <v>      初中教育</v>
          </cell>
          <cell r="F405">
            <v>11058</v>
          </cell>
        </row>
        <row r="406">
          <cell r="D406">
            <v>2050204</v>
          </cell>
          <cell r="E406" t="str">
            <v>      高中教育</v>
          </cell>
          <cell r="F406">
            <v>4813</v>
          </cell>
        </row>
        <row r="407">
          <cell r="D407">
            <v>2050205</v>
          </cell>
          <cell r="E407" t="str">
            <v>      高等教育</v>
          </cell>
          <cell r="F407">
            <v>0</v>
          </cell>
        </row>
        <row r="408">
          <cell r="D408">
            <v>2050299</v>
          </cell>
          <cell r="E408" t="str">
            <v>      其他普通教育支出</v>
          </cell>
          <cell r="F408">
            <v>0</v>
          </cell>
        </row>
        <row r="409">
          <cell r="D409">
            <v>20503</v>
          </cell>
          <cell r="E409" t="str">
            <v>    职业教育</v>
          </cell>
          <cell r="F409">
            <v>0</v>
          </cell>
        </row>
        <row r="410">
          <cell r="D410">
            <v>2050301</v>
          </cell>
          <cell r="E410" t="str">
            <v>      初等职业教育</v>
          </cell>
          <cell r="F410">
            <v>0</v>
          </cell>
        </row>
        <row r="411">
          <cell r="D411">
            <v>2050302</v>
          </cell>
          <cell r="E411" t="str">
            <v>      中等职业教育</v>
          </cell>
          <cell r="F411">
            <v>0</v>
          </cell>
        </row>
        <row r="412">
          <cell r="D412">
            <v>2050303</v>
          </cell>
          <cell r="E412" t="str">
            <v>      技校教育</v>
          </cell>
          <cell r="F412">
            <v>0</v>
          </cell>
        </row>
        <row r="413">
          <cell r="D413">
            <v>2050305</v>
          </cell>
          <cell r="E413" t="str">
            <v>      高等职业教育</v>
          </cell>
          <cell r="F413">
            <v>0</v>
          </cell>
        </row>
        <row r="414">
          <cell r="D414">
            <v>2050399</v>
          </cell>
          <cell r="E414" t="str">
            <v>      其他职业教育支出</v>
          </cell>
          <cell r="F414">
            <v>0</v>
          </cell>
        </row>
        <row r="415">
          <cell r="D415">
            <v>20504</v>
          </cell>
          <cell r="E415" t="str">
            <v>    成人教育</v>
          </cell>
          <cell r="F415">
            <v>0</v>
          </cell>
        </row>
        <row r="416">
          <cell r="D416">
            <v>2050401</v>
          </cell>
          <cell r="E416" t="str">
            <v>      成人初等教育</v>
          </cell>
          <cell r="F416">
            <v>0</v>
          </cell>
        </row>
        <row r="417">
          <cell r="D417">
            <v>2050402</v>
          </cell>
          <cell r="E417" t="str">
            <v>      成人中等教育</v>
          </cell>
          <cell r="F417">
            <v>0</v>
          </cell>
        </row>
        <row r="418">
          <cell r="D418">
            <v>2050403</v>
          </cell>
          <cell r="E418" t="str">
            <v>      成人高等教育</v>
          </cell>
          <cell r="F418">
            <v>0</v>
          </cell>
        </row>
        <row r="419">
          <cell r="D419">
            <v>2050404</v>
          </cell>
          <cell r="E419" t="str">
            <v>      成人广播电视教育</v>
          </cell>
          <cell r="F419">
            <v>0</v>
          </cell>
        </row>
        <row r="420">
          <cell r="D420">
            <v>2050499</v>
          </cell>
          <cell r="E420" t="str">
            <v>      其他成人教育支出</v>
          </cell>
          <cell r="F420">
            <v>0</v>
          </cell>
        </row>
        <row r="421">
          <cell r="D421">
            <v>20505</v>
          </cell>
          <cell r="E421" t="str">
            <v>    广播电视教育</v>
          </cell>
          <cell r="F421">
            <v>0</v>
          </cell>
        </row>
        <row r="422">
          <cell r="D422">
            <v>2050501</v>
          </cell>
          <cell r="E422" t="str">
            <v>      广播电视学校</v>
          </cell>
          <cell r="F422">
            <v>0</v>
          </cell>
        </row>
        <row r="423">
          <cell r="D423">
            <v>2050502</v>
          </cell>
          <cell r="E423" t="str">
            <v>      教育电视台</v>
          </cell>
          <cell r="F423">
            <v>0</v>
          </cell>
        </row>
        <row r="424">
          <cell r="D424">
            <v>2050599</v>
          </cell>
          <cell r="E424" t="str">
            <v>      其他广播电视教育支出</v>
          </cell>
          <cell r="F424">
            <v>0</v>
          </cell>
        </row>
        <row r="425">
          <cell r="D425">
            <v>20506</v>
          </cell>
          <cell r="E425" t="str">
            <v>    留学教育</v>
          </cell>
          <cell r="F425">
            <v>0</v>
          </cell>
        </row>
        <row r="426">
          <cell r="D426">
            <v>2050601</v>
          </cell>
          <cell r="E426" t="str">
            <v>      出国留学教育</v>
          </cell>
          <cell r="F426">
            <v>0</v>
          </cell>
        </row>
        <row r="427">
          <cell r="D427">
            <v>2050602</v>
          </cell>
          <cell r="E427" t="str">
            <v>      来华留学教育</v>
          </cell>
          <cell r="F427">
            <v>0</v>
          </cell>
        </row>
        <row r="428">
          <cell r="D428">
            <v>2050699</v>
          </cell>
          <cell r="E428" t="str">
            <v>      其他留学教育支出</v>
          </cell>
          <cell r="F428">
            <v>0</v>
          </cell>
        </row>
        <row r="429">
          <cell r="D429">
            <v>20507</v>
          </cell>
          <cell r="E429" t="str">
            <v>    特殊教育</v>
          </cell>
          <cell r="F429">
            <v>212</v>
          </cell>
        </row>
        <row r="430">
          <cell r="D430">
            <v>2050701</v>
          </cell>
          <cell r="E430" t="str">
            <v>      特殊学校教育</v>
          </cell>
          <cell r="F430">
            <v>212</v>
          </cell>
        </row>
        <row r="431">
          <cell r="D431">
            <v>2050702</v>
          </cell>
          <cell r="E431" t="str">
            <v>      工读学校教育</v>
          </cell>
          <cell r="F431">
            <v>0</v>
          </cell>
        </row>
        <row r="432">
          <cell r="D432">
            <v>2050799</v>
          </cell>
          <cell r="E432" t="str">
            <v>      其他特殊教育支出</v>
          </cell>
          <cell r="F432">
            <v>0</v>
          </cell>
        </row>
        <row r="433">
          <cell r="D433">
            <v>20508</v>
          </cell>
          <cell r="E433" t="str">
            <v>    进修及培训</v>
          </cell>
          <cell r="F433">
            <v>157</v>
          </cell>
        </row>
        <row r="434">
          <cell r="D434">
            <v>2050801</v>
          </cell>
          <cell r="E434" t="str">
            <v>      教师进修</v>
          </cell>
          <cell r="F434">
            <v>0</v>
          </cell>
        </row>
        <row r="435">
          <cell r="D435">
            <v>2050802</v>
          </cell>
          <cell r="E435" t="str">
            <v>      干部教育</v>
          </cell>
          <cell r="F435">
            <v>157</v>
          </cell>
        </row>
        <row r="436">
          <cell r="D436">
            <v>2050803</v>
          </cell>
          <cell r="E436" t="str">
            <v>      培训支出</v>
          </cell>
          <cell r="F436">
            <v>0</v>
          </cell>
        </row>
        <row r="437">
          <cell r="D437">
            <v>2050804</v>
          </cell>
          <cell r="E437" t="str">
            <v>      退役士兵能力提升</v>
          </cell>
          <cell r="F437">
            <v>0</v>
          </cell>
        </row>
        <row r="438">
          <cell r="D438">
            <v>2050899</v>
          </cell>
          <cell r="E438" t="str">
            <v>      其他进修及培训</v>
          </cell>
          <cell r="F438">
            <v>0</v>
          </cell>
        </row>
        <row r="439">
          <cell r="D439">
            <v>20509</v>
          </cell>
          <cell r="E439" t="str">
            <v>    教育费附加安排的支出</v>
          </cell>
          <cell r="F439">
            <v>960</v>
          </cell>
        </row>
        <row r="440">
          <cell r="D440">
            <v>2050901</v>
          </cell>
          <cell r="E440" t="str">
            <v>      农村中小学校舍建设</v>
          </cell>
          <cell r="F440">
            <v>113</v>
          </cell>
        </row>
        <row r="441">
          <cell r="D441">
            <v>2050902</v>
          </cell>
          <cell r="E441" t="str">
            <v>      农村中小学教学设施</v>
          </cell>
          <cell r="F441">
            <v>55</v>
          </cell>
        </row>
        <row r="442">
          <cell r="D442">
            <v>2050903</v>
          </cell>
          <cell r="E442" t="str">
            <v>      城市中小学校舍建设</v>
          </cell>
          <cell r="F442">
            <v>0</v>
          </cell>
        </row>
        <row r="443">
          <cell r="D443">
            <v>2050904</v>
          </cell>
          <cell r="E443" t="str">
            <v>      城市中小学教学设施</v>
          </cell>
          <cell r="F443">
            <v>700</v>
          </cell>
        </row>
        <row r="444">
          <cell r="D444">
            <v>2050905</v>
          </cell>
          <cell r="E444" t="str">
            <v>      中等职业学校教学设施</v>
          </cell>
          <cell r="F444">
            <v>0</v>
          </cell>
        </row>
        <row r="445">
          <cell r="D445">
            <v>2050999</v>
          </cell>
          <cell r="E445" t="str">
            <v>      其他教育费附加安排的支出</v>
          </cell>
          <cell r="F445">
            <v>92</v>
          </cell>
        </row>
        <row r="446">
          <cell r="D446">
            <v>20599</v>
          </cell>
          <cell r="E446" t="str">
            <v>    其他教育支出</v>
          </cell>
          <cell r="F446">
            <v>0</v>
          </cell>
        </row>
        <row r="447">
          <cell r="D447">
            <v>2059999</v>
          </cell>
          <cell r="E447" t="str">
            <v>      其他教育支出</v>
          </cell>
          <cell r="F447">
            <v>0</v>
          </cell>
        </row>
        <row r="448">
          <cell r="D448">
            <v>206</v>
          </cell>
          <cell r="E448" t="str">
            <v>  科学技术支出</v>
          </cell>
          <cell r="F448">
            <v>2628</v>
          </cell>
        </row>
        <row r="449">
          <cell r="D449">
            <v>20601</v>
          </cell>
          <cell r="E449" t="str">
            <v>    科学技术管理事务</v>
          </cell>
          <cell r="F449">
            <v>495</v>
          </cell>
        </row>
        <row r="450">
          <cell r="D450">
            <v>2060101</v>
          </cell>
          <cell r="E450" t="str">
            <v>      行政运行</v>
          </cell>
          <cell r="F450">
            <v>486</v>
          </cell>
        </row>
        <row r="451">
          <cell r="D451">
            <v>2060102</v>
          </cell>
          <cell r="E451" t="str">
            <v>      一般行政管理事务</v>
          </cell>
          <cell r="F451">
            <v>4</v>
          </cell>
        </row>
        <row r="452">
          <cell r="D452">
            <v>2060103</v>
          </cell>
          <cell r="E452" t="str">
            <v>      机关服务</v>
          </cell>
          <cell r="F452">
            <v>0</v>
          </cell>
        </row>
        <row r="453">
          <cell r="D453">
            <v>2060199</v>
          </cell>
          <cell r="E453" t="str">
            <v>      其他科学技术管理事务支出</v>
          </cell>
          <cell r="F453">
            <v>5</v>
          </cell>
        </row>
        <row r="454">
          <cell r="D454">
            <v>20602</v>
          </cell>
          <cell r="E454" t="str">
            <v>    基础研究</v>
          </cell>
          <cell r="F454">
            <v>0</v>
          </cell>
        </row>
        <row r="455">
          <cell r="D455">
            <v>2060201</v>
          </cell>
          <cell r="E455" t="str">
            <v>      机构运行</v>
          </cell>
          <cell r="F455">
            <v>0</v>
          </cell>
        </row>
        <row r="456">
          <cell r="D456">
            <v>2060203</v>
          </cell>
          <cell r="E456" t="str">
            <v>      自然科学基金</v>
          </cell>
          <cell r="F456">
            <v>0</v>
          </cell>
        </row>
        <row r="457">
          <cell r="D457">
            <v>2060204</v>
          </cell>
          <cell r="E457" t="str">
            <v>      实验室及相关设施</v>
          </cell>
          <cell r="F457">
            <v>0</v>
          </cell>
        </row>
        <row r="458">
          <cell r="D458">
            <v>2060205</v>
          </cell>
          <cell r="E458" t="str">
            <v>      重大科学工程</v>
          </cell>
          <cell r="F458">
            <v>0</v>
          </cell>
        </row>
        <row r="459">
          <cell r="D459">
            <v>2060206</v>
          </cell>
          <cell r="E459" t="str">
            <v>      专项基础科研</v>
          </cell>
          <cell r="F459">
            <v>0</v>
          </cell>
        </row>
        <row r="460">
          <cell r="D460">
            <v>2060207</v>
          </cell>
          <cell r="E460" t="str">
            <v>      专项技术基础</v>
          </cell>
          <cell r="F460">
            <v>0</v>
          </cell>
        </row>
        <row r="461">
          <cell r="D461">
            <v>2060208</v>
          </cell>
          <cell r="E461" t="str">
            <v>      科技人才队伍建设</v>
          </cell>
          <cell r="F461">
            <v>0</v>
          </cell>
        </row>
        <row r="462">
          <cell r="D462">
            <v>2060299</v>
          </cell>
          <cell r="E462" t="str">
            <v>      其他基础研究支出</v>
          </cell>
          <cell r="F462">
            <v>0</v>
          </cell>
        </row>
        <row r="463">
          <cell r="D463">
            <v>20603</v>
          </cell>
          <cell r="E463" t="str">
            <v>    应用研究</v>
          </cell>
          <cell r="F463">
            <v>2</v>
          </cell>
        </row>
        <row r="464">
          <cell r="D464">
            <v>2060301</v>
          </cell>
          <cell r="E464" t="str">
            <v>      机构运行</v>
          </cell>
          <cell r="F464">
            <v>0</v>
          </cell>
        </row>
        <row r="465">
          <cell r="D465">
            <v>2060302</v>
          </cell>
          <cell r="E465" t="str">
            <v>      社会公益研究</v>
          </cell>
          <cell r="F465">
            <v>2</v>
          </cell>
        </row>
        <row r="466">
          <cell r="D466">
            <v>2060303</v>
          </cell>
          <cell r="E466" t="str">
            <v>      高技术研究</v>
          </cell>
          <cell r="F466">
            <v>0</v>
          </cell>
        </row>
        <row r="467">
          <cell r="D467">
            <v>2060304</v>
          </cell>
          <cell r="E467" t="str">
            <v>      专项科研试制</v>
          </cell>
          <cell r="F467">
            <v>0</v>
          </cell>
        </row>
        <row r="468">
          <cell r="D468">
            <v>2060399</v>
          </cell>
          <cell r="E468" t="str">
            <v>      其他应用研究支出</v>
          </cell>
          <cell r="F468">
            <v>0</v>
          </cell>
        </row>
        <row r="469">
          <cell r="D469">
            <v>20604</v>
          </cell>
          <cell r="E469" t="str">
            <v>    技术研究与开发</v>
          </cell>
          <cell r="F469">
            <v>100</v>
          </cell>
        </row>
        <row r="470">
          <cell r="D470">
            <v>2060401</v>
          </cell>
          <cell r="E470" t="str">
            <v>      机构运行</v>
          </cell>
          <cell r="F470">
            <v>0</v>
          </cell>
        </row>
        <row r="471">
          <cell r="D471">
            <v>2060404</v>
          </cell>
          <cell r="E471" t="str">
            <v>      科技成果转化与扩散</v>
          </cell>
          <cell r="F471">
            <v>0</v>
          </cell>
        </row>
        <row r="472">
          <cell r="D472">
            <v>2060405</v>
          </cell>
          <cell r="E472" t="str">
            <v>      共性技术研究与开发</v>
          </cell>
          <cell r="F472">
            <v>0</v>
          </cell>
        </row>
        <row r="473">
          <cell r="D473">
            <v>2060499</v>
          </cell>
          <cell r="E473" t="str">
            <v>      其他技术研究与开发支出</v>
          </cell>
          <cell r="F473">
            <v>100</v>
          </cell>
        </row>
        <row r="474">
          <cell r="D474">
            <v>20605</v>
          </cell>
          <cell r="E474" t="str">
            <v>    科技条件与服务</v>
          </cell>
          <cell r="F474">
            <v>2013</v>
          </cell>
        </row>
        <row r="475">
          <cell r="D475">
            <v>2060501</v>
          </cell>
          <cell r="E475" t="str">
            <v>      机构运行</v>
          </cell>
          <cell r="F475">
            <v>0</v>
          </cell>
        </row>
        <row r="476">
          <cell r="D476">
            <v>2060502</v>
          </cell>
          <cell r="E476" t="str">
            <v>      技术创新服务体系</v>
          </cell>
          <cell r="F476">
            <v>0</v>
          </cell>
        </row>
        <row r="477">
          <cell r="D477">
            <v>2060503</v>
          </cell>
          <cell r="E477" t="str">
            <v>      科技条件专项</v>
          </cell>
          <cell r="F477">
            <v>0</v>
          </cell>
        </row>
        <row r="478">
          <cell r="D478">
            <v>2060599</v>
          </cell>
          <cell r="E478" t="str">
            <v>      其他科技条件与服务支出</v>
          </cell>
          <cell r="F478">
            <v>2013</v>
          </cell>
        </row>
        <row r="479">
          <cell r="D479">
            <v>20606</v>
          </cell>
          <cell r="E479" t="str">
            <v>    社会科学</v>
          </cell>
          <cell r="F479">
            <v>0</v>
          </cell>
        </row>
        <row r="480">
          <cell r="D480">
            <v>2060601</v>
          </cell>
          <cell r="E480" t="str">
            <v>      社会科学研究机构</v>
          </cell>
          <cell r="F480">
            <v>0</v>
          </cell>
        </row>
        <row r="481">
          <cell r="D481">
            <v>2060602</v>
          </cell>
          <cell r="E481" t="str">
            <v>      社会科学研究</v>
          </cell>
          <cell r="F481">
            <v>0</v>
          </cell>
        </row>
        <row r="482">
          <cell r="D482">
            <v>2060603</v>
          </cell>
          <cell r="E482" t="str">
            <v>      社科基金支出</v>
          </cell>
          <cell r="F482">
            <v>0</v>
          </cell>
        </row>
        <row r="483">
          <cell r="D483">
            <v>2060699</v>
          </cell>
          <cell r="E483" t="str">
            <v>      其他社会科学支出</v>
          </cell>
          <cell r="F483">
            <v>0</v>
          </cell>
        </row>
        <row r="484">
          <cell r="D484">
            <v>20607</v>
          </cell>
          <cell r="E484" t="str">
            <v>    科学技术普及</v>
          </cell>
          <cell r="F484">
            <v>18</v>
          </cell>
        </row>
        <row r="485">
          <cell r="D485">
            <v>2060701</v>
          </cell>
          <cell r="E485" t="str">
            <v>      机构运行</v>
          </cell>
          <cell r="F485">
            <v>0</v>
          </cell>
        </row>
        <row r="486">
          <cell r="D486">
            <v>2060702</v>
          </cell>
          <cell r="E486" t="str">
            <v>      科普活动</v>
          </cell>
          <cell r="F486">
            <v>0</v>
          </cell>
        </row>
        <row r="487">
          <cell r="D487">
            <v>2060703</v>
          </cell>
          <cell r="E487" t="str">
            <v>      青少年科技活动</v>
          </cell>
          <cell r="F487">
            <v>0</v>
          </cell>
        </row>
        <row r="488">
          <cell r="D488">
            <v>2060704</v>
          </cell>
          <cell r="E488" t="str">
            <v>      学术交流活动</v>
          </cell>
          <cell r="F488">
            <v>0</v>
          </cell>
        </row>
        <row r="489">
          <cell r="D489">
            <v>2060705</v>
          </cell>
          <cell r="E489" t="str">
            <v>      科技馆站</v>
          </cell>
          <cell r="F489">
            <v>18</v>
          </cell>
        </row>
        <row r="490">
          <cell r="D490">
            <v>2060799</v>
          </cell>
          <cell r="E490" t="str">
            <v>      其他科学技术普及支出</v>
          </cell>
          <cell r="F490">
            <v>0</v>
          </cell>
        </row>
        <row r="491">
          <cell r="D491">
            <v>20608</v>
          </cell>
          <cell r="E491" t="str">
            <v>    科技交流与合作</v>
          </cell>
          <cell r="F491">
            <v>0</v>
          </cell>
        </row>
        <row r="492">
          <cell r="D492">
            <v>2060801</v>
          </cell>
          <cell r="E492" t="str">
            <v>      国际交流与合作</v>
          </cell>
          <cell r="F492">
            <v>0</v>
          </cell>
        </row>
        <row r="493">
          <cell r="D493">
            <v>2060802</v>
          </cell>
          <cell r="E493" t="str">
            <v>      重大科技合作项目</v>
          </cell>
          <cell r="F493">
            <v>0</v>
          </cell>
        </row>
        <row r="494">
          <cell r="D494">
            <v>2060899</v>
          </cell>
          <cell r="E494" t="str">
            <v>      其他科技交流与合作支出</v>
          </cell>
          <cell r="F494">
            <v>0</v>
          </cell>
        </row>
        <row r="495">
          <cell r="D495">
            <v>20609</v>
          </cell>
          <cell r="E495" t="str">
            <v>    科技重大项目</v>
          </cell>
          <cell r="F495">
            <v>0</v>
          </cell>
        </row>
        <row r="496">
          <cell r="D496">
            <v>2060901</v>
          </cell>
          <cell r="E496" t="str">
            <v>      科技重大专项</v>
          </cell>
          <cell r="F496">
            <v>0</v>
          </cell>
        </row>
        <row r="497">
          <cell r="D497">
            <v>2060902</v>
          </cell>
          <cell r="E497" t="str">
            <v>      重点研发计划</v>
          </cell>
          <cell r="F497">
            <v>0</v>
          </cell>
        </row>
        <row r="498">
          <cell r="D498">
            <v>2060999</v>
          </cell>
          <cell r="E498" t="str">
            <v>      其他科技重大项目</v>
          </cell>
          <cell r="F498">
            <v>0</v>
          </cell>
        </row>
        <row r="499">
          <cell r="D499">
            <v>20699</v>
          </cell>
          <cell r="E499" t="str">
            <v>    其他科学技术支出</v>
          </cell>
          <cell r="F499">
            <v>0</v>
          </cell>
        </row>
        <row r="500">
          <cell r="D500">
            <v>2069901</v>
          </cell>
          <cell r="E500" t="str">
            <v>      科技奖励</v>
          </cell>
          <cell r="F500">
            <v>0</v>
          </cell>
        </row>
        <row r="501">
          <cell r="D501">
            <v>2069902</v>
          </cell>
          <cell r="E501" t="str">
            <v>      核应急</v>
          </cell>
          <cell r="F501">
            <v>0</v>
          </cell>
        </row>
        <row r="502">
          <cell r="D502">
            <v>2069903</v>
          </cell>
          <cell r="E502" t="str">
            <v>      转制科研机构</v>
          </cell>
          <cell r="F502">
            <v>0</v>
          </cell>
        </row>
        <row r="503">
          <cell r="D503">
            <v>2069999</v>
          </cell>
          <cell r="E503" t="str">
            <v>      其他科学技术支出</v>
          </cell>
          <cell r="F503">
            <v>0</v>
          </cell>
        </row>
        <row r="504">
          <cell r="D504">
            <v>207</v>
          </cell>
          <cell r="E504" t="str">
            <v>  文化旅游体育与传媒支出</v>
          </cell>
          <cell r="F504">
            <v>2448</v>
          </cell>
        </row>
        <row r="505">
          <cell r="D505">
            <v>20701</v>
          </cell>
          <cell r="E505" t="str">
            <v>    文化和旅游</v>
          </cell>
          <cell r="F505">
            <v>2055</v>
          </cell>
        </row>
        <row r="506">
          <cell r="D506">
            <v>2070101</v>
          </cell>
          <cell r="E506" t="str">
            <v>      行政运行</v>
          </cell>
          <cell r="F506">
            <v>372</v>
          </cell>
        </row>
        <row r="507">
          <cell r="D507">
            <v>2070102</v>
          </cell>
          <cell r="E507" t="str">
            <v>      一般行政管理事务</v>
          </cell>
          <cell r="F507">
            <v>0</v>
          </cell>
        </row>
        <row r="508">
          <cell r="D508">
            <v>2070103</v>
          </cell>
          <cell r="E508" t="str">
            <v>      机关服务</v>
          </cell>
          <cell r="F508">
            <v>0</v>
          </cell>
        </row>
        <row r="509">
          <cell r="D509">
            <v>2070104</v>
          </cell>
          <cell r="E509" t="str">
            <v>      图书馆</v>
          </cell>
          <cell r="F509">
            <v>92</v>
          </cell>
        </row>
        <row r="510">
          <cell r="D510">
            <v>2070105</v>
          </cell>
          <cell r="E510" t="str">
            <v>      文化展示及纪念机构</v>
          </cell>
          <cell r="F510">
            <v>0</v>
          </cell>
        </row>
        <row r="511">
          <cell r="D511">
            <v>2070106</v>
          </cell>
          <cell r="E511" t="str">
            <v>      艺术表演场所</v>
          </cell>
          <cell r="F511">
            <v>0</v>
          </cell>
        </row>
        <row r="512">
          <cell r="D512">
            <v>2070107</v>
          </cell>
          <cell r="E512" t="str">
            <v>      艺术表演团体</v>
          </cell>
          <cell r="F512">
            <v>0</v>
          </cell>
        </row>
        <row r="513">
          <cell r="D513">
            <v>2070108</v>
          </cell>
          <cell r="E513" t="str">
            <v>      文化活动</v>
          </cell>
          <cell r="F513">
            <v>0</v>
          </cell>
        </row>
        <row r="514">
          <cell r="D514">
            <v>2070109</v>
          </cell>
          <cell r="E514" t="str">
            <v>      群众文化</v>
          </cell>
          <cell r="F514">
            <v>236</v>
          </cell>
        </row>
        <row r="515">
          <cell r="D515">
            <v>2070110</v>
          </cell>
          <cell r="E515" t="str">
            <v>      文化和旅游交流与合作</v>
          </cell>
          <cell r="F515">
            <v>0</v>
          </cell>
        </row>
        <row r="516">
          <cell r="D516">
            <v>2070111</v>
          </cell>
          <cell r="E516" t="str">
            <v>      文化创作与保护</v>
          </cell>
          <cell r="F516">
            <v>0</v>
          </cell>
        </row>
        <row r="517">
          <cell r="D517">
            <v>2070112</v>
          </cell>
          <cell r="E517" t="str">
            <v>      文化和旅游市场管理</v>
          </cell>
          <cell r="F517">
            <v>0</v>
          </cell>
        </row>
        <row r="518">
          <cell r="D518">
            <v>2070113</v>
          </cell>
          <cell r="E518" t="str">
            <v>      旅游宣传</v>
          </cell>
          <cell r="F518">
            <v>0</v>
          </cell>
        </row>
        <row r="519">
          <cell r="D519">
            <v>2070114</v>
          </cell>
          <cell r="E519" t="str">
            <v>      文化和旅游管理事务</v>
          </cell>
          <cell r="F519">
            <v>0</v>
          </cell>
        </row>
        <row r="520">
          <cell r="D520">
            <v>2070199</v>
          </cell>
          <cell r="E520" t="str">
            <v>      其他文化和旅游支出</v>
          </cell>
          <cell r="F520">
            <v>1355</v>
          </cell>
        </row>
        <row r="521">
          <cell r="D521">
            <v>20702</v>
          </cell>
          <cell r="E521" t="str">
            <v>    文物</v>
          </cell>
          <cell r="F521">
            <v>27</v>
          </cell>
        </row>
        <row r="522">
          <cell r="D522">
            <v>2070201</v>
          </cell>
          <cell r="E522" t="str">
            <v>      行政运行</v>
          </cell>
          <cell r="F522">
            <v>0</v>
          </cell>
        </row>
        <row r="523">
          <cell r="D523">
            <v>2070202</v>
          </cell>
          <cell r="E523" t="str">
            <v>      一般行政管理事务</v>
          </cell>
          <cell r="F523">
            <v>0</v>
          </cell>
        </row>
        <row r="524">
          <cell r="D524">
            <v>2070203</v>
          </cell>
          <cell r="E524" t="str">
            <v>      机关服务</v>
          </cell>
          <cell r="F524">
            <v>0</v>
          </cell>
        </row>
        <row r="525">
          <cell r="D525">
            <v>2070204</v>
          </cell>
          <cell r="E525" t="str">
            <v>      文物保护</v>
          </cell>
          <cell r="F525">
            <v>0</v>
          </cell>
        </row>
        <row r="526">
          <cell r="D526">
            <v>2070205</v>
          </cell>
          <cell r="E526" t="str">
            <v>      博物馆</v>
          </cell>
          <cell r="F526">
            <v>26</v>
          </cell>
        </row>
        <row r="527">
          <cell r="D527">
            <v>2070206</v>
          </cell>
          <cell r="E527" t="str">
            <v>      历史名城与古迹</v>
          </cell>
          <cell r="F527">
            <v>0</v>
          </cell>
        </row>
        <row r="528">
          <cell r="D528">
            <v>2070299</v>
          </cell>
          <cell r="E528" t="str">
            <v>      其他文物支出</v>
          </cell>
          <cell r="F528">
            <v>1</v>
          </cell>
        </row>
        <row r="529">
          <cell r="D529">
            <v>20703</v>
          </cell>
          <cell r="E529" t="str">
            <v>    体育</v>
          </cell>
          <cell r="F529">
            <v>130</v>
          </cell>
        </row>
        <row r="530">
          <cell r="D530">
            <v>2070301</v>
          </cell>
          <cell r="E530" t="str">
            <v>      行政运行</v>
          </cell>
          <cell r="F530">
            <v>0</v>
          </cell>
        </row>
        <row r="531">
          <cell r="D531">
            <v>2070302</v>
          </cell>
          <cell r="E531" t="str">
            <v>      一般行政管理事务</v>
          </cell>
          <cell r="F531">
            <v>0</v>
          </cell>
        </row>
        <row r="532">
          <cell r="D532">
            <v>2070303</v>
          </cell>
          <cell r="E532" t="str">
            <v>      机关服务</v>
          </cell>
          <cell r="F532">
            <v>0</v>
          </cell>
        </row>
        <row r="533">
          <cell r="D533">
            <v>2070304</v>
          </cell>
          <cell r="E533" t="str">
            <v>      运动项目管理</v>
          </cell>
          <cell r="F533">
            <v>0</v>
          </cell>
        </row>
        <row r="534">
          <cell r="D534">
            <v>2070305</v>
          </cell>
          <cell r="E534" t="str">
            <v>      体育竞赛</v>
          </cell>
          <cell r="F534">
            <v>0</v>
          </cell>
        </row>
        <row r="535">
          <cell r="D535">
            <v>2070306</v>
          </cell>
          <cell r="E535" t="str">
            <v>      体育训练</v>
          </cell>
          <cell r="F535">
            <v>0</v>
          </cell>
        </row>
        <row r="536">
          <cell r="D536">
            <v>2070307</v>
          </cell>
          <cell r="E536" t="str">
            <v>      体育场馆</v>
          </cell>
          <cell r="F536">
            <v>85</v>
          </cell>
        </row>
        <row r="537">
          <cell r="D537">
            <v>2070308</v>
          </cell>
          <cell r="E537" t="str">
            <v>      群众体育</v>
          </cell>
          <cell r="F537">
            <v>42</v>
          </cell>
        </row>
        <row r="538">
          <cell r="D538">
            <v>2070309</v>
          </cell>
          <cell r="E538" t="str">
            <v>      体育交流与合作</v>
          </cell>
          <cell r="F538">
            <v>0</v>
          </cell>
        </row>
        <row r="539">
          <cell r="D539">
            <v>2070399</v>
          </cell>
          <cell r="E539" t="str">
            <v>      其他体育支出</v>
          </cell>
          <cell r="F539">
            <v>3</v>
          </cell>
        </row>
        <row r="540">
          <cell r="D540">
            <v>20706</v>
          </cell>
          <cell r="E540" t="str">
            <v>    新闻出版电影</v>
          </cell>
          <cell r="F540">
            <v>0</v>
          </cell>
        </row>
        <row r="541">
          <cell r="D541">
            <v>2070601</v>
          </cell>
          <cell r="E541" t="str">
            <v>      行政运行</v>
          </cell>
          <cell r="F541">
            <v>0</v>
          </cell>
        </row>
        <row r="542">
          <cell r="D542">
            <v>2070602</v>
          </cell>
          <cell r="E542" t="str">
            <v>      一般行政管理事务</v>
          </cell>
          <cell r="F542">
            <v>0</v>
          </cell>
        </row>
        <row r="543">
          <cell r="D543">
            <v>2070603</v>
          </cell>
          <cell r="E543" t="str">
            <v>      机关服务</v>
          </cell>
          <cell r="F543">
            <v>0</v>
          </cell>
        </row>
        <row r="544">
          <cell r="D544">
            <v>2070604</v>
          </cell>
          <cell r="E544" t="str">
            <v>      新闻通讯</v>
          </cell>
          <cell r="F544">
            <v>0</v>
          </cell>
        </row>
        <row r="545">
          <cell r="D545">
            <v>2070605</v>
          </cell>
          <cell r="E545" t="str">
            <v>      出版发行</v>
          </cell>
          <cell r="F545">
            <v>0</v>
          </cell>
        </row>
        <row r="546">
          <cell r="D546">
            <v>2070606</v>
          </cell>
          <cell r="E546" t="str">
            <v>      版权管理</v>
          </cell>
          <cell r="F546">
            <v>0</v>
          </cell>
        </row>
        <row r="547">
          <cell r="D547">
            <v>2070607</v>
          </cell>
          <cell r="E547" t="str">
            <v>      电影</v>
          </cell>
          <cell r="F547">
            <v>0</v>
          </cell>
        </row>
        <row r="548">
          <cell r="D548">
            <v>2070699</v>
          </cell>
          <cell r="E548" t="str">
            <v>      其他新闻出版电影支出</v>
          </cell>
          <cell r="F548">
            <v>0</v>
          </cell>
        </row>
        <row r="549">
          <cell r="D549">
            <v>20708</v>
          </cell>
          <cell r="E549" t="str">
            <v>    广播电视</v>
          </cell>
          <cell r="F549">
            <v>148</v>
          </cell>
        </row>
        <row r="550">
          <cell r="D550">
            <v>2070801</v>
          </cell>
          <cell r="E550" t="str">
            <v>      行政运行</v>
          </cell>
          <cell r="F550">
            <v>0</v>
          </cell>
        </row>
        <row r="551">
          <cell r="D551">
            <v>2070802</v>
          </cell>
          <cell r="E551" t="str">
            <v>      一般行政管理事务</v>
          </cell>
          <cell r="F551">
            <v>0</v>
          </cell>
        </row>
        <row r="552">
          <cell r="D552">
            <v>2070803</v>
          </cell>
          <cell r="E552" t="str">
            <v>      机关服务</v>
          </cell>
          <cell r="F552">
            <v>0</v>
          </cell>
        </row>
        <row r="553">
          <cell r="D553">
            <v>2070806</v>
          </cell>
          <cell r="E553" t="str">
            <v>      监测监管</v>
          </cell>
          <cell r="F553">
            <v>0</v>
          </cell>
        </row>
        <row r="554">
          <cell r="D554">
            <v>2070807</v>
          </cell>
          <cell r="E554" t="str">
            <v>      传输发射</v>
          </cell>
          <cell r="F554">
            <v>0</v>
          </cell>
        </row>
        <row r="555">
          <cell r="D555">
            <v>2070808</v>
          </cell>
          <cell r="E555" t="str">
            <v>      广播电视事务</v>
          </cell>
          <cell r="F555">
            <v>60</v>
          </cell>
        </row>
        <row r="556">
          <cell r="D556">
            <v>2070899</v>
          </cell>
          <cell r="E556" t="str">
            <v>      其他广播电视支出</v>
          </cell>
          <cell r="F556">
            <v>88</v>
          </cell>
        </row>
        <row r="557">
          <cell r="D557">
            <v>20799</v>
          </cell>
          <cell r="E557" t="str">
            <v>    其他文化旅游体育与传媒支出</v>
          </cell>
          <cell r="F557">
            <v>88</v>
          </cell>
        </row>
        <row r="558">
          <cell r="D558">
            <v>2079902</v>
          </cell>
          <cell r="E558" t="str">
            <v>      宣传文化发展专项支出</v>
          </cell>
          <cell r="F558">
            <v>0</v>
          </cell>
        </row>
        <row r="559">
          <cell r="D559">
            <v>2079903</v>
          </cell>
          <cell r="E559" t="str">
            <v>      文化产业发展专项支出</v>
          </cell>
          <cell r="F559">
            <v>0</v>
          </cell>
        </row>
        <row r="560">
          <cell r="D560">
            <v>2079999</v>
          </cell>
          <cell r="E560" t="str">
            <v>      其他文化旅游体育与传媒支出</v>
          </cell>
          <cell r="F560">
            <v>88</v>
          </cell>
        </row>
        <row r="561">
          <cell r="D561">
            <v>208</v>
          </cell>
          <cell r="E561" t="str">
            <v>  社会保障和就业支出</v>
          </cell>
          <cell r="F561">
            <v>62919</v>
          </cell>
        </row>
        <row r="562">
          <cell r="D562">
            <v>20801</v>
          </cell>
          <cell r="E562" t="str">
            <v>    人力资源和社会保障管理事务</v>
          </cell>
          <cell r="F562">
            <v>1753</v>
          </cell>
        </row>
        <row r="563">
          <cell r="D563">
            <v>2080101</v>
          </cell>
          <cell r="E563" t="str">
            <v>      行政运行</v>
          </cell>
          <cell r="F563">
            <v>451</v>
          </cell>
        </row>
        <row r="564">
          <cell r="D564">
            <v>2080102</v>
          </cell>
          <cell r="E564" t="str">
            <v>      一般行政管理事务</v>
          </cell>
          <cell r="F564">
            <v>13</v>
          </cell>
        </row>
        <row r="565">
          <cell r="D565">
            <v>2080103</v>
          </cell>
          <cell r="E565" t="str">
            <v>      机关服务</v>
          </cell>
          <cell r="F565">
            <v>0</v>
          </cell>
        </row>
        <row r="566">
          <cell r="D566">
            <v>2080104</v>
          </cell>
          <cell r="E566" t="str">
            <v>      综合业务管理</v>
          </cell>
          <cell r="F566">
            <v>0</v>
          </cell>
        </row>
        <row r="567">
          <cell r="D567">
            <v>2080105</v>
          </cell>
          <cell r="E567" t="str">
            <v>      劳动保障监察</v>
          </cell>
          <cell r="F567">
            <v>0</v>
          </cell>
        </row>
        <row r="568">
          <cell r="D568">
            <v>2080106</v>
          </cell>
          <cell r="E568" t="str">
            <v>      就业管理事务</v>
          </cell>
          <cell r="F568">
            <v>175</v>
          </cell>
        </row>
        <row r="569">
          <cell r="D569">
            <v>2080107</v>
          </cell>
          <cell r="E569" t="str">
            <v>      社会保险业务管理事务</v>
          </cell>
          <cell r="F569">
            <v>0</v>
          </cell>
        </row>
        <row r="570">
          <cell r="D570">
            <v>2080108</v>
          </cell>
          <cell r="E570" t="str">
            <v>      信息化建设</v>
          </cell>
          <cell r="F570">
            <v>0</v>
          </cell>
        </row>
        <row r="571">
          <cell r="D571">
            <v>2080109</v>
          </cell>
          <cell r="E571" t="str">
            <v>      社会保险经办机构</v>
          </cell>
          <cell r="F571">
            <v>869</v>
          </cell>
        </row>
        <row r="572">
          <cell r="D572">
            <v>2080110</v>
          </cell>
          <cell r="E572" t="str">
            <v>      劳动关系和维权</v>
          </cell>
          <cell r="F572">
            <v>0</v>
          </cell>
        </row>
        <row r="573">
          <cell r="D573">
            <v>2080111</v>
          </cell>
          <cell r="E573" t="str">
            <v>      公共就业服务和职业技能鉴定机构</v>
          </cell>
          <cell r="F573">
            <v>185</v>
          </cell>
        </row>
        <row r="574">
          <cell r="D574">
            <v>2080112</v>
          </cell>
          <cell r="E574" t="str">
            <v>      劳动人事争议调解仲裁</v>
          </cell>
          <cell r="F574">
            <v>12</v>
          </cell>
        </row>
        <row r="575">
          <cell r="D575">
            <v>2080113</v>
          </cell>
          <cell r="E575" t="str">
            <v>      政府特殊津贴</v>
          </cell>
          <cell r="F575">
            <v>0</v>
          </cell>
        </row>
        <row r="576">
          <cell r="D576">
            <v>2080114</v>
          </cell>
          <cell r="E576" t="str">
            <v>      资助留学回国人员</v>
          </cell>
          <cell r="F576">
            <v>0</v>
          </cell>
        </row>
        <row r="577">
          <cell r="D577">
            <v>2080115</v>
          </cell>
          <cell r="E577" t="str">
            <v>      博士后日常经费</v>
          </cell>
          <cell r="F577">
            <v>0</v>
          </cell>
        </row>
        <row r="578">
          <cell r="D578">
            <v>2080116</v>
          </cell>
          <cell r="E578" t="str">
            <v>      引进人才费用</v>
          </cell>
          <cell r="F578">
            <v>0</v>
          </cell>
        </row>
        <row r="579">
          <cell r="D579">
            <v>2080150</v>
          </cell>
          <cell r="E579" t="str">
            <v>      事业运行</v>
          </cell>
          <cell r="F579">
            <v>0</v>
          </cell>
        </row>
        <row r="580">
          <cell r="D580">
            <v>2080199</v>
          </cell>
          <cell r="E580" t="str">
            <v>      其他人力资源和社会保障管理事务支出</v>
          </cell>
          <cell r="F580">
            <v>48</v>
          </cell>
        </row>
        <row r="581">
          <cell r="D581">
            <v>20802</v>
          </cell>
          <cell r="E581" t="str">
            <v>    民政管理事务</v>
          </cell>
          <cell r="F581">
            <v>743</v>
          </cell>
        </row>
        <row r="582">
          <cell r="D582">
            <v>2080201</v>
          </cell>
          <cell r="E582" t="str">
            <v>      行政运行</v>
          </cell>
          <cell r="F582">
            <v>156</v>
          </cell>
        </row>
        <row r="583">
          <cell r="D583">
            <v>2080202</v>
          </cell>
          <cell r="E583" t="str">
            <v>      一般行政管理事务</v>
          </cell>
          <cell r="F583">
            <v>0</v>
          </cell>
        </row>
        <row r="584">
          <cell r="D584">
            <v>2080203</v>
          </cell>
          <cell r="E584" t="str">
            <v>      机关服务</v>
          </cell>
          <cell r="F584">
            <v>0</v>
          </cell>
        </row>
        <row r="585">
          <cell r="D585">
            <v>2080206</v>
          </cell>
          <cell r="E585" t="str">
            <v>      社会组织管理</v>
          </cell>
          <cell r="F585">
            <v>0</v>
          </cell>
        </row>
        <row r="586">
          <cell r="D586">
            <v>2080207</v>
          </cell>
          <cell r="E586" t="str">
            <v>      行政区划和地名管理</v>
          </cell>
          <cell r="F586">
            <v>0</v>
          </cell>
        </row>
        <row r="587">
          <cell r="D587">
            <v>2080208</v>
          </cell>
          <cell r="E587" t="str">
            <v>      基层政权建设和社区治理</v>
          </cell>
          <cell r="F587">
            <v>227</v>
          </cell>
        </row>
        <row r="588">
          <cell r="D588">
            <v>2080299</v>
          </cell>
          <cell r="E588" t="str">
            <v>      其他民政管理事务支出</v>
          </cell>
          <cell r="F588">
            <v>360</v>
          </cell>
        </row>
        <row r="589">
          <cell r="D589">
            <v>20804</v>
          </cell>
          <cell r="E589" t="str">
            <v>    补充全国社会保障基金</v>
          </cell>
          <cell r="F589">
            <v>0</v>
          </cell>
        </row>
        <row r="590">
          <cell r="D590">
            <v>2080402</v>
          </cell>
          <cell r="E590" t="str">
            <v>      用一般公共预算补充基金</v>
          </cell>
          <cell r="F590">
            <v>0</v>
          </cell>
        </row>
        <row r="591">
          <cell r="D591">
            <v>20805</v>
          </cell>
          <cell r="E591" t="str">
            <v>    行政事业单位养老支出</v>
          </cell>
          <cell r="F591">
            <v>37864</v>
          </cell>
        </row>
        <row r="592">
          <cell r="D592">
            <v>2080501</v>
          </cell>
          <cell r="E592" t="str">
            <v>      行政单位离退休</v>
          </cell>
          <cell r="F592">
            <v>1709</v>
          </cell>
        </row>
        <row r="593">
          <cell r="D593">
            <v>2080502</v>
          </cell>
          <cell r="E593" t="str">
            <v>      事业单位离退休</v>
          </cell>
          <cell r="F593">
            <v>3841</v>
          </cell>
        </row>
        <row r="594">
          <cell r="D594">
            <v>2080503</v>
          </cell>
          <cell r="E594" t="str">
            <v>      离退休人员管理机构</v>
          </cell>
          <cell r="F594">
            <v>0</v>
          </cell>
        </row>
        <row r="595">
          <cell r="D595">
            <v>2080505</v>
          </cell>
          <cell r="E595" t="str">
            <v>      机关事业单位基本养老保险缴费支出</v>
          </cell>
          <cell r="F595">
            <v>10964</v>
          </cell>
        </row>
        <row r="596">
          <cell r="D596">
            <v>2080506</v>
          </cell>
          <cell r="E596" t="str">
            <v>      机关事业单位职业年金缴费支出</v>
          </cell>
          <cell r="F596">
            <v>6362</v>
          </cell>
        </row>
        <row r="597">
          <cell r="D597">
            <v>2080507</v>
          </cell>
          <cell r="E597" t="str">
            <v>      对机关事业单位基本养老保险基金的补助</v>
          </cell>
          <cell r="F597">
            <v>14988</v>
          </cell>
        </row>
        <row r="598">
          <cell r="D598">
            <v>2080508</v>
          </cell>
          <cell r="E598" t="str">
            <v>      对机关事业单位职业年金的补助</v>
          </cell>
          <cell r="F598">
            <v>0</v>
          </cell>
        </row>
        <row r="599">
          <cell r="D599">
            <v>2080599</v>
          </cell>
          <cell r="E599" t="str">
            <v>      其他行政事业单位养老支出</v>
          </cell>
          <cell r="F599">
            <v>0</v>
          </cell>
        </row>
        <row r="600">
          <cell r="D600">
            <v>20806</v>
          </cell>
          <cell r="E600" t="str">
            <v>    企业改革补助</v>
          </cell>
          <cell r="F600">
            <v>55</v>
          </cell>
        </row>
        <row r="601">
          <cell r="D601">
            <v>2080601</v>
          </cell>
          <cell r="E601" t="str">
            <v>      企业关闭破产补助</v>
          </cell>
          <cell r="F601">
            <v>55</v>
          </cell>
        </row>
        <row r="602">
          <cell r="D602">
            <v>2080602</v>
          </cell>
          <cell r="E602" t="str">
            <v>      厂办大集体改革补助</v>
          </cell>
          <cell r="F602">
            <v>0</v>
          </cell>
        </row>
        <row r="603">
          <cell r="D603">
            <v>2080699</v>
          </cell>
          <cell r="E603" t="str">
            <v>      其他企业改革发展补助</v>
          </cell>
          <cell r="F603">
            <v>0</v>
          </cell>
        </row>
        <row r="604">
          <cell r="D604">
            <v>20807</v>
          </cell>
          <cell r="E604" t="str">
            <v>    就业补助</v>
          </cell>
          <cell r="F604">
            <v>1095</v>
          </cell>
        </row>
        <row r="605">
          <cell r="D605">
            <v>2080701</v>
          </cell>
          <cell r="E605" t="str">
            <v>      就业创业服务补贴</v>
          </cell>
          <cell r="F605">
            <v>0</v>
          </cell>
        </row>
        <row r="606">
          <cell r="D606">
            <v>2080702</v>
          </cell>
          <cell r="E606" t="str">
            <v>      职业培训补贴</v>
          </cell>
          <cell r="F606">
            <v>0</v>
          </cell>
        </row>
        <row r="607">
          <cell r="D607">
            <v>2080704</v>
          </cell>
          <cell r="E607" t="str">
            <v>      社会保险补贴</v>
          </cell>
          <cell r="F607">
            <v>0</v>
          </cell>
        </row>
        <row r="608">
          <cell r="D608">
            <v>2080705</v>
          </cell>
          <cell r="E608" t="str">
            <v>      公益性岗位补贴</v>
          </cell>
          <cell r="F608">
            <v>0</v>
          </cell>
        </row>
        <row r="609">
          <cell r="D609">
            <v>2080709</v>
          </cell>
          <cell r="E609" t="str">
            <v>      职业技能鉴定补贴</v>
          </cell>
          <cell r="F609">
            <v>0</v>
          </cell>
        </row>
        <row r="610">
          <cell r="D610">
            <v>2080711</v>
          </cell>
          <cell r="E610" t="str">
            <v>      就业见习补贴</v>
          </cell>
          <cell r="F610">
            <v>0</v>
          </cell>
        </row>
        <row r="611">
          <cell r="D611">
            <v>2080712</v>
          </cell>
          <cell r="E611" t="str">
            <v>      高技能人才培养补助</v>
          </cell>
          <cell r="F611">
            <v>0</v>
          </cell>
        </row>
        <row r="612">
          <cell r="D612">
            <v>2080713</v>
          </cell>
          <cell r="E612" t="str">
            <v>      促进创业补贴</v>
          </cell>
          <cell r="F612">
            <v>0</v>
          </cell>
        </row>
        <row r="613">
          <cell r="D613">
            <v>2080799</v>
          </cell>
          <cell r="E613" t="str">
            <v>      其他就业补助支出</v>
          </cell>
          <cell r="F613">
            <v>1095</v>
          </cell>
        </row>
        <row r="614">
          <cell r="D614">
            <v>20808</v>
          </cell>
          <cell r="E614" t="str">
            <v>    抚恤</v>
          </cell>
          <cell r="F614">
            <v>2814</v>
          </cell>
        </row>
        <row r="615">
          <cell r="D615">
            <v>2080801</v>
          </cell>
          <cell r="E615" t="str">
            <v>      死亡抚恤</v>
          </cell>
          <cell r="F615">
            <v>56</v>
          </cell>
        </row>
        <row r="616">
          <cell r="D616">
            <v>2080802</v>
          </cell>
          <cell r="E616" t="str">
            <v>      伤残抚恤</v>
          </cell>
          <cell r="F616">
            <v>225</v>
          </cell>
        </row>
        <row r="617">
          <cell r="D617">
            <v>2080803</v>
          </cell>
          <cell r="E617" t="str">
            <v>      在乡复员、退伍军人生活补助</v>
          </cell>
          <cell r="F617">
            <v>1429</v>
          </cell>
        </row>
        <row r="618">
          <cell r="D618">
            <v>2080805</v>
          </cell>
          <cell r="E618" t="str">
            <v>      义务兵优待</v>
          </cell>
          <cell r="F618">
            <v>524</v>
          </cell>
        </row>
        <row r="619">
          <cell r="D619">
            <v>2080806</v>
          </cell>
          <cell r="E619" t="str">
            <v>      农村籍退役士兵老年生活补助</v>
          </cell>
          <cell r="F619">
            <v>299</v>
          </cell>
        </row>
        <row r="620">
          <cell r="D620">
            <v>2080807</v>
          </cell>
          <cell r="E620" t="str">
            <v>      光荣院</v>
          </cell>
          <cell r="F620">
            <v>64</v>
          </cell>
        </row>
        <row r="621">
          <cell r="D621">
            <v>2080808</v>
          </cell>
          <cell r="E621" t="str">
            <v>      褒扬纪念</v>
          </cell>
          <cell r="F621">
            <v>21</v>
          </cell>
        </row>
        <row r="622">
          <cell r="D622">
            <v>2080899</v>
          </cell>
          <cell r="E622" t="str">
            <v>      其他优抚支出</v>
          </cell>
          <cell r="F622">
            <v>196</v>
          </cell>
        </row>
        <row r="623">
          <cell r="D623">
            <v>20809</v>
          </cell>
          <cell r="E623" t="str">
            <v>    退役安置</v>
          </cell>
          <cell r="F623">
            <v>365</v>
          </cell>
        </row>
        <row r="624">
          <cell r="D624">
            <v>2080901</v>
          </cell>
          <cell r="E624" t="str">
            <v>      退役士兵安置</v>
          </cell>
          <cell r="F624">
            <v>220</v>
          </cell>
        </row>
        <row r="625">
          <cell r="D625">
            <v>2080902</v>
          </cell>
          <cell r="E625" t="str">
            <v>      军队移交政府的离退休人员安置</v>
          </cell>
          <cell r="F625">
            <v>34</v>
          </cell>
        </row>
        <row r="626">
          <cell r="D626">
            <v>2080903</v>
          </cell>
          <cell r="E626" t="str">
            <v>      军队移交政府离退休干部管理机构</v>
          </cell>
          <cell r="F626">
            <v>7</v>
          </cell>
        </row>
        <row r="627">
          <cell r="D627">
            <v>2080904</v>
          </cell>
          <cell r="E627" t="str">
            <v>      退役士兵管理教育</v>
          </cell>
          <cell r="F627">
            <v>25</v>
          </cell>
        </row>
        <row r="628">
          <cell r="D628">
            <v>2080905</v>
          </cell>
          <cell r="E628" t="str">
            <v>      军队转业干部安置</v>
          </cell>
          <cell r="F628">
            <v>43</v>
          </cell>
        </row>
        <row r="629">
          <cell r="D629">
            <v>2080999</v>
          </cell>
          <cell r="E629" t="str">
            <v>      其他退役安置支出</v>
          </cell>
          <cell r="F629">
            <v>36</v>
          </cell>
        </row>
        <row r="630">
          <cell r="D630">
            <v>20810</v>
          </cell>
          <cell r="E630" t="str">
            <v>    社会福利</v>
          </cell>
          <cell r="F630">
            <v>1089</v>
          </cell>
        </row>
        <row r="631">
          <cell r="D631">
            <v>2081001</v>
          </cell>
          <cell r="E631" t="str">
            <v>      儿童福利</v>
          </cell>
          <cell r="F631">
            <v>163</v>
          </cell>
        </row>
        <row r="632">
          <cell r="D632">
            <v>2081002</v>
          </cell>
          <cell r="E632" t="str">
            <v>      老年福利</v>
          </cell>
          <cell r="F632">
            <v>840</v>
          </cell>
        </row>
        <row r="633">
          <cell r="D633">
            <v>2081003</v>
          </cell>
          <cell r="E633" t="str">
            <v>      康复辅具</v>
          </cell>
          <cell r="F633">
            <v>0</v>
          </cell>
        </row>
        <row r="634">
          <cell r="D634">
            <v>2081004</v>
          </cell>
          <cell r="E634" t="str">
            <v>      殡葬</v>
          </cell>
          <cell r="F634">
            <v>0</v>
          </cell>
        </row>
        <row r="635">
          <cell r="D635">
            <v>2081005</v>
          </cell>
          <cell r="E635" t="str">
            <v>      社会福利事业单位</v>
          </cell>
          <cell r="F635">
            <v>84</v>
          </cell>
        </row>
        <row r="636">
          <cell r="D636">
            <v>2081006</v>
          </cell>
          <cell r="E636" t="str">
            <v>      养老服务</v>
          </cell>
          <cell r="F636">
            <v>0</v>
          </cell>
        </row>
        <row r="637">
          <cell r="D637">
            <v>2081099</v>
          </cell>
          <cell r="E637" t="str">
            <v>      其他社会福利支出</v>
          </cell>
          <cell r="F637">
            <v>2</v>
          </cell>
        </row>
        <row r="638">
          <cell r="D638">
            <v>20811</v>
          </cell>
          <cell r="E638" t="str">
            <v>    残疾人事业</v>
          </cell>
          <cell r="F638">
            <v>1526</v>
          </cell>
        </row>
        <row r="639">
          <cell r="D639">
            <v>2081101</v>
          </cell>
          <cell r="E639" t="str">
            <v>      行政运行</v>
          </cell>
          <cell r="F639">
            <v>63</v>
          </cell>
        </row>
        <row r="640">
          <cell r="D640">
            <v>2081102</v>
          </cell>
          <cell r="E640" t="str">
            <v>      一般行政管理事务</v>
          </cell>
          <cell r="F640">
            <v>0</v>
          </cell>
        </row>
        <row r="641">
          <cell r="D641">
            <v>2081103</v>
          </cell>
          <cell r="E641" t="str">
            <v>      机关服务</v>
          </cell>
          <cell r="F641">
            <v>0</v>
          </cell>
        </row>
        <row r="642">
          <cell r="D642">
            <v>2081104</v>
          </cell>
          <cell r="E642" t="str">
            <v>      残疾人康复</v>
          </cell>
          <cell r="F642">
            <v>182</v>
          </cell>
        </row>
        <row r="643">
          <cell r="D643">
            <v>2081105</v>
          </cell>
          <cell r="E643" t="str">
            <v>      残疾人就业</v>
          </cell>
          <cell r="F643">
            <v>134</v>
          </cell>
        </row>
        <row r="644">
          <cell r="D644">
            <v>2081106</v>
          </cell>
          <cell r="E644" t="str">
            <v>      残疾人体育</v>
          </cell>
          <cell r="F644">
            <v>0</v>
          </cell>
        </row>
        <row r="645">
          <cell r="D645">
            <v>2081107</v>
          </cell>
          <cell r="E645" t="str">
            <v>      残疾人生活和护理补贴</v>
          </cell>
          <cell r="F645">
            <v>901</v>
          </cell>
        </row>
        <row r="646">
          <cell r="D646">
            <v>2081199</v>
          </cell>
          <cell r="E646" t="str">
            <v>      其他残疾人事业支出</v>
          </cell>
          <cell r="F646">
            <v>246</v>
          </cell>
        </row>
        <row r="647">
          <cell r="D647">
            <v>20816</v>
          </cell>
          <cell r="E647" t="str">
            <v>    红十字事业</v>
          </cell>
          <cell r="F647">
            <v>43</v>
          </cell>
        </row>
        <row r="648">
          <cell r="D648">
            <v>2081601</v>
          </cell>
          <cell r="E648" t="str">
            <v>      行政运行</v>
          </cell>
          <cell r="F648">
            <v>43</v>
          </cell>
        </row>
        <row r="649">
          <cell r="D649">
            <v>2081602</v>
          </cell>
          <cell r="E649" t="str">
            <v>      一般行政管理事务</v>
          </cell>
          <cell r="F649">
            <v>0</v>
          </cell>
        </row>
        <row r="650">
          <cell r="D650">
            <v>2081603</v>
          </cell>
          <cell r="E650" t="str">
            <v>      机关服务</v>
          </cell>
          <cell r="F650">
            <v>0</v>
          </cell>
        </row>
        <row r="651">
          <cell r="D651">
            <v>2081650</v>
          </cell>
          <cell r="E651" t="str">
            <v>      事业运行</v>
          </cell>
          <cell r="F651">
            <v>0</v>
          </cell>
        </row>
        <row r="652">
          <cell r="D652">
            <v>2081699</v>
          </cell>
          <cell r="E652" t="str">
            <v>      其他红十字事业支出</v>
          </cell>
          <cell r="F652">
            <v>0</v>
          </cell>
        </row>
        <row r="653">
          <cell r="D653">
            <v>20819</v>
          </cell>
          <cell r="E653" t="str">
            <v>    最低生活保障</v>
          </cell>
          <cell r="F653">
            <v>4865</v>
          </cell>
        </row>
        <row r="654">
          <cell r="D654">
            <v>2081901</v>
          </cell>
          <cell r="E654" t="str">
            <v>      城市最低生活保障金支出</v>
          </cell>
          <cell r="F654">
            <v>1501</v>
          </cell>
        </row>
        <row r="655">
          <cell r="D655">
            <v>2081902</v>
          </cell>
          <cell r="E655" t="str">
            <v>      农村最低生活保障金支出</v>
          </cell>
          <cell r="F655">
            <v>3364</v>
          </cell>
        </row>
        <row r="656">
          <cell r="D656">
            <v>20820</v>
          </cell>
          <cell r="E656" t="str">
            <v>    临时救助</v>
          </cell>
          <cell r="F656">
            <v>134</v>
          </cell>
        </row>
        <row r="657">
          <cell r="D657">
            <v>2082001</v>
          </cell>
          <cell r="E657" t="str">
            <v>      临时救助支出</v>
          </cell>
          <cell r="F657">
            <v>134</v>
          </cell>
        </row>
        <row r="658">
          <cell r="D658">
            <v>2082002</v>
          </cell>
          <cell r="E658" t="str">
            <v>      流浪乞讨人员救助支出</v>
          </cell>
          <cell r="F658">
            <v>0</v>
          </cell>
        </row>
        <row r="659">
          <cell r="D659">
            <v>20821</v>
          </cell>
          <cell r="E659" t="str">
            <v>    特困人员救助供养</v>
          </cell>
          <cell r="F659">
            <v>1843</v>
          </cell>
        </row>
        <row r="660">
          <cell r="D660">
            <v>2082101</v>
          </cell>
          <cell r="E660" t="str">
            <v>      城市特困人员救助供养支出</v>
          </cell>
          <cell r="F660">
            <v>454</v>
          </cell>
        </row>
        <row r="661">
          <cell r="D661">
            <v>2082102</v>
          </cell>
          <cell r="E661" t="str">
            <v>      农村特困人员救助供养支出</v>
          </cell>
          <cell r="F661">
            <v>1389</v>
          </cell>
        </row>
        <row r="662">
          <cell r="D662">
            <v>20824</v>
          </cell>
          <cell r="E662" t="str">
            <v>    补充道路交通事故社会救助基金</v>
          </cell>
          <cell r="F662">
            <v>0</v>
          </cell>
        </row>
        <row r="663">
          <cell r="D663">
            <v>2082401</v>
          </cell>
          <cell r="E663" t="str">
            <v>      对道路交通事故社会救助基金的补助</v>
          </cell>
          <cell r="F663">
            <v>0</v>
          </cell>
        </row>
        <row r="664">
          <cell r="D664">
            <v>2082402</v>
          </cell>
          <cell r="E664" t="str">
            <v>      交强险罚款收入补助基金支出</v>
          </cell>
          <cell r="F664">
            <v>0</v>
          </cell>
        </row>
        <row r="665">
          <cell r="D665">
            <v>20825</v>
          </cell>
          <cell r="E665" t="str">
            <v>    其他生活救助</v>
          </cell>
          <cell r="F665">
            <v>390</v>
          </cell>
        </row>
        <row r="666">
          <cell r="D666">
            <v>2082501</v>
          </cell>
          <cell r="E666" t="str">
            <v>      其他城市生活救助</v>
          </cell>
          <cell r="F666">
            <v>49</v>
          </cell>
        </row>
        <row r="667">
          <cell r="D667">
            <v>2082502</v>
          </cell>
          <cell r="E667" t="str">
            <v>      其他农村生活救助</v>
          </cell>
          <cell r="F667">
            <v>341</v>
          </cell>
        </row>
        <row r="668">
          <cell r="D668">
            <v>20826</v>
          </cell>
          <cell r="E668" t="str">
            <v>    财政对基本养老保险基金的补助</v>
          </cell>
          <cell r="F668">
            <v>6270</v>
          </cell>
        </row>
        <row r="669">
          <cell r="D669">
            <v>2082601</v>
          </cell>
          <cell r="E669" t="str">
            <v>      财政对企业职工基本养老保险基金的补助</v>
          </cell>
          <cell r="F669">
            <v>0</v>
          </cell>
        </row>
        <row r="670">
          <cell r="D670">
            <v>2082602</v>
          </cell>
          <cell r="E670" t="str">
            <v>      财政对城乡居民基本养老保险基金的补助</v>
          </cell>
          <cell r="F670">
            <v>6270</v>
          </cell>
        </row>
        <row r="671">
          <cell r="D671">
            <v>2082699</v>
          </cell>
          <cell r="E671" t="str">
            <v>      财政对其他基本养老保险基金的补助</v>
          </cell>
          <cell r="F671">
            <v>0</v>
          </cell>
        </row>
        <row r="672">
          <cell r="D672">
            <v>20827</v>
          </cell>
          <cell r="E672" t="str">
            <v>    财政对其他社会保险基金的补助</v>
          </cell>
          <cell r="F672">
            <v>0</v>
          </cell>
        </row>
        <row r="673">
          <cell r="D673">
            <v>2082701</v>
          </cell>
          <cell r="E673" t="str">
            <v>      财政对失业保险基金的补助</v>
          </cell>
          <cell r="F673">
            <v>0</v>
          </cell>
        </row>
        <row r="674">
          <cell r="D674">
            <v>2082702</v>
          </cell>
          <cell r="E674" t="str">
            <v>      财政对工伤保险基金的补助</v>
          </cell>
          <cell r="F674">
            <v>0</v>
          </cell>
        </row>
        <row r="675">
          <cell r="D675">
            <v>2082799</v>
          </cell>
          <cell r="E675" t="str">
            <v>      其他财政对社会保险基金的补助</v>
          </cell>
          <cell r="F675">
            <v>0</v>
          </cell>
        </row>
        <row r="676">
          <cell r="D676">
            <v>20828</v>
          </cell>
          <cell r="E676" t="str">
            <v>    退役军人管理事务</v>
          </cell>
          <cell r="F676">
            <v>559</v>
          </cell>
        </row>
        <row r="677">
          <cell r="D677">
            <v>2082801</v>
          </cell>
          <cell r="E677" t="str">
            <v>      行政运行</v>
          </cell>
          <cell r="F677">
            <v>210</v>
          </cell>
        </row>
        <row r="678">
          <cell r="D678">
            <v>2082802</v>
          </cell>
          <cell r="E678" t="str">
            <v>      一般行政管理事务</v>
          </cell>
          <cell r="F678">
            <v>0</v>
          </cell>
        </row>
        <row r="679">
          <cell r="D679">
            <v>2082803</v>
          </cell>
          <cell r="E679" t="str">
            <v>      机关服务</v>
          </cell>
          <cell r="F679">
            <v>0</v>
          </cell>
        </row>
        <row r="680">
          <cell r="D680">
            <v>2082804</v>
          </cell>
          <cell r="E680" t="str">
            <v>      拥军优属</v>
          </cell>
          <cell r="F680">
            <v>83</v>
          </cell>
        </row>
        <row r="681">
          <cell r="D681">
            <v>2082805</v>
          </cell>
          <cell r="E681" t="str">
            <v>      军供保障</v>
          </cell>
          <cell r="F681">
            <v>0</v>
          </cell>
        </row>
        <row r="682">
          <cell r="D682">
            <v>2082806</v>
          </cell>
          <cell r="E682" t="str">
            <v>      信息化建设</v>
          </cell>
          <cell r="F682">
            <v>0</v>
          </cell>
        </row>
        <row r="683">
          <cell r="D683">
            <v>2082850</v>
          </cell>
          <cell r="E683" t="str">
            <v>      事业运行</v>
          </cell>
          <cell r="F683">
            <v>262</v>
          </cell>
        </row>
        <row r="684">
          <cell r="D684">
            <v>2082899</v>
          </cell>
          <cell r="E684" t="str">
            <v>      其他退役军人事务管理支出</v>
          </cell>
          <cell r="F684">
            <v>4</v>
          </cell>
        </row>
        <row r="685">
          <cell r="D685">
            <v>20830</v>
          </cell>
          <cell r="E685" t="str">
            <v>    财政代缴社会保险费支出</v>
          </cell>
          <cell r="F685">
            <v>1128</v>
          </cell>
        </row>
        <row r="686">
          <cell r="D686">
            <v>2083001</v>
          </cell>
          <cell r="E686" t="str">
            <v>      财政代缴城乡居民基本养老保险费支出</v>
          </cell>
          <cell r="F686">
            <v>39</v>
          </cell>
        </row>
        <row r="687">
          <cell r="D687">
            <v>2083099</v>
          </cell>
          <cell r="E687" t="str">
            <v>      财政代缴其他社会保险费支出</v>
          </cell>
          <cell r="F687">
            <v>1089</v>
          </cell>
        </row>
        <row r="688">
          <cell r="D688">
            <v>20899</v>
          </cell>
          <cell r="E688" t="str">
            <v>    其他社会保障和就业支出</v>
          </cell>
          <cell r="F688">
            <v>383</v>
          </cell>
        </row>
        <row r="689">
          <cell r="D689">
            <v>2089999</v>
          </cell>
          <cell r="E689" t="str">
            <v>      其他社会保障和就业支出</v>
          </cell>
          <cell r="F689">
            <v>383</v>
          </cell>
        </row>
        <row r="690">
          <cell r="D690">
            <v>210</v>
          </cell>
          <cell r="E690" t="str">
            <v>  卫生健康支出</v>
          </cell>
          <cell r="F690">
            <v>25406</v>
          </cell>
        </row>
        <row r="691">
          <cell r="D691">
            <v>21001</v>
          </cell>
          <cell r="E691" t="str">
            <v>    卫生健康管理事务</v>
          </cell>
          <cell r="F691">
            <v>581</v>
          </cell>
        </row>
        <row r="692">
          <cell r="D692">
            <v>2100101</v>
          </cell>
          <cell r="E692" t="str">
            <v>      行政运行</v>
          </cell>
          <cell r="F692">
            <v>303</v>
          </cell>
        </row>
        <row r="693">
          <cell r="D693">
            <v>2100102</v>
          </cell>
          <cell r="E693" t="str">
            <v>      一般行政管理事务</v>
          </cell>
          <cell r="F693">
            <v>0</v>
          </cell>
        </row>
        <row r="694">
          <cell r="D694">
            <v>2100103</v>
          </cell>
          <cell r="E694" t="str">
            <v>      机关服务</v>
          </cell>
          <cell r="F694">
            <v>0</v>
          </cell>
        </row>
        <row r="695">
          <cell r="D695">
            <v>2100199</v>
          </cell>
          <cell r="E695" t="str">
            <v>      其他卫生健康管理事务支出</v>
          </cell>
          <cell r="F695">
            <v>278</v>
          </cell>
        </row>
        <row r="696">
          <cell r="D696">
            <v>21002</v>
          </cell>
          <cell r="E696" t="str">
            <v>    公立医院</v>
          </cell>
          <cell r="F696">
            <v>2167</v>
          </cell>
        </row>
        <row r="697">
          <cell r="D697">
            <v>2100201</v>
          </cell>
          <cell r="E697" t="str">
            <v>      综合医院</v>
          </cell>
          <cell r="F697">
            <v>776</v>
          </cell>
        </row>
        <row r="698">
          <cell r="D698">
            <v>2100202</v>
          </cell>
          <cell r="E698" t="str">
            <v>      中医(民族)医院</v>
          </cell>
          <cell r="F698">
            <v>602</v>
          </cell>
        </row>
        <row r="699">
          <cell r="D699">
            <v>2100203</v>
          </cell>
          <cell r="E699" t="str">
            <v>      传染病医院</v>
          </cell>
          <cell r="F699">
            <v>0</v>
          </cell>
        </row>
        <row r="700">
          <cell r="D700">
            <v>2100204</v>
          </cell>
          <cell r="E700" t="str">
            <v>      职业病防治医院</v>
          </cell>
          <cell r="F700">
            <v>0</v>
          </cell>
        </row>
        <row r="701">
          <cell r="D701">
            <v>2100205</v>
          </cell>
          <cell r="E701" t="str">
            <v>      精神病医院</v>
          </cell>
          <cell r="F701">
            <v>0</v>
          </cell>
        </row>
        <row r="702">
          <cell r="D702">
            <v>2100206</v>
          </cell>
          <cell r="E702" t="str">
            <v>      妇幼保健医院</v>
          </cell>
          <cell r="F702">
            <v>789</v>
          </cell>
        </row>
        <row r="703">
          <cell r="D703">
            <v>2100207</v>
          </cell>
          <cell r="E703" t="str">
            <v>      儿童医院</v>
          </cell>
          <cell r="F703">
            <v>0</v>
          </cell>
        </row>
        <row r="704">
          <cell r="D704">
            <v>2100208</v>
          </cell>
          <cell r="E704" t="str">
            <v>      其他专科医院</v>
          </cell>
          <cell r="F704">
            <v>0</v>
          </cell>
        </row>
        <row r="705">
          <cell r="D705">
            <v>2100209</v>
          </cell>
          <cell r="E705" t="str">
            <v>      福利医院</v>
          </cell>
          <cell r="F705">
            <v>0</v>
          </cell>
        </row>
        <row r="706">
          <cell r="D706">
            <v>2100210</v>
          </cell>
          <cell r="E706" t="str">
            <v>      行业医院</v>
          </cell>
          <cell r="F706">
            <v>0</v>
          </cell>
        </row>
        <row r="707">
          <cell r="D707">
            <v>2100211</v>
          </cell>
          <cell r="E707" t="str">
            <v>      处理医疗欠费</v>
          </cell>
          <cell r="F707">
            <v>0</v>
          </cell>
        </row>
        <row r="708">
          <cell r="D708">
            <v>2100212</v>
          </cell>
          <cell r="E708" t="str">
            <v>      康复医院</v>
          </cell>
          <cell r="F708">
            <v>0</v>
          </cell>
        </row>
        <row r="709">
          <cell r="D709">
            <v>2100213</v>
          </cell>
          <cell r="E709" t="str">
            <v>      优抚医院</v>
          </cell>
          <cell r="F709">
            <v>0</v>
          </cell>
        </row>
        <row r="710">
          <cell r="D710">
            <v>2100299</v>
          </cell>
          <cell r="E710" t="str">
            <v>      其他公立医院支出</v>
          </cell>
          <cell r="F710">
            <v>0</v>
          </cell>
        </row>
        <row r="711">
          <cell r="D711">
            <v>21003</v>
          </cell>
          <cell r="E711" t="str">
            <v>    基层医疗卫生机构</v>
          </cell>
          <cell r="F711">
            <v>3050</v>
          </cell>
        </row>
        <row r="712">
          <cell r="D712">
            <v>2100301</v>
          </cell>
          <cell r="E712" t="str">
            <v>      城市社区卫生机构</v>
          </cell>
          <cell r="F712">
            <v>0</v>
          </cell>
        </row>
        <row r="713">
          <cell r="D713">
            <v>2100302</v>
          </cell>
          <cell r="E713" t="str">
            <v>      乡镇卫生院</v>
          </cell>
          <cell r="F713">
            <v>2057</v>
          </cell>
        </row>
        <row r="714">
          <cell r="D714">
            <v>2100399</v>
          </cell>
          <cell r="E714" t="str">
            <v>      其他基层医疗卫生机构支出</v>
          </cell>
          <cell r="F714">
            <v>993</v>
          </cell>
        </row>
        <row r="715">
          <cell r="D715">
            <v>21004</v>
          </cell>
          <cell r="E715" t="str">
            <v>    公共卫生</v>
          </cell>
          <cell r="F715">
            <v>3955</v>
          </cell>
        </row>
        <row r="716">
          <cell r="D716">
            <v>2100401</v>
          </cell>
          <cell r="E716" t="str">
            <v>      疾病预防控制机构</v>
          </cell>
          <cell r="F716">
            <v>528</v>
          </cell>
        </row>
        <row r="717">
          <cell r="D717">
            <v>2100402</v>
          </cell>
          <cell r="E717" t="str">
            <v>      卫生监督机构</v>
          </cell>
          <cell r="F717">
            <v>129</v>
          </cell>
        </row>
        <row r="718">
          <cell r="D718">
            <v>2100403</v>
          </cell>
          <cell r="E718" t="str">
            <v>      妇幼保健机构</v>
          </cell>
          <cell r="F718">
            <v>0</v>
          </cell>
        </row>
        <row r="719">
          <cell r="D719">
            <v>2100404</v>
          </cell>
          <cell r="E719" t="str">
            <v>      精神卫生机构</v>
          </cell>
          <cell r="F719">
            <v>0</v>
          </cell>
        </row>
        <row r="720">
          <cell r="D720">
            <v>2100405</v>
          </cell>
          <cell r="E720" t="str">
            <v>      应急救治机构</v>
          </cell>
          <cell r="F720">
            <v>51</v>
          </cell>
        </row>
        <row r="721">
          <cell r="D721">
            <v>2100406</v>
          </cell>
          <cell r="E721" t="str">
            <v>      采供血机构</v>
          </cell>
          <cell r="F721">
            <v>0</v>
          </cell>
        </row>
        <row r="722">
          <cell r="D722">
            <v>2100407</v>
          </cell>
          <cell r="E722" t="str">
            <v>      其他专业公共卫生机构</v>
          </cell>
          <cell r="F722">
            <v>0</v>
          </cell>
        </row>
        <row r="723">
          <cell r="D723">
            <v>2100408</v>
          </cell>
          <cell r="E723" t="str">
            <v>      基本公共卫生服务</v>
          </cell>
          <cell r="F723">
            <v>3044</v>
          </cell>
        </row>
        <row r="724">
          <cell r="D724">
            <v>2100409</v>
          </cell>
          <cell r="E724" t="str">
            <v>      重大公共卫生服务</v>
          </cell>
          <cell r="F724">
            <v>182</v>
          </cell>
        </row>
        <row r="725">
          <cell r="D725">
            <v>2100410</v>
          </cell>
          <cell r="E725" t="str">
            <v>      突发公共卫生事件应急处置</v>
          </cell>
          <cell r="F725">
            <v>9</v>
          </cell>
        </row>
        <row r="726">
          <cell r="D726">
            <v>2100499</v>
          </cell>
          <cell r="E726" t="str">
            <v>      其他公共卫生支出</v>
          </cell>
          <cell r="F726">
            <v>12</v>
          </cell>
        </row>
        <row r="727">
          <cell r="D727">
            <v>21007</v>
          </cell>
          <cell r="E727" t="str">
            <v>    计划生育事务</v>
          </cell>
          <cell r="F727">
            <v>3119</v>
          </cell>
        </row>
        <row r="728">
          <cell r="D728">
            <v>2100716</v>
          </cell>
          <cell r="E728" t="str">
            <v>      计划生育机构</v>
          </cell>
          <cell r="F728">
            <v>0</v>
          </cell>
        </row>
        <row r="729">
          <cell r="D729">
            <v>2100717</v>
          </cell>
          <cell r="E729" t="str">
            <v>      计划生育服务</v>
          </cell>
          <cell r="F729">
            <v>3019</v>
          </cell>
        </row>
        <row r="730">
          <cell r="D730">
            <v>2100799</v>
          </cell>
          <cell r="E730" t="str">
            <v>      其他计划生育事务支出</v>
          </cell>
          <cell r="F730">
            <v>100</v>
          </cell>
        </row>
        <row r="731">
          <cell r="D731">
            <v>21011</v>
          </cell>
          <cell r="E731" t="str">
            <v>    行政事业单位医疗</v>
          </cell>
          <cell r="F731">
            <v>7319</v>
          </cell>
        </row>
        <row r="732">
          <cell r="D732">
            <v>2101101</v>
          </cell>
          <cell r="E732" t="str">
            <v>      行政单位医疗</v>
          </cell>
          <cell r="F732">
            <v>2146</v>
          </cell>
        </row>
        <row r="733">
          <cell r="D733">
            <v>2101102</v>
          </cell>
          <cell r="E733" t="str">
            <v>      事业单位医疗</v>
          </cell>
          <cell r="F733">
            <v>3136</v>
          </cell>
        </row>
        <row r="734">
          <cell r="D734">
            <v>2101103</v>
          </cell>
          <cell r="E734" t="str">
            <v>      公务员医疗补助</v>
          </cell>
          <cell r="F734">
            <v>2024</v>
          </cell>
        </row>
        <row r="735">
          <cell r="D735">
            <v>2101199</v>
          </cell>
          <cell r="E735" t="str">
            <v>      其他行政事业单位医疗支出</v>
          </cell>
          <cell r="F735">
            <v>13</v>
          </cell>
        </row>
        <row r="736">
          <cell r="D736">
            <v>21012</v>
          </cell>
          <cell r="E736" t="str">
            <v>    财政对基本医疗保险基金的补助</v>
          </cell>
          <cell r="F736">
            <v>2021</v>
          </cell>
        </row>
        <row r="737">
          <cell r="D737">
            <v>2101201</v>
          </cell>
          <cell r="E737" t="str">
            <v>      财政对职工基本医疗保险基金的补助</v>
          </cell>
          <cell r="F737">
            <v>0</v>
          </cell>
        </row>
        <row r="738">
          <cell r="D738">
            <v>2101202</v>
          </cell>
          <cell r="E738" t="str">
            <v>      财政对城乡居民基本医疗保险基金的补助</v>
          </cell>
          <cell r="F738">
            <v>2021</v>
          </cell>
        </row>
        <row r="739">
          <cell r="D739">
            <v>2101299</v>
          </cell>
          <cell r="E739" t="str">
            <v>      财政对其他基本医疗保险基金的补助</v>
          </cell>
          <cell r="F739">
            <v>0</v>
          </cell>
        </row>
        <row r="740">
          <cell r="D740">
            <v>21013</v>
          </cell>
          <cell r="E740" t="str">
            <v>    医疗救助</v>
          </cell>
          <cell r="F740">
            <v>2462</v>
          </cell>
        </row>
        <row r="741">
          <cell r="D741">
            <v>2101301</v>
          </cell>
          <cell r="E741" t="str">
            <v>      城乡医疗救助</v>
          </cell>
          <cell r="F741">
            <v>2312</v>
          </cell>
        </row>
        <row r="742">
          <cell r="D742">
            <v>2101302</v>
          </cell>
          <cell r="E742" t="str">
            <v>      疾病应急救助</v>
          </cell>
          <cell r="F742">
            <v>0</v>
          </cell>
        </row>
        <row r="743">
          <cell r="D743">
            <v>2101399</v>
          </cell>
          <cell r="E743" t="str">
            <v>      其他医疗救助支出</v>
          </cell>
          <cell r="F743">
            <v>150</v>
          </cell>
        </row>
        <row r="744">
          <cell r="D744">
            <v>21014</v>
          </cell>
          <cell r="E744" t="str">
            <v>    优抚对象医疗</v>
          </cell>
          <cell r="F744">
            <v>110</v>
          </cell>
        </row>
        <row r="745">
          <cell r="D745">
            <v>2101401</v>
          </cell>
          <cell r="E745" t="str">
            <v>      优抚对象医疗补助</v>
          </cell>
          <cell r="F745">
            <v>110</v>
          </cell>
        </row>
        <row r="746">
          <cell r="D746">
            <v>2101499</v>
          </cell>
          <cell r="E746" t="str">
            <v>      其他优抚对象医疗支出</v>
          </cell>
          <cell r="F746">
            <v>0</v>
          </cell>
        </row>
        <row r="747">
          <cell r="D747">
            <v>21015</v>
          </cell>
          <cell r="E747" t="str">
            <v>    医疗保障管理事务</v>
          </cell>
          <cell r="F747">
            <v>569</v>
          </cell>
        </row>
        <row r="748">
          <cell r="D748">
            <v>2101501</v>
          </cell>
          <cell r="E748" t="str">
            <v>      行政运行</v>
          </cell>
          <cell r="F748">
            <v>267</v>
          </cell>
        </row>
        <row r="749">
          <cell r="D749">
            <v>2101502</v>
          </cell>
          <cell r="E749" t="str">
            <v>      一般行政管理事务</v>
          </cell>
          <cell r="F749">
            <v>1</v>
          </cell>
        </row>
        <row r="750">
          <cell r="D750">
            <v>2101503</v>
          </cell>
          <cell r="E750" t="str">
            <v>      机关服务</v>
          </cell>
          <cell r="F750">
            <v>0</v>
          </cell>
        </row>
        <row r="751">
          <cell r="D751">
            <v>2101504</v>
          </cell>
          <cell r="E751" t="str">
            <v>      信息化建设</v>
          </cell>
          <cell r="F751">
            <v>0</v>
          </cell>
        </row>
        <row r="752">
          <cell r="D752">
            <v>2101505</v>
          </cell>
          <cell r="E752" t="str">
            <v>      医疗保障政策管理</v>
          </cell>
          <cell r="F752">
            <v>0</v>
          </cell>
        </row>
        <row r="753">
          <cell r="D753">
            <v>2101506</v>
          </cell>
          <cell r="E753" t="str">
            <v>      医疗保障经办事务</v>
          </cell>
          <cell r="F753">
            <v>0</v>
          </cell>
        </row>
        <row r="754">
          <cell r="D754">
            <v>2101550</v>
          </cell>
          <cell r="E754" t="str">
            <v>      事业运行</v>
          </cell>
          <cell r="F754">
            <v>194</v>
          </cell>
        </row>
        <row r="755">
          <cell r="D755">
            <v>2101599</v>
          </cell>
          <cell r="E755" t="str">
            <v>      其他医疗保障管理事务支出</v>
          </cell>
          <cell r="F755">
            <v>107</v>
          </cell>
        </row>
        <row r="756">
          <cell r="D756">
            <v>21016</v>
          </cell>
          <cell r="E756" t="str">
            <v>    老龄卫生健康事务</v>
          </cell>
          <cell r="F756">
            <v>0</v>
          </cell>
        </row>
        <row r="757">
          <cell r="D757">
            <v>2101601</v>
          </cell>
          <cell r="E757" t="str">
            <v>      老龄卫生健康事务</v>
          </cell>
          <cell r="F757">
            <v>0</v>
          </cell>
        </row>
        <row r="758">
          <cell r="D758">
            <v>21017</v>
          </cell>
          <cell r="E758" t="str">
            <v>    中医药事务</v>
          </cell>
          <cell r="F758">
            <v>53</v>
          </cell>
        </row>
        <row r="759">
          <cell r="D759">
            <v>2101701</v>
          </cell>
          <cell r="E759" t="str">
            <v>      行政运行</v>
          </cell>
          <cell r="F759">
            <v>0</v>
          </cell>
        </row>
        <row r="760">
          <cell r="D760">
            <v>2101702</v>
          </cell>
          <cell r="E760" t="str">
            <v>      一般行政管理事务</v>
          </cell>
          <cell r="F760">
            <v>0</v>
          </cell>
        </row>
        <row r="761">
          <cell r="D761">
            <v>2101703</v>
          </cell>
          <cell r="E761" t="str">
            <v>      机关服务</v>
          </cell>
          <cell r="F761">
            <v>0</v>
          </cell>
        </row>
        <row r="762">
          <cell r="D762">
            <v>2101704</v>
          </cell>
          <cell r="E762" t="str">
            <v>      中医（民族医）药专项</v>
          </cell>
          <cell r="F762">
            <v>53</v>
          </cell>
        </row>
        <row r="763">
          <cell r="D763">
            <v>2101799</v>
          </cell>
          <cell r="E763" t="str">
            <v>      其他中医药事务支出</v>
          </cell>
          <cell r="F763">
            <v>0</v>
          </cell>
        </row>
        <row r="764">
          <cell r="D764">
            <v>21018</v>
          </cell>
          <cell r="E764" t="str">
            <v>    疾病预防控制事务</v>
          </cell>
          <cell r="F764">
            <v>0</v>
          </cell>
        </row>
        <row r="765">
          <cell r="D765">
            <v>2101801</v>
          </cell>
          <cell r="E765" t="str">
            <v>      行政运行</v>
          </cell>
          <cell r="F765">
            <v>0</v>
          </cell>
        </row>
        <row r="766">
          <cell r="D766">
            <v>2101802</v>
          </cell>
          <cell r="E766" t="str">
            <v>      一般行政管理事务</v>
          </cell>
          <cell r="F766">
            <v>0</v>
          </cell>
        </row>
        <row r="767">
          <cell r="D767">
            <v>2101803</v>
          </cell>
          <cell r="E767" t="str">
            <v>      机关服务</v>
          </cell>
          <cell r="F767">
            <v>0</v>
          </cell>
        </row>
        <row r="768">
          <cell r="D768">
            <v>2101899</v>
          </cell>
          <cell r="E768" t="str">
            <v>      其他疾病预防控制事务支出</v>
          </cell>
          <cell r="F768">
            <v>0</v>
          </cell>
        </row>
        <row r="769">
          <cell r="D769">
            <v>21099</v>
          </cell>
          <cell r="E769" t="str">
            <v>    其他卫生健康支出</v>
          </cell>
          <cell r="F769">
            <v>0</v>
          </cell>
        </row>
        <row r="770">
          <cell r="D770">
            <v>2109999</v>
          </cell>
          <cell r="E770" t="str">
            <v>      其他卫生健康支出</v>
          </cell>
          <cell r="F770">
            <v>0</v>
          </cell>
        </row>
        <row r="771">
          <cell r="D771">
            <v>211</v>
          </cell>
          <cell r="E771" t="str">
            <v>  节能环保支出</v>
          </cell>
          <cell r="F771">
            <v>222</v>
          </cell>
        </row>
        <row r="772">
          <cell r="D772">
            <v>21101</v>
          </cell>
          <cell r="E772" t="str">
            <v>    环境保护管理事务</v>
          </cell>
          <cell r="F772">
            <v>0</v>
          </cell>
        </row>
        <row r="773">
          <cell r="D773">
            <v>2110101</v>
          </cell>
          <cell r="E773" t="str">
            <v>      行政运行</v>
          </cell>
          <cell r="F773">
            <v>0</v>
          </cell>
        </row>
        <row r="774">
          <cell r="D774">
            <v>2110102</v>
          </cell>
          <cell r="E774" t="str">
            <v>      一般行政管理事务</v>
          </cell>
          <cell r="F774">
            <v>0</v>
          </cell>
        </row>
        <row r="775">
          <cell r="D775">
            <v>2110103</v>
          </cell>
          <cell r="E775" t="str">
            <v>      机关服务</v>
          </cell>
          <cell r="F775">
            <v>0</v>
          </cell>
        </row>
        <row r="776">
          <cell r="D776">
            <v>2110104</v>
          </cell>
          <cell r="E776" t="str">
            <v>      生态环境保护宣传</v>
          </cell>
          <cell r="F776">
            <v>0</v>
          </cell>
        </row>
        <row r="777">
          <cell r="D777">
            <v>2110105</v>
          </cell>
          <cell r="E777" t="str">
            <v>      环境保护法规、规划及标准</v>
          </cell>
          <cell r="F777">
            <v>0</v>
          </cell>
        </row>
        <row r="778">
          <cell r="D778">
            <v>2110106</v>
          </cell>
          <cell r="E778" t="str">
            <v>      生态环境国际合作及履约</v>
          </cell>
          <cell r="F778">
            <v>0</v>
          </cell>
        </row>
        <row r="779">
          <cell r="D779">
            <v>2110107</v>
          </cell>
          <cell r="E779" t="str">
            <v>      生态环境保护行政许可</v>
          </cell>
          <cell r="F779">
            <v>0</v>
          </cell>
        </row>
        <row r="780">
          <cell r="D780">
            <v>2110108</v>
          </cell>
          <cell r="E780" t="str">
            <v>      应对气候变化管理事务</v>
          </cell>
          <cell r="F780">
            <v>0</v>
          </cell>
        </row>
        <row r="781">
          <cell r="D781">
            <v>2110199</v>
          </cell>
          <cell r="E781" t="str">
            <v>      其他环境保护管理事务支出</v>
          </cell>
          <cell r="F781">
            <v>0</v>
          </cell>
        </row>
        <row r="782">
          <cell r="D782">
            <v>21102</v>
          </cell>
          <cell r="E782" t="str">
            <v>    环境监测与监察</v>
          </cell>
          <cell r="F782">
            <v>20</v>
          </cell>
        </row>
        <row r="783">
          <cell r="D783">
            <v>2110203</v>
          </cell>
          <cell r="E783" t="str">
            <v>      建设项目环评审查与监督</v>
          </cell>
          <cell r="F783">
            <v>0</v>
          </cell>
        </row>
        <row r="784">
          <cell r="D784">
            <v>2110204</v>
          </cell>
          <cell r="E784" t="str">
            <v>      核与辐射安全监督</v>
          </cell>
          <cell r="F784">
            <v>0</v>
          </cell>
        </row>
        <row r="785">
          <cell r="D785">
            <v>2110299</v>
          </cell>
          <cell r="E785" t="str">
            <v>      其他环境监测与监察支出</v>
          </cell>
          <cell r="F785">
            <v>20</v>
          </cell>
        </row>
        <row r="786">
          <cell r="D786">
            <v>21103</v>
          </cell>
          <cell r="E786" t="str">
            <v>    污染防治</v>
          </cell>
          <cell r="F786">
            <v>22</v>
          </cell>
        </row>
        <row r="787">
          <cell r="D787">
            <v>2110301</v>
          </cell>
          <cell r="E787" t="str">
            <v>      大气</v>
          </cell>
          <cell r="F787">
            <v>12</v>
          </cell>
        </row>
        <row r="788">
          <cell r="D788">
            <v>2110302</v>
          </cell>
          <cell r="E788" t="str">
            <v>      水体</v>
          </cell>
          <cell r="F788">
            <v>10</v>
          </cell>
        </row>
        <row r="789">
          <cell r="D789">
            <v>2110303</v>
          </cell>
          <cell r="E789" t="str">
            <v>      噪声</v>
          </cell>
          <cell r="F789">
            <v>0</v>
          </cell>
        </row>
        <row r="790">
          <cell r="D790">
            <v>2110304</v>
          </cell>
          <cell r="E790" t="str">
            <v>      固体废弃物与化学品</v>
          </cell>
          <cell r="F790">
            <v>0</v>
          </cell>
        </row>
        <row r="791">
          <cell r="D791">
            <v>2110305</v>
          </cell>
          <cell r="E791" t="str">
            <v>      放射源和放射性废物监管</v>
          </cell>
          <cell r="F791">
            <v>0</v>
          </cell>
        </row>
        <row r="792">
          <cell r="D792">
            <v>2110306</v>
          </cell>
          <cell r="E792" t="str">
            <v>      辐射</v>
          </cell>
          <cell r="F792">
            <v>0</v>
          </cell>
        </row>
        <row r="793">
          <cell r="D793">
            <v>2110307</v>
          </cell>
          <cell r="E793" t="str">
            <v>      土壤</v>
          </cell>
          <cell r="F793">
            <v>0</v>
          </cell>
        </row>
        <row r="794">
          <cell r="D794">
            <v>2110399</v>
          </cell>
          <cell r="E794" t="str">
            <v>      其他污染防治支出</v>
          </cell>
          <cell r="F794">
            <v>0</v>
          </cell>
        </row>
        <row r="795">
          <cell r="D795">
            <v>21104</v>
          </cell>
          <cell r="E795" t="str">
            <v>    自然生态保护</v>
          </cell>
          <cell r="F795">
            <v>180</v>
          </cell>
        </row>
        <row r="796">
          <cell r="D796">
            <v>2110401</v>
          </cell>
          <cell r="E796" t="str">
            <v>      生态保护</v>
          </cell>
          <cell r="F796">
            <v>10</v>
          </cell>
        </row>
        <row r="797">
          <cell r="D797">
            <v>2110402</v>
          </cell>
          <cell r="E797" t="str">
            <v>      农村环境保护</v>
          </cell>
          <cell r="F797">
            <v>170</v>
          </cell>
        </row>
        <row r="798">
          <cell r="D798">
            <v>2110404</v>
          </cell>
          <cell r="E798" t="str">
            <v>      生物及物种资源保护</v>
          </cell>
          <cell r="F798">
            <v>0</v>
          </cell>
        </row>
        <row r="799">
          <cell r="D799">
            <v>2110405</v>
          </cell>
          <cell r="E799" t="str">
            <v>      草原生态修复治理</v>
          </cell>
          <cell r="F799">
            <v>0</v>
          </cell>
        </row>
        <row r="800">
          <cell r="D800">
            <v>2110406</v>
          </cell>
          <cell r="E800" t="str">
            <v>      自然保护地</v>
          </cell>
          <cell r="F800">
            <v>0</v>
          </cell>
        </row>
        <row r="801">
          <cell r="D801">
            <v>2110499</v>
          </cell>
          <cell r="E801" t="str">
            <v>      其他自然生态保护支出</v>
          </cell>
          <cell r="F801">
            <v>0</v>
          </cell>
        </row>
        <row r="802">
          <cell r="D802">
            <v>21105</v>
          </cell>
          <cell r="E802" t="str">
            <v>    森林保护修复</v>
          </cell>
          <cell r="F802">
            <v>0</v>
          </cell>
        </row>
        <row r="803">
          <cell r="D803">
            <v>2110501</v>
          </cell>
          <cell r="E803" t="str">
            <v>      森林管护</v>
          </cell>
          <cell r="F803">
            <v>0</v>
          </cell>
        </row>
        <row r="804">
          <cell r="D804">
            <v>2110502</v>
          </cell>
          <cell r="E804" t="str">
            <v>      社会保险补助</v>
          </cell>
          <cell r="F804">
            <v>0</v>
          </cell>
        </row>
        <row r="805">
          <cell r="D805">
            <v>2110503</v>
          </cell>
          <cell r="E805" t="str">
            <v>      政策性社会性支出补助</v>
          </cell>
          <cell r="F805">
            <v>0</v>
          </cell>
        </row>
        <row r="806">
          <cell r="D806">
            <v>2110506</v>
          </cell>
          <cell r="E806" t="str">
            <v>      天然林保护工程建设 </v>
          </cell>
          <cell r="F806">
            <v>0</v>
          </cell>
        </row>
        <row r="807">
          <cell r="D807">
            <v>2110507</v>
          </cell>
          <cell r="E807" t="str">
            <v>      停伐补助</v>
          </cell>
          <cell r="F807">
            <v>0</v>
          </cell>
        </row>
        <row r="808">
          <cell r="D808">
            <v>2110599</v>
          </cell>
          <cell r="E808" t="str">
            <v>      其他森林保护修复支出</v>
          </cell>
          <cell r="F808">
            <v>0</v>
          </cell>
        </row>
        <row r="809">
          <cell r="D809">
            <v>21107</v>
          </cell>
          <cell r="E809" t="str">
            <v>    风沙荒漠治理</v>
          </cell>
          <cell r="F809">
            <v>0</v>
          </cell>
        </row>
        <row r="810">
          <cell r="D810">
            <v>2110704</v>
          </cell>
          <cell r="E810" t="str">
            <v>      京津风沙源治理工程建设</v>
          </cell>
          <cell r="F810">
            <v>0</v>
          </cell>
        </row>
        <row r="811">
          <cell r="D811">
            <v>2110799</v>
          </cell>
          <cell r="E811" t="str">
            <v>      其他风沙荒漠治理支出</v>
          </cell>
          <cell r="F811">
            <v>0</v>
          </cell>
        </row>
        <row r="812">
          <cell r="D812">
            <v>21108</v>
          </cell>
          <cell r="E812" t="str">
            <v>    退牧还草</v>
          </cell>
          <cell r="F812">
            <v>0</v>
          </cell>
        </row>
        <row r="813">
          <cell r="D813">
            <v>2110804</v>
          </cell>
          <cell r="E813" t="str">
            <v>      退牧还草工程建设</v>
          </cell>
          <cell r="F813">
            <v>0</v>
          </cell>
        </row>
        <row r="814">
          <cell r="D814">
            <v>2110899</v>
          </cell>
          <cell r="E814" t="str">
            <v>      其他退牧还草支出</v>
          </cell>
          <cell r="F814">
            <v>0</v>
          </cell>
        </row>
        <row r="815">
          <cell r="D815">
            <v>21109</v>
          </cell>
          <cell r="E815" t="str">
            <v>    已垦草原退耕还草</v>
          </cell>
          <cell r="F815">
            <v>0</v>
          </cell>
        </row>
        <row r="816">
          <cell r="D816">
            <v>2110901</v>
          </cell>
          <cell r="E816" t="str">
            <v>      已垦草原退耕还草</v>
          </cell>
          <cell r="F816">
            <v>0</v>
          </cell>
        </row>
        <row r="817">
          <cell r="D817">
            <v>21110</v>
          </cell>
          <cell r="E817" t="str">
            <v>    能源节约利用</v>
          </cell>
          <cell r="F817">
            <v>0</v>
          </cell>
        </row>
        <row r="818">
          <cell r="D818">
            <v>2111001</v>
          </cell>
          <cell r="E818" t="str">
            <v>      能源节约利用</v>
          </cell>
          <cell r="F818">
            <v>0</v>
          </cell>
        </row>
        <row r="819">
          <cell r="D819">
            <v>21111</v>
          </cell>
          <cell r="E819" t="str">
            <v>    污染减排</v>
          </cell>
          <cell r="F819">
            <v>0</v>
          </cell>
        </row>
        <row r="820">
          <cell r="D820">
            <v>2111101</v>
          </cell>
          <cell r="E820" t="str">
            <v>      生态环境监测与信息</v>
          </cell>
          <cell r="F820">
            <v>0</v>
          </cell>
        </row>
        <row r="821">
          <cell r="D821">
            <v>2111102</v>
          </cell>
          <cell r="E821" t="str">
            <v>      生态环境执法监察</v>
          </cell>
          <cell r="F821">
            <v>0</v>
          </cell>
        </row>
        <row r="822">
          <cell r="D822">
            <v>2111103</v>
          </cell>
          <cell r="E822" t="str">
            <v>      减排专项支出</v>
          </cell>
          <cell r="F822">
            <v>0</v>
          </cell>
        </row>
        <row r="823">
          <cell r="D823">
            <v>2111104</v>
          </cell>
          <cell r="E823" t="str">
            <v>      清洁生产专项支出</v>
          </cell>
          <cell r="F823">
            <v>0</v>
          </cell>
        </row>
        <row r="824">
          <cell r="D824">
            <v>2111199</v>
          </cell>
          <cell r="E824" t="str">
            <v>      其他污染减排支出</v>
          </cell>
          <cell r="F824">
            <v>0</v>
          </cell>
        </row>
        <row r="825">
          <cell r="D825">
            <v>21112</v>
          </cell>
          <cell r="E825" t="str">
            <v>    可再生能源</v>
          </cell>
          <cell r="F825">
            <v>0</v>
          </cell>
        </row>
        <row r="826">
          <cell r="D826">
            <v>2111201</v>
          </cell>
          <cell r="E826" t="str">
            <v>      可再生能源</v>
          </cell>
          <cell r="F826">
            <v>0</v>
          </cell>
        </row>
        <row r="827">
          <cell r="D827">
            <v>21113</v>
          </cell>
          <cell r="E827" t="str">
            <v>    循环经济</v>
          </cell>
          <cell r="F827">
            <v>0</v>
          </cell>
        </row>
        <row r="828">
          <cell r="D828">
            <v>2111301</v>
          </cell>
          <cell r="E828" t="str">
            <v>      循环经济</v>
          </cell>
          <cell r="F828">
            <v>0</v>
          </cell>
        </row>
        <row r="829">
          <cell r="D829">
            <v>21114</v>
          </cell>
          <cell r="E829" t="str">
            <v>    能源管理事务</v>
          </cell>
          <cell r="F829">
            <v>0</v>
          </cell>
        </row>
        <row r="830">
          <cell r="D830">
            <v>2111401</v>
          </cell>
          <cell r="E830" t="str">
            <v>      行政运行</v>
          </cell>
          <cell r="F830">
            <v>0</v>
          </cell>
        </row>
        <row r="831">
          <cell r="D831">
            <v>2111402</v>
          </cell>
          <cell r="E831" t="str">
            <v>      一般行政管理事务</v>
          </cell>
          <cell r="F831">
            <v>0</v>
          </cell>
        </row>
        <row r="832">
          <cell r="D832">
            <v>2111403</v>
          </cell>
          <cell r="E832" t="str">
            <v>      机关服务</v>
          </cell>
          <cell r="F832">
            <v>0</v>
          </cell>
        </row>
        <row r="833">
          <cell r="D833">
            <v>2111406</v>
          </cell>
          <cell r="E833" t="str">
            <v>      能源科技装备</v>
          </cell>
          <cell r="F833">
            <v>0</v>
          </cell>
        </row>
        <row r="834">
          <cell r="D834">
            <v>2111407</v>
          </cell>
          <cell r="E834" t="str">
            <v>      能源行业管理</v>
          </cell>
          <cell r="F834">
            <v>0</v>
          </cell>
        </row>
        <row r="835">
          <cell r="D835">
            <v>2111408</v>
          </cell>
          <cell r="E835" t="str">
            <v>      能源管理</v>
          </cell>
          <cell r="F835">
            <v>0</v>
          </cell>
        </row>
        <row r="836">
          <cell r="D836">
            <v>2111411</v>
          </cell>
          <cell r="E836" t="str">
            <v>      信息化建设</v>
          </cell>
          <cell r="F836">
            <v>0</v>
          </cell>
        </row>
        <row r="837">
          <cell r="D837">
            <v>2111413</v>
          </cell>
          <cell r="E837" t="str">
            <v>      农村电网建设</v>
          </cell>
          <cell r="F837">
            <v>0</v>
          </cell>
        </row>
        <row r="838">
          <cell r="D838">
            <v>2111450</v>
          </cell>
          <cell r="E838" t="str">
            <v>      事业运行</v>
          </cell>
          <cell r="F838">
            <v>0</v>
          </cell>
        </row>
        <row r="839">
          <cell r="D839">
            <v>2111499</v>
          </cell>
          <cell r="E839" t="str">
            <v>      其他能源管理事务支出</v>
          </cell>
          <cell r="F839">
            <v>0</v>
          </cell>
        </row>
        <row r="840">
          <cell r="D840">
            <v>21199</v>
          </cell>
          <cell r="E840" t="str">
            <v>    其他节能环保支出</v>
          </cell>
          <cell r="F840">
            <v>0</v>
          </cell>
        </row>
        <row r="841">
          <cell r="D841">
            <v>2119999</v>
          </cell>
          <cell r="E841" t="str">
            <v>      其他节能环保支出</v>
          </cell>
          <cell r="F841">
            <v>0</v>
          </cell>
        </row>
        <row r="842">
          <cell r="D842">
            <v>212</v>
          </cell>
          <cell r="E842" t="str">
            <v>  城乡社区支出</v>
          </cell>
          <cell r="F842">
            <v>3636</v>
          </cell>
        </row>
        <row r="843">
          <cell r="D843">
            <v>21201</v>
          </cell>
          <cell r="E843" t="str">
            <v>    城乡社区管理事务</v>
          </cell>
          <cell r="F843">
            <v>2069</v>
          </cell>
        </row>
        <row r="844">
          <cell r="D844">
            <v>2120101</v>
          </cell>
          <cell r="E844" t="str">
            <v>      行政运行</v>
          </cell>
          <cell r="F844">
            <v>446</v>
          </cell>
        </row>
        <row r="845">
          <cell r="D845">
            <v>2120102</v>
          </cell>
          <cell r="E845" t="str">
            <v>      一般行政管理事务</v>
          </cell>
          <cell r="F845">
            <v>1127</v>
          </cell>
        </row>
        <row r="846">
          <cell r="D846">
            <v>2120103</v>
          </cell>
          <cell r="E846" t="str">
            <v>      机关服务</v>
          </cell>
          <cell r="F846">
            <v>0</v>
          </cell>
        </row>
        <row r="847">
          <cell r="D847">
            <v>2120104</v>
          </cell>
          <cell r="E847" t="str">
            <v>      城管执法</v>
          </cell>
          <cell r="F847">
            <v>244</v>
          </cell>
        </row>
        <row r="848">
          <cell r="D848">
            <v>2120105</v>
          </cell>
          <cell r="E848" t="str">
            <v>      工程建设标准规范编制与监管</v>
          </cell>
          <cell r="F848">
            <v>0</v>
          </cell>
        </row>
        <row r="849">
          <cell r="D849">
            <v>2120106</v>
          </cell>
          <cell r="E849" t="str">
            <v>      工程建设管理</v>
          </cell>
          <cell r="F849">
            <v>21</v>
          </cell>
        </row>
        <row r="850">
          <cell r="D850">
            <v>2120107</v>
          </cell>
          <cell r="E850" t="str">
            <v>      市政公用行业市场监管</v>
          </cell>
          <cell r="F850">
            <v>66</v>
          </cell>
        </row>
        <row r="851">
          <cell r="D851">
            <v>2120109</v>
          </cell>
          <cell r="E851" t="str">
            <v>      住宅建设与房地产市场监管</v>
          </cell>
          <cell r="F851">
            <v>43</v>
          </cell>
        </row>
        <row r="852">
          <cell r="D852">
            <v>2120110</v>
          </cell>
          <cell r="E852" t="str">
            <v>      执业资格注册、资质审查</v>
          </cell>
          <cell r="F852">
            <v>0</v>
          </cell>
        </row>
        <row r="853">
          <cell r="D853">
            <v>2120199</v>
          </cell>
          <cell r="E853" t="str">
            <v>      其他城乡社区管理事务支出</v>
          </cell>
          <cell r="F853">
            <v>122</v>
          </cell>
        </row>
        <row r="854">
          <cell r="D854">
            <v>21202</v>
          </cell>
          <cell r="E854" t="str">
            <v>    城乡社区规划与管理</v>
          </cell>
          <cell r="F854">
            <v>0</v>
          </cell>
        </row>
        <row r="855">
          <cell r="D855">
            <v>2120201</v>
          </cell>
          <cell r="E855" t="str">
            <v>      城乡社区规划与管理</v>
          </cell>
          <cell r="F855">
            <v>0</v>
          </cell>
        </row>
        <row r="856">
          <cell r="D856">
            <v>21203</v>
          </cell>
          <cell r="E856" t="str">
            <v>    城乡社区公共设施</v>
          </cell>
          <cell r="F856">
            <v>116</v>
          </cell>
        </row>
        <row r="857">
          <cell r="D857">
            <v>2120303</v>
          </cell>
          <cell r="E857" t="str">
            <v>      小城镇基础设施建设</v>
          </cell>
          <cell r="F857">
            <v>0</v>
          </cell>
        </row>
        <row r="858">
          <cell r="D858">
            <v>2120399</v>
          </cell>
          <cell r="E858" t="str">
            <v>      其他城乡社区公共设施支出</v>
          </cell>
          <cell r="F858">
            <v>116</v>
          </cell>
        </row>
        <row r="859">
          <cell r="D859">
            <v>21205</v>
          </cell>
          <cell r="E859" t="str">
            <v>    城乡社区环境卫生</v>
          </cell>
          <cell r="F859">
            <v>1428</v>
          </cell>
        </row>
        <row r="860">
          <cell r="D860">
            <v>2120501</v>
          </cell>
          <cell r="E860" t="str">
            <v>      城乡社区环境卫生</v>
          </cell>
          <cell r="F860">
            <v>1428</v>
          </cell>
        </row>
        <row r="861">
          <cell r="D861">
            <v>21206</v>
          </cell>
          <cell r="E861" t="str">
            <v>    建设市场管理与监督</v>
          </cell>
          <cell r="F861">
            <v>0</v>
          </cell>
        </row>
        <row r="862">
          <cell r="D862">
            <v>2120601</v>
          </cell>
          <cell r="E862" t="str">
            <v>      建设市场管理与监督</v>
          </cell>
          <cell r="F862">
            <v>0</v>
          </cell>
        </row>
        <row r="863">
          <cell r="D863">
            <v>21299</v>
          </cell>
          <cell r="E863" t="str">
            <v>    其他城乡社区支出</v>
          </cell>
          <cell r="F863">
            <v>23</v>
          </cell>
        </row>
        <row r="864">
          <cell r="D864">
            <v>2129999</v>
          </cell>
          <cell r="E864" t="str">
            <v>      其他城乡社区支出</v>
          </cell>
          <cell r="F864">
            <v>23</v>
          </cell>
        </row>
        <row r="865">
          <cell r="D865">
            <v>213</v>
          </cell>
          <cell r="E865" t="str">
            <v>  农林水支出</v>
          </cell>
          <cell r="F865">
            <v>55184</v>
          </cell>
        </row>
        <row r="866">
          <cell r="D866">
            <v>21301</v>
          </cell>
          <cell r="E866" t="str">
            <v>    农业农村</v>
          </cell>
          <cell r="F866">
            <v>29670</v>
          </cell>
        </row>
        <row r="867">
          <cell r="D867">
            <v>2130101</v>
          </cell>
          <cell r="E867" t="str">
            <v>      行政运行</v>
          </cell>
          <cell r="F867">
            <v>1213</v>
          </cell>
        </row>
        <row r="868">
          <cell r="D868">
            <v>2130102</v>
          </cell>
          <cell r="E868" t="str">
            <v>      一般行政管理事务</v>
          </cell>
          <cell r="F868">
            <v>20</v>
          </cell>
        </row>
        <row r="869">
          <cell r="D869">
            <v>2130103</v>
          </cell>
          <cell r="E869" t="str">
            <v>      机关服务</v>
          </cell>
          <cell r="F869">
            <v>0</v>
          </cell>
        </row>
        <row r="870">
          <cell r="D870">
            <v>2130104</v>
          </cell>
          <cell r="E870" t="str">
            <v>      事业运行</v>
          </cell>
          <cell r="F870">
            <v>3674</v>
          </cell>
        </row>
        <row r="871">
          <cell r="D871">
            <v>2130105</v>
          </cell>
          <cell r="E871" t="str">
            <v>      农垦运行</v>
          </cell>
          <cell r="F871">
            <v>0</v>
          </cell>
        </row>
        <row r="872">
          <cell r="D872">
            <v>2130106</v>
          </cell>
          <cell r="E872" t="str">
            <v>      科技转化与推广服务</v>
          </cell>
          <cell r="F872">
            <v>209</v>
          </cell>
        </row>
        <row r="873">
          <cell r="D873">
            <v>2130108</v>
          </cell>
          <cell r="E873" t="str">
            <v>      病虫害控制</v>
          </cell>
          <cell r="F873">
            <v>109</v>
          </cell>
        </row>
        <row r="874">
          <cell r="D874">
            <v>2130109</v>
          </cell>
          <cell r="E874" t="str">
            <v>      农产品质量安全</v>
          </cell>
          <cell r="F874">
            <v>17</v>
          </cell>
        </row>
        <row r="875">
          <cell r="D875">
            <v>2130110</v>
          </cell>
          <cell r="E875" t="str">
            <v>      执法监管</v>
          </cell>
          <cell r="F875">
            <v>1</v>
          </cell>
        </row>
        <row r="876">
          <cell r="D876">
            <v>2130111</v>
          </cell>
          <cell r="E876" t="str">
            <v>      统计监测与信息服务</v>
          </cell>
          <cell r="F876">
            <v>1</v>
          </cell>
        </row>
        <row r="877">
          <cell r="D877">
            <v>2130112</v>
          </cell>
          <cell r="E877" t="str">
            <v>      行业业务管理</v>
          </cell>
          <cell r="F877">
            <v>14</v>
          </cell>
        </row>
        <row r="878">
          <cell r="D878">
            <v>2130114</v>
          </cell>
          <cell r="E878" t="str">
            <v>      对外交流与合作</v>
          </cell>
          <cell r="F878">
            <v>0</v>
          </cell>
        </row>
        <row r="879">
          <cell r="D879">
            <v>2130119</v>
          </cell>
          <cell r="E879" t="str">
            <v>      防灾救灾</v>
          </cell>
          <cell r="F879">
            <v>69</v>
          </cell>
        </row>
        <row r="880">
          <cell r="D880">
            <v>2130120</v>
          </cell>
          <cell r="E880" t="str">
            <v>      稳定农民收入补贴</v>
          </cell>
          <cell r="F880">
            <v>47</v>
          </cell>
        </row>
        <row r="881">
          <cell r="D881">
            <v>2130121</v>
          </cell>
          <cell r="E881" t="str">
            <v>      农业结构调整补贴</v>
          </cell>
          <cell r="F881">
            <v>0</v>
          </cell>
        </row>
        <row r="882">
          <cell r="D882">
            <v>2130122</v>
          </cell>
          <cell r="E882" t="str">
            <v>      农业生产发展</v>
          </cell>
          <cell r="F882">
            <v>10990</v>
          </cell>
        </row>
        <row r="883">
          <cell r="D883">
            <v>2130124</v>
          </cell>
          <cell r="E883" t="str">
            <v>      农村合作经济</v>
          </cell>
          <cell r="F883">
            <v>135</v>
          </cell>
        </row>
        <row r="884">
          <cell r="D884">
            <v>2130125</v>
          </cell>
          <cell r="E884" t="str">
            <v>      农产品加工与促销</v>
          </cell>
          <cell r="F884">
            <v>0</v>
          </cell>
        </row>
        <row r="885">
          <cell r="D885">
            <v>2130126</v>
          </cell>
          <cell r="E885" t="str">
            <v>      农村社会事业</v>
          </cell>
          <cell r="F885">
            <v>1</v>
          </cell>
        </row>
        <row r="886">
          <cell r="D886">
            <v>2130135</v>
          </cell>
          <cell r="E886" t="str">
            <v>      农业生态资源保护</v>
          </cell>
          <cell r="F886">
            <v>94</v>
          </cell>
        </row>
        <row r="887">
          <cell r="D887">
            <v>2130142</v>
          </cell>
          <cell r="E887" t="str">
            <v>      乡村道路建设</v>
          </cell>
          <cell r="F887">
            <v>0</v>
          </cell>
        </row>
        <row r="888">
          <cell r="D888">
            <v>2130148</v>
          </cell>
          <cell r="E888" t="str">
            <v>      渔业发展</v>
          </cell>
          <cell r="F888">
            <v>1</v>
          </cell>
        </row>
        <row r="889">
          <cell r="D889">
            <v>2130152</v>
          </cell>
          <cell r="E889" t="str">
            <v>      对高校毕业生到基层任职补助</v>
          </cell>
          <cell r="F889">
            <v>0</v>
          </cell>
        </row>
        <row r="890">
          <cell r="D890">
            <v>2130153</v>
          </cell>
          <cell r="E890" t="str">
            <v>      耕地建设与利用</v>
          </cell>
          <cell r="F890">
            <v>1661</v>
          </cell>
        </row>
        <row r="891">
          <cell r="D891">
            <v>2130199</v>
          </cell>
          <cell r="E891" t="str">
            <v>      其他农业农村支出</v>
          </cell>
          <cell r="F891">
            <v>11414</v>
          </cell>
        </row>
        <row r="892">
          <cell r="D892">
            <v>21302</v>
          </cell>
          <cell r="E892" t="str">
            <v>    林业和草原</v>
          </cell>
          <cell r="F892">
            <v>217</v>
          </cell>
        </row>
        <row r="893">
          <cell r="D893">
            <v>2130201</v>
          </cell>
          <cell r="E893" t="str">
            <v>      行政运行</v>
          </cell>
          <cell r="F893">
            <v>0</v>
          </cell>
        </row>
        <row r="894">
          <cell r="D894">
            <v>2130202</v>
          </cell>
          <cell r="E894" t="str">
            <v>      一般行政管理事务</v>
          </cell>
          <cell r="F894">
            <v>0</v>
          </cell>
        </row>
        <row r="895">
          <cell r="D895">
            <v>2130203</v>
          </cell>
          <cell r="E895" t="str">
            <v>      机关服务</v>
          </cell>
          <cell r="F895">
            <v>0</v>
          </cell>
        </row>
        <row r="896">
          <cell r="D896">
            <v>2130204</v>
          </cell>
          <cell r="E896" t="str">
            <v>      事业机构</v>
          </cell>
          <cell r="F896">
            <v>84</v>
          </cell>
        </row>
        <row r="897">
          <cell r="D897">
            <v>2130205</v>
          </cell>
          <cell r="E897" t="str">
            <v>      森林资源培育</v>
          </cell>
          <cell r="F897">
            <v>9</v>
          </cell>
        </row>
        <row r="898">
          <cell r="D898">
            <v>2130206</v>
          </cell>
          <cell r="E898" t="str">
            <v>      技术推广与转化</v>
          </cell>
          <cell r="F898">
            <v>0</v>
          </cell>
        </row>
        <row r="899">
          <cell r="D899">
            <v>2130207</v>
          </cell>
          <cell r="E899" t="str">
            <v>      森林资源管理</v>
          </cell>
          <cell r="F899">
            <v>0</v>
          </cell>
        </row>
        <row r="900">
          <cell r="D900">
            <v>2130209</v>
          </cell>
          <cell r="E900" t="str">
            <v>      森林生态效益补偿</v>
          </cell>
          <cell r="F900">
            <v>0</v>
          </cell>
        </row>
        <row r="901">
          <cell r="D901">
            <v>2130211</v>
          </cell>
          <cell r="E901" t="str">
            <v>      动植物保护</v>
          </cell>
          <cell r="F901">
            <v>0</v>
          </cell>
        </row>
        <row r="902">
          <cell r="D902">
            <v>2130212</v>
          </cell>
          <cell r="E902" t="str">
            <v>      湿地保护</v>
          </cell>
          <cell r="F902">
            <v>0</v>
          </cell>
        </row>
        <row r="903">
          <cell r="D903">
            <v>2130213</v>
          </cell>
          <cell r="E903" t="str">
            <v>      执法与监督</v>
          </cell>
          <cell r="F903">
            <v>0</v>
          </cell>
        </row>
        <row r="904">
          <cell r="D904">
            <v>2130217</v>
          </cell>
          <cell r="E904" t="str">
            <v>      防沙治沙</v>
          </cell>
          <cell r="F904">
            <v>0</v>
          </cell>
        </row>
        <row r="905">
          <cell r="D905">
            <v>2130220</v>
          </cell>
          <cell r="E905" t="str">
            <v>      对外合作与交流</v>
          </cell>
          <cell r="F905">
            <v>0</v>
          </cell>
        </row>
        <row r="906">
          <cell r="D906">
            <v>2130221</v>
          </cell>
          <cell r="E906" t="str">
            <v>      产业化管理</v>
          </cell>
          <cell r="F906">
            <v>0</v>
          </cell>
        </row>
        <row r="907">
          <cell r="D907">
            <v>2130223</v>
          </cell>
          <cell r="E907" t="str">
            <v>      信息管理</v>
          </cell>
          <cell r="F907">
            <v>0</v>
          </cell>
        </row>
        <row r="908">
          <cell r="D908">
            <v>2130226</v>
          </cell>
          <cell r="E908" t="str">
            <v>      林区公共支出</v>
          </cell>
          <cell r="F908">
            <v>0</v>
          </cell>
        </row>
        <row r="909">
          <cell r="D909">
            <v>2130227</v>
          </cell>
          <cell r="E909" t="str">
            <v>      贷款贴息</v>
          </cell>
          <cell r="F909">
            <v>0</v>
          </cell>
        </row>
        <row r="910">
          <cell r="D910">
            <v>2130234</v>
          </cell>
          <cell r="E910" t="str">
            <v>      林业草原防灾减灾</v>
          </cell>
          <cell r="F910">
            <v>43</v>
          </cell>
        </row>
        <row r="911">
          <cell r="D911">
            <v>2130236</v>
          </cell>
          <cell r="E911" t="str">
            <v>      草原管理</v>
          </cell>
          <cell r="F911">
            <v>0</v>
          </cell>
        </row>
        <row r="912">
          <cell r="D912">
            <v>2130237</v>
          </cell>
          <cell r="E912" t="str">
            <v>      行业业务管理</v>
          </cell>
          <cell r="F912">
            <v>0</v>
          </cell>
        </row>
        <row r="913">
          <cell r="D913">
            <v>2130238</v>
          </cell>
          <cell r="E913" t="str">
            <v>      退耕还林还草</v>
          </cell>
          <cell r="F913">
            <v>0</v>
          </cell>
        </row>
        <row r="914">
          <cell r="D914">
            <v>2130299</v>
          </cell>
          <cell r="E914" t="str">
            <v>      其他林业和草原支出</v>
          </cell>
          <cell r="F914">
            <v>81</v>
          </cell>
        </row>
        <row r="915">
          <cell r="D915">
            <v>21303</v>
          </cell>
          <cell r="E915" t="str">
            <v>    水利</v>
          </cell>
          <cell r="F915">
            <v>2525</v>
          </cell>
        </row>
        <row r="916">
          <cell r="D916">
            <v>2130301</v>
          </cell>
          <cell r="E916" t="str">
            <v>      行政运行</v>
          </cell>
          <cell r="F916">
            <v>372</v>
          </cell>
        </row>
        <row r="917">
          <cell r="D917">
            <v>2130302</v>
          </cell>
          <cell r="E917" t="str">
            <v>      一般行政管理事务</v>
          </cell>
          <cell r="F917">
            <v>0</v>
          </cell>
        </row>
        <row r="918">
          <cell r="D918">
            <v>2130303</v>
          </cell>
          <cell r="E918" t="str">
            <v>      机关服务</v>
          </cell>
          <cell r="F918">
            <v>0</v>
          </cell>
        </row>
        <row r="919">
          <cell r="D919">
            <v>2130304</v>
          </cell>
          <cell r="E919" t="str">
            <v>      水利行业业务管理</v>
          </cell>
          <cell r="F919">
            <v>0</v>
          </cell>
        </row>
        <row r="920">
          <cell r="D920">
            <v>2130305</v>
          </cell>
          <cell r="E920" t="str">
            <v>      水利工程建设</v>
          </cell>
          <cell r="F920">
            <v>440</v>
          </cell>
        </row>
        <row r="921">
          <cell r="D921">
            <v>2130306</v>
          </cell>
          <cell r="E921" t="str">
            <v>      水利工程运行与维护</v>
          </cell>
          <cell r="F921">
            <v>616</v>
          </cell>
        </row>
        <row r="922">
          <cell r="D922">
            <v>2130307</v>
          </cell>
          <cell r="E922" t="str">
            <v>      长江黄河等流域管理</v>
          </cell>
          <cell r="F922">
            <v>0</v>
          </cell>
        </row>
        <row r="923">
          <cell r="D923">
            <v>2130308</v>
          </cell>
          <cell r="E923" t="str">
            <v>      水利前期工作</v>
          </cell>
          <cell r="F923">
            <v>0</v>
          </cell>
        </row>
        <row r="924">
          <cell r="D924">
            <v>2130309</v>
          </cell>
          <cell r="E924" t="str">
            <v>      水利执法监督</v>
          </cell>
          <cell r="F924">
            <v>0</v>
          </cell>
        </row>
        <row r="925">
          <cell r="D925">
            <v>2130310</v>
          </cell>
          <cell r="E925" t="str">
            <v>      水土保持</v>
          </cell>
          <cell r="F925">
            <v>66</v>
          </cell>
        </row>
        <row r="926">
          <cell r="D926">
            <v>2130311</v>
          </cell>
          <cell r="E926" t="str">
            <v>      水资源节约管理与保护</v>
          </cell>
          <cell r="F926">
            <v>175</v>
          </cell>
        </row>
        <row r="927">
          <cell r="D927">
            <v>2130312</v>
          </cell>
          <cell r="E927" t="str">
            <v>      水质监测</v>
          </cell>
          <cell r="F927">
            <v>0</v>
          </cell>
        </row>
        <row r="928">
          <cell r="D928">
            <v>2130313</v>
          </cell>
          <cell r="E928" t="str">
            <v>      水文测报</v>
          </cell>
          <cell r="F928">
            <v>0</v>
          </cell>
        </row>
        <row r="929">
          <cell r="D929">
            <v>2130314</v>
          </cell>
          <cell r="E929" t="str">
            <v>      防汛</v>
          </cell>
          <cell r="F929">
            <v>84</v>
          </cell>
        </row>
        <row r="930">
          <cell r="D930">
            <v>2130315</v>
          </cell>
          <cell r="E930" t="str">
            <v>      抗旱</v>
          </cell>
          <cell r="F930">
            <v>9</v>
          </cell>
        </row>
        <row r="931">
          <cell r="D931">
            <v>2130316</v>
          </cell>
          <cell r="E931" t="str">
            <v>      农村水利</v>
          </cell>
          <cell r="F931">
            <v>0</v>
          </cell>
        </row>
        <row r="932">
          <cell r="D932">
            <v>2130317</v>
          </cell>
          <cell r="E932" t="str">
            <v>      水利技术推广</v>
          </cell>
          <cell r="F932">
            <v>256</v>
          </cell>
        </row>
        <row r="933">
          <cell r="D933">
            <v>2130318</v>
          </cell>
          <cell r="E933" t="str">
            <v>      国际河流治理与管理</v>
          </cell>
          <cell r="F933">
            <v>0</v>
          </cell>
        </row>
        <row r="934">
          <cell r="D934">
            <v>2130319</v>
          </cell>
          <cell r="E934" t="str">
            <v>      江河湖库水系综合整治</v>
          </cell>
          <cell r="F934">
            <v>49</v>
          </cell>
        </row>
        <row r="935">
          <cell r="D935">
            <v>2130321</v>
          </cell>
          <cell r="E935" t="str">
            <v>      大中型水库移民后期扶持专项支出</v>
          </cell>
          <cell r="F935">
            <v>0</v>
          </cell>
        </row>
        <row r="936">
          <cell r="D936">
            <v>2130322</v>
          </cell>
          <cell r="E936" t="str">
            <v>      水利安全监督</v>
          </cell>
          <cell r="F936">
            <v>0</v>
          </cell>
        </row>
        <row r="937">
          <cell r="D937">
            <v>2130333</v>
          </cell>
          <cell r="E937" t="str">
            <v>      信息管理</v>
          </cell>
          <cell r="F937">
            <v>0</v>
          </cell>
        </row>
        <row r="938">
          <cell r="D938">
            <v>2130334</v>
          </cell>
          <cell r="E938" t="str">
            <v>      水利建设征地及移民支出</v>
          </cell>
          <cell r="F938">
            <v>361</v>
          </cell>
        </row>
        <row r="939">
          <cell r="D939">
            <v>2130335</v>
          </cell>
          <cell r="E939" t="str">
            <v>      农村供水</v>
          </cell>
          <cell r="F939">
            <v>18</v>
          </cell>
        </row>
        <row r="940">
          <cell r="D940">
            <v>2130336</v>
          </cell>
          <cell r="E940" t="str">
            <v>      南水北调工程建设</v>
          </cell>
          <cell r="F940">
            <v>0</v>
          </cell>
        </row>
        <row r="941">
          <cell r="D941">
            <v>2130337</v>
          </cell>
          <cell r="E941" t="str">
            <v>      南水北调工程管理</v>
          </cell>
          <cell r="F941">
            <v>0</v>
          </cell>
        </row>
        <row r="942">
          <cell r="D942">
            <v>2130399</v>
          </cell>
          <cell r="E942" t="str">
            <v>      其他水利支出</v>
          </cell>
          <cell r="F942">
            <v>79</v>
          </cell>
        </row>
        <row r="943">
          <cell r="D943">
            <v>21305</v>
          </cell>
          <cell r="E943" t="str">
            <v>    巩固脱贫攻坚成果衔接乡村振兴</v>
          </cell>
          <cell r="F943">
            <v>14110</v>
          </cell>
        </row>
        <row r="944">
          <cell r="D944">
            <v>2130501</v>
          </cell>
          <cell r="E944" t="str">
            <v>      行政运行</v>
          </cell>
          <cell r="F944">
            <v>424</v>
          </cell>
        </row>
        <row r="945">
          <cell r="D945">
            <v>2130502</v>
          </cell>
          <cell r="E945" t="str">
            <v>      一般行政管理事务</v>
          </cell>
          <cell r="F945">
            <v>0</v>
          </cell>
        </row>
        <row r="946">
          <cell r="D946">
            <v>2130503</v>
          </cell>
          <cell r="E946" t="str">
            <v>      机关服务</v>
          </cell>
          <cell r="F946">
            <v>0</v>
          </cell>
        </row>
        <row r="947">
          <cell r="D947">
            <v>2130504</v>
          </cell>
          <cell r="E947" t="str">
            <v>      农村基础设施建设</v>
          </cell>
          <cell r="F947">
            <v>5871</v>
          </cell>
        </row>
        <row r="948">
          <cell r="D948">
            <v>2130505</v>
          </cell>
          <cell r="E948" t="str">
            <v>      生产发展</v>
          </cell>
          <cell r="F948">
            <v>3056</v>
          </cell>
        </row>
        <row r="949">
          <cell r="D949">
            <v>2130506</v>
          </cell>
          <cell r="E949" t="str">
            <v>      社会发展</v>
          </cell>
          <cell r="F949">
            <v>263</v>
          </cell>
        </row>
        <row r="950">
          <cell r="D950">
            <v>2130507</v>
          </cell>
          <cell r="E950" t="str">
            <v>      贷款奖补和贴息</v>
          </cell>
          <cell r="F950">
            <v>428</v>
          </cell>
        </row>
        <row r="951">
          <cell r="D951">
            <v>2130508</v>
          </cell>
          <cell r="E951" t="str">
            <v>      “三西”农业建设专项补助</v>
          </cell>
          <cell r="F951">
            <v>0</v>
          </cell>
        </row>
        <row r="952">
          <cell r="D952">
            <v>2130550</v>
          </cell>
          <cell r="E952" t="str">
            <v>      事业运行</v>
          </cell>
          <cell r="F952">
            <v>73</v>
          </cell>
        </row>
        <row r="953">
          <cell r="D953">
            <v>2130599</v>
          </cell>
          <cell r="E953" t="str">
            <v>      其他巩固脱贫攻坚成果衔接乡村振兴支出</v>
          </cell>
          <cell r="F953">
            <v>3995</v>
          </cell>
        </row>
        <row r="954">
          <cell r="D954">
            <v>21307</v>
          </cell>
          <cell r="E954" t="str">
            <v>    农村综合改革</v>
          </cell>
          <cell r="F954">
            <v>2583</v>
          </cell>
        </row>
        <row r="955">
          <cell r="D955">
            <v>2130701</v>
          </cell>
          <cell r="E955" t="str">
            <v>      对村级公益事业建设的补助</v>
          </cell>
          <cell r="F955">
            <v>2061</v>
          </cell>
        </row>
        <row r="956">
          <cell r="D956">
            <v>2130704</v>
          </cell>
          <cell r="E956" t="str">
            <v>      国有农场办社会职能改革补助</v>
          </cell>
          <cell r="F956">
            <v>0</v>
          </cell>
        </row>
        <row r="957">
          <cell r="D957">
            <v>2130705</v>
          </cell>
          <cell r="E957" t="str">
            <v>      对村民委员会和村党支部的补助</v>
          </cell>
          <cell r="F957">
            <v>0</v>
          </cell>
        </row>
        <row r="958">
          <cell r="D958">
            <v>2130706</v>
          </cell>
          <cell r="E958" t="str">
            <v>      对村集体经济组织的补助</v>
          </cell>
          <cell r="F958">
            <v>318</v>
          </cell>
        </row>
        <row r="959">
          <cell r="D959">
            <v>2130707</v>
          </cell>
          <cell r="E959" t="str">
            <v>      农村综合改革示范试点补助</v>
          </cell>
          <cell r="F959">
            <v>191</v>
          </cell>
        </row>
        <row r="960">
          <cell r="D960">
            <v>2130799</v>
          </cell>
          <cell r="E960" t="str">
            <v>      其他农村综合改革支出</v>
          </cell>
          <cell r="F960">
            <v>13</v>
          </cell>
        </row>
        <row r="961">
          <cell r="D961">
            <v>21308</v>
          </cell>
          <cell r="E961" t="str">
            <v>    普惠金融发展支出</v>
          </cell>
          <cell r="F961">
            <v>6023</v>
          </cell>
        </row>
        <row r="962">
          <cell r="D962">
            <v>2130801</v>
          </cell>
          <cell r="E962" t="str">
            <v>      支持农村金融机构</v>
          </cell>
          <cell r="F962">
            <v>0</v>
          </cell>
        </row>
        <row r="963">
          <cell r="D963">
            <v>2130803</v>
          </cell>
          <cell r="E963" t="str">
            <v>      农业保险保费补贴</v>
          </cell>
          <cell r="F963">
            <v>6020</v>
          </cell>
        </row>
        <row r="964">
          <cell r="D964">
            <v>2130804</v>
          </cell>
          <cell r="E964" t="str">
            <v>      创业担保贷款贴息及奖补</v>
          </cell>
          <cell r="F964">
            <v>3</v>
          </cell>
        </row>
        <row r="965">
          <cell r="D965">
            <v>2130805</v>
          </cell>
          <cell r="E965" t="str">
            <v>      补充创业担保贷款基金</v>
          </cell>
          <cell r="F965">
            <v>0</v>
          </cell>
        </row>
        <row r="966">
          <cell r="D966">
            <v>2130899</v>
          </cell>
          <cell r="E966" t="str">
            <v>      其他普惠金融发展支出</v>
          </cell>
          <cell r="F966">
            <v>0</v>
          </cell>
        </row>
        <row r="967">
          <cell r="D967">
            <v>21309</v>
          </cell>
          <cell r="E967" t="str">
            <v>    目标价格补贴</v>
          </cell>
          <cell r="F967">
            <v>2</v>
          </cell>
        </row>
        <row r="968">
          <cell r="D968">
            <v>2130901</v>
          </cell>
          <cell r="E968" t="str">
            <v>      棉花目标价格补贴</v>
          </cell>
          <cell r="F968">
            <v>0</v>
          </cell>
        </row>
        <row r="969">
          <cell r="D969">
            <v>2130999</v>
          </cell>
          <cell r="E969" t="str">
            <v>      其他目标价格补贴</v>
          </cell>
          <cell r="F969">
            <v>2</v>
          </cell>
        </row>
        <row r="970">
          <cell r="D970">
            <v>21399</v>
          </cell>
          <cell r="E970" t="str">
            <v>    其他农林水支出</v>
          </cell>
          <cell r="F970">
            <v>54</v>
          </cell>
        </row>
        <row r="971">
          <cell r="D971">
            <v>2139901</v>
          </cell>
          <cell r="E971" t="str">
            <v>      化解其他公益性乡村债务支出</v>
          </cell>
          <cell r="F971">
            <v>0</v>
          </cell>
        </row>
        <row r="972">
          <cell r="D972">
            <v>2139999</v>
          </cell>
          <cell r="E972" t="str">
            <v>      其他农林水支出</v>
          </cell>
          <cell r="F972">
            <v>54</v>
          </cell>
        </row>
        <row r="973">
          <cell r="D973">
            <v>214</v>
          </cell>
          <cell r="E973" t="str">
            <v>  交通运输支出</v>
          </cell>
          <cell r="F973">
            <v>3093</v>
          </cell>
        </row>
        <row r="974">
          <cell r="D974">
            <v>21401</v>
          </cell>
          <cell r="E974" t="str">
            <v>    公路水路运输</v>
          </cell>
          <cell r="F974">
            <v>3038</v>
          </cell>
        </row>
        <row r="975">
          <cell r="D975">
            <v>2140101</v>
          </cell>
          <cell r="E975" t="str">
            <v>      行政运行</v>
          </cell>
          <cell r="F975">
            <v>613</v>
          </cell>
        </row>
        <row r="976">
          <cell r="D976">
            <v>2140102</v>
          </cell>
          <cell r="E976" t="str">
            <v>      一般行政管理事务</v>
          </cell>
          <cell r="F976">
            <v>0</v>
          </cell>
        </row>
        <row r="977">
          <cell r="D977">
            <v>2140103</v>
          </cell>
          <cell r="E977" t="str">
            <v>      机关服务</v>
          </cell>
          <cell r="F977">
            <v>0</v>
          </cell>
        </row>
        <row r="978">
          <cell r="D978">
            <v>2140104</v>
          </cell>
          <cell r="E978" t="str">
            <v>      公路建设</v>
          </cell>
          <cell r="F978">
            <v>2212</v>
          </cell>
        </row>
        <row r="979">
          <cell r="D979">
            <v>2140106</v>
          </cell>
          <cell r="E979" t="str">
            <v>      公路养护</v>
          </cell>
          <cell r="F979">
            <v>63</v>
          </cell>
        </row>
        <row r="980">
          <cell r="D980">
            <v>2140109</v>
          </cell>
          <cell r="E980" t="str">
            <v>      交通运输信息化建设</v>
          </cell>
          <cell r="F980">
            <v>0</v>
          </cell>
        </row>
        <row r="981">
          <cell r="D981">
            <v>2140110</v>
          </cell>
          <cell r="E981" t="str">
            <v>      公路和运输安全</v>
          </cell>
          <cell r="F981">
            <v>22</v>
          </cell>
        </row>
        <row r="982">
          <cell r="D982">
            <v>2140112</v>
          </cell>
          <cell r="E982" t="str">
            <v>      公路运输管理</v>
          </cell>
          <cell r="F982">
            <v>117</v>
          </cell>
        </row>
        <row r="983">
          <cell r="D983">
            <v>2140114</v>
          </cell>
          <cell r="E983" t="str">
            <v>      公路和运输技术标准化建设</v>
          </cell>
          <cell r="F983">
            <v>0</v>
          </cell>
        </row>
        <row r="984">
          <cell r="D984">
            <v>2140122</v>
          </cell>
          <cell r="E984" t="str">
            <v>      水运建设</v>
          </cell>
          <cell r="F984">
            <v>0</v>
          </cell>
        </row>
        <row r="985">
          <cell r="D985">
            <v>2140123</v>
          </cell>
          <cell r="E985" t="str">
            <v>      航道维护</v>
          </cell>
          <cell r="F985">
            <v>0</v>
          </cell>
        </row>
        <row r="986">
          <cell r="D986">
            <v>2140127</v>
          </cell>
          <cell r="E986" t="str">
            <v>      船舶检验</v>
          </cell>
          <cell r="F986">
            <v>0</v>
          </cell>
        </row>
        <row r="987">
          <cell r="D987">
            <v>2140128</v>
          </cell>
          <cell r="E987" t="str">
            <v>      救助打捞</v>
          </cell>
          <cell r="F987">
            <v>0</v>
          </cell>
        </row>
        <row r="988">
          <cell r="D988">
            <v>2140129</v>
          </cell>
          <cell r="E988" t="str">
            <v>      内河运输</v>
          </cell>
          <cell r="F988">
            <v>0</v>
          </cell>
        </row>
        <row r="989">
          <cell r="D989">
            <v>2140130</v>
          </cell>
          <cell r="E989" t="str">
            <v>      远洋运输</v>
          </cell>
          <cell r="F989">
            <v>0</v>
          </cell>
        </row>
        <row r="990">
          <cell r="D990">
            <v>2140131</v>
          </cell>
          <cell r="E990" t="str">
            <v>      海事管理</v>
          </cell>
          <cell r="F990">
            <v>0</v>
          </cell>
        </row>
        <row r="991">
          <cell r="D991">
            <v>2140133</v>
          </cell>
          <cell r="E991" t="str">
            <v>      航标事业发展支出</v>
          </cell>
          <cell r="F991">
            <v>0</v>
          </cell>
        </row>
        <row r="992">
          <cell r="D992">
            <v>2140136</v>
          </cell>
          <cell r="E992" t="str">
            <v>      水路运输管理支出</v>
          </cell>
          <cell r="F992">
            <v>11</v>
          </cell>
        </row>
        <row r="993">
          <cell r="D993">
            <v>2140138</v>
          </cell>
          <cell r="E993" t="str">
            <v>      口岸建设</v>
          </cell>
          <cell r="F993">
            <v>0</v>
          </cell>
        </row>
        <row r="994">
          <cell r="D994">
            <v>2140199</v>
          </cell>
          <cell r="E994" t="str">
            <v>      其他公路水路运输支出</v>
          </cell>
          <cell r="F994">
            <v>0</v>
          </cell>
        </row>
        <row r="995">
          <cell r="D995">
            <v>21402</v>
          </cell>
          <cell r="E995" t="str">
            <v>    铁路运输</v>
          </cell>
          <cell r="F995">
            <v>0</v>
          </cell>
        </row>
        <row r="996">
          <cell r="D996">
            <v>2140201</v>
          </cell>
          <cell r="E996" t="str">
            <v>      行政运行</v>
          </cell>
          <cell r="F996">
            <v>0</v>
          </cell>
        </row>
        <row r="997">
          <cell r="D997">
            <v>2140202</v>
          </cell>
          <cell r="E997" t="str">
            <v>      一般行政管理事务</v>
          </cell>
          <cell r="F997">
            <v>0</v>
          </cell>
        </row>
        <row r="998">
          <cell r="D998">
            <v>2140203</v>
          </cell>
          <cell r="E998" t="str">
            <v>      机关服务</v>
          </cell>
          <cell r="F998">
            <v>0</v>
          </cell>
        </row>
        <row r="999">
          <cell r="D999">
            <v>2140204</v>
          </cell>
          <cell r="E999" t="str">
            <v>      铁路路网建设</v>
          </cell>
          <cell r="F999">
            <v>0</v>
          </cell>
        </row>
        <row r="1000">
          <cell r="D1000">
            <v>2140205</v>
          </cell>
          <cell r="E1000" t="str">
            <v>      铁路还贷专项</v>
          </cell>
          <cell r="F1000">
            <v>0</v>
          </cell>
        </row>
        <row r="1001">
          <cell r="D1001">
            <v>2140206</v>
          </cell>
          <cell r="E1001" t="str">
            <v>      铁路安全</v>
          </cell>
          <cell r="F1001">
            <v>0</v>
          </cell>
        </row>
        <row r="1002">
          <cell r="D1002">
            <v>2140207</v>
          </cell>
          <cell r="E1002" t="str">
            <v>      铁路专项运输</v>
          </cell>
          <cell r="F1002">
            <v>0</v>
          </cell>
        </row>
        <row r="1003">
          <cell r="D1003">
            <v>2140208</v>
          </cell>
          <cell r="E1003" t="str">
            <v>      行业监管</v>
          </cell>
          <cell r="F1003">
            <v>0</v>
          </cell>
        </row>
        <row r="1004">
          <cell r="D1004">
            <v>2140299</v>
          </cell>
          <cell r="E1004" t="str">
            <v>      其他铁路运输支出</v>
          </cell>
          <cell r="F1004">
            <v>0</v>
          </cell>
        </row>
        <row r="1005">
          <cell r="D1005">
            <v>21403</v>
          </cell>
          <cell r="E1005" t="str">
            <v>    民用航空运输</v>
          </cell>
          <cell r="F1005">
            <v>0</v>
          </cell>
        </row>
        <row r="1006">
          <cell r="D1006">
            <v>2140301</v>
          </cell>
          <cell r="E1006" t="str">
            <v>      行政运行</v>
          </cell>
          <cell r="F1006">
            <v>0</v>
          </cell>
        </row>
        <row r="1007">
          <cell r="D1007">
            <v>2140302</v>
          </cell>
          <cell r="E1007" t="str">
            <v>      一般行政管理事务</v>
          </cell>
          <cell r="F1007">
            <v>0</v>
          </cell>
        </row>
        <row r="1008">
          <cell r="D1008">
            <v>2140303</v>
          </cell>
          <cell r="E1008" t="str">
            <v>      机关服务</v>
          </cell>
          <cell r="F1008">
            <v>0</v>
          </cell>
        </row>
        <row r="1009">
          <cell r="D1009">
            <v>2140304</v>
          </cell>
          <cell r="E1009" t="str">
            <v>      机场建设</v>
          </cell>
          <cell r="F1009">
            <v>0</v>
          </cell>
        </row>
        <row r="1010">
          <cell r="D1010">
            <v>2140305</v>
          </cell>
          <cell r="E1010" t="str">
            <v>      空管系统建设</v>
          </cell>
          <cell r="F1010">
            <v>0</v>
          </cell>
        </row>
        <row r="1011">
          <cell r="D1011">
            <v>2140306</v>
          </cell>
          <cell r="E1011" t="str">
            <v>      民航还贷专项支出</v>
          </cell>
          <cell r="F1011">
            <v>0</v>
          </cell>
        </row>
        <row r="1012">
          <cell r="D1012">
            <v>2140307</v>
          </cell>
          <cell r="E1012" t="str">
            <v>      民用航空安全</v>
          </cell>
          <cell r="F1012">
            <v>0</v>
          </cell>
        </row>
        <row r="1013">
          <cell r="D1013">
            <v>2140308</v>
          </cell>
          <cell r="E1013" t="str">
            <v>      民航专项运输</v>
          </cell>
          <cell r="F1013">
            <v>0</v>
          </cell>
        </row>
        <row r="1014">
          <cell r="D1014">
            <v>2140399</v>
          </cell>
          <cell r="E1014" t="str">
            <v>      其他民用航空运输支出</v>
          </cell>
          <cell r="F1014">
            <v>0</v>
          </cell>
        </row>
        <row r="1015">
          <cell r="D1015">
            <v>21405</v>
          </cell>
          <cell r="E1015" t="str">
            <v>    邮政业支出</v>
          </cell>
          <cell r="F1015">
            <v>0</v>
          </cell>
        </row>
        <row r="1016">
          <cell r="D1016">
            <v>2140501</v>
          </cell>
          <cell r="E1016" t="str">
            <v>      行政运行</v>
          </cell>
          <cell r="F1016">
            <v>0</v>
          </cell>
        </row>
        <row r="1017">
          <cell r="D1017">
            <v>2140502</v>
          </cell>
          <cell r="E1017" t="str">
            <v>      一般行政管理事务</v>
          </cell>
          <cell r="F1017">
            <v>0</v>
          </cell>
        </row>
        <row r="1018">
          <cell r="D1018">
            <v>2140503</v>
          </cell>
          <cell r="E1018" t="str">
            <v>      机关服务</v>
          </cell>
          <cell r="F1018">
            <v>0</v>
          </cell>
        </row>
        <row r="1019">
          <cell r="D1019">
            <v>2140504</v>
          </cell>
          <cell r="E1019" t="str">
            <v>      行业监管</v>
          </cell>
          <cell r="F1019">
            <v>0</v>
          </cell>
        </row>
        <row r="1020">
          <cell r="D1020">
            <v>2140505</v>
          </cell>
          <cell r="E1020" t="str">
            <v>      邮政普遍服务与特殊服务</v>
          </cell>
          <cell r="F1020">
            <v>0</v>
          </cell>
        </row>
        <row r="1021">
          <cell r="D1021">
            <v>2140599</v>
          </cell>
          <cell r="E1021" t="str">
            <v>      其他邮政业支出</v>
          </cell>
          <cell r="F1021">
            <v>0</v>
          </cell>
        </row>
        <row r="1022">
          <cell r="D1022">
            <v>21499</v>
          </cell>
          <cell r="E1022" t="str">
            <v>    其他交通运输支出</v>
          </cell>
          <cell r="F1022">
            <v>55</v>
          </cell>
        </row>
        <row r="1023">
          <cell r="D1023">
            <v>2149901</v>
          </cell>
          <cell r="E1023" t="str">
            <v>      公共交通运营补助</v>
          </cell>
          <cell r="F1023">
            <v>29</v>
          </cell>
        </row>
        <row r="1024">
          <cell r="D1024">
            <v>2149999</v>
          </cell>
          <cell r="E1024" t="str">
            <v>      其他交通运输支出</v>
          </cell>
          <cell r="F1024">
            <v>26</v>
          </cell>
        </row>
        <row r="1025">
          <cell r="D1025">
            <v>215</v>
          </cell>
          <cell r="E1025" t="str">
            <v>  资源勘探工业信息等支出</v>
          </cell>
          <cell r="F1025">
            <v>766</v>
          </cell>
        </row>
        <row r="1026">
          <cell r="D1026">
            <v>21501</v>
          </cell>
          <cell r="E1026" t="str">
            <v>    资源勘探开发</v>
          </cell>
          <cell r="F1026">
            <v>0</v>
          </cell>
        </row>
        <row r="1027">
          <cell r="D1027">
            <v>2150101</v>
          </cell>
          <cell r="E1027" t="str">
            <v>      行政运行</v>
          </cell>
          <cell r="F1027">
            <v>0</v>
          </cell>
        </row>
        <row r="1028">
          <cell r="D1028">
            <v>2150102</v>
          </cell>
          <cell r="E1028" t="str">
            <v>      一般行政管理事务</v>
          </cell>
          <cell r="F1028">
            <v>0</v>
          </cell>
        </row>
        <row r="1029">
          <cell r="D1029">
            <v>2150103</v>
          </cell>
          <cell r="E1029" t="str">
            <v>      机关服务</v>
          </cell>
          <cell r="F1029">
            <v>0</v>
          </cell>
        </row>
        <row r="1030">
          <cell r="D1030">
            <v>2150104</v>
          </cell>
          <cell r="E1030" t="str">
            <v>      煤炭勘探开采和洗选</v>
          </cell>
          <cell r="F1030">
            <v>0</v>
          </cell>
        </row>
        <row r="1031">
          <cell r="D1031">
            <v>2150105</v>
          </cell>
          <cell r="E1031" t="str">
            <v>      石油和天然气勘探开采</v>
          </cell>
          <cell r="F1031">
            <v>0</v>
          </cell>
        </row>
        <row r="1032">
          <cell r="D1032">
            <v>2150106</v>
          </cell>
          <cell r="E1032" t="str">
            <v>      黑色金属矿勘探和采选</v>
          </cell>
          <cell r="F1032">
            <v>0</v>
          </cell>
        </row>
        <row r="1033">
          <cell r="D1033">
            <v>2150107</v>
          </cell>
          <cell r="E1033" t="str">
            <v>      有色金属矿勘探和采选</v>
          </cell>
          <cell r="F1033">
            <v>0</v>
          </cell>
        </row>
        <row r="1034">
          <cell r="D1034">
            <v>2150108</v>
          </cell>
          <cell r="E1034" t="str">
            <v>      非金属矿勘探和采选</v>
          </cell>
          <cell r="F1034">
            <v>0</v>
          </cell>
        </row>
        <row r="1035">
          <cell r="D1035">
            <v>2150199</v>
          </cell>
          <cell r="E1035" t="str">
            <v>      其他资源勘探业支出</v>
          </cell>
          <cell r="F1035">
            <v>0</v>
          </cell>
        </row>
        <row r="1036">
          <cell r="D1036">
            <v>21502</v>
          </cell>
          <cell r="E1036" t="str">
            <v>    制造业</v>
          </cell>
          <cell r="F1036">
            <v>736</v>
          </cell>
        </row>
        <row r="1037">
          <cell r="D1037">
            <v>2150201</v>
          </cell>
          <cell r="E1037" t="str">
            <v>      行政运行</v>
          </cell>
          <cell r="F1037">
            <v>0</v>
          </cell>
        </row>
        <row r="1038">
          <cell r="D1038">
            <v>2150202</v>
          </cell>
          <cell r="E1038" t="str">
            <v>      一般行政管理事务</v>
          </cell>
          <cell r="F1038">
            <v>0</v>
          </cell>
        </row>
        <row r="1039">
          <cell r="D1039">
            <v>2150203</v>
          </cell>
          <cell r="E1039" t="str">
            <v>      机关服务</v>
          </cell>
          <cell r="F1039">
            <v>0</v>
          </cell>
        </row>
        <row r="1040">
          <cell r="D1040">
            <v>2150204</v>
          </cell>
          <cell r="E1040" t="str">
            <v>      纺织业</v>
          </cell>
          <cell r="F1040">
            <v>0</v>
          </cell>
        </row>
        <row r="1041">
          <cell r="D1041">
            <v>2150205</v>
          </cell>
          <cell r="E1041" t="str">
            <v>      医药制造业</v>
          </cell>
          <cell r="F1041">
            <v>0</v>
          </cell>
        </row>
        <row r="1042">
          <cell r="D1042">
            <v>2150206</v>
          </cell>
          <cell r="E1042" t="str">
            <v>      非金属矿物制品业</v>
          </cell>
          <cell r="F1042">
            <v>0</v>
          </cell>
        </row>
        <row r="1043">
          <cell r="D1043">
            <v>2150207</v>
          </cell>
          <cell r="E1043" t="str">
            <v>      通信设备、计算机及其他电子设备制造业</v>
          </cell>
          <cell r="F1043">
            <v>0</v>
          </cell>
        </row>
        <row r="1044">
          <cell r="D1044">
            <v>2150208</v>
          </cell>
          <cell r="E1044" t="str">
            <v>      交通运输设备制造业</v>
          </cell>
          <cell r="F1044">
            <v>0</v>
          </cell>
        </row>
        <row r="1045">
          <cell r="D1045">
            <v>2150209</v>
          </cell>
          <cell r="E1045" t="str">
            <v>      电气机械及器材制造业</v>
          </cell>
          <cell r="F1045">
            <v>0</v>
          </cell>
        </row>
        <row r="1046">
          <cell r="D1046">
            <v>2150210</v>
          </cell>
          <cell r="E1046" t="str">
            <v>      工艺品及其他制造业</v>
          </cell>
          <cell r="F1046">
            <v>0</v>
          </cell>
        </row>
        <row r="1047">
          <cell r="D1047">
            <v>2150212</v>
          </cell>
          <cell r="E1047" t="str">
            <v>      石油加工、炼焦及核燃料加工业</v>
          </cell>
          <cell r="F1047">
            <v>0</v>
          </cell>
        </row>
        <row r="1048">
          <cell r="D1048">
            <v>2150213</v>
          </cell>
          <cell r="E1048" t="str">
            <v>      化学原料及化学制品制造业</v>
          </cell>
          <cell r="F1048">
            <v>0</v>
          </cell>
        </row>
        <row r="1049">
          <cell r="D1049">
            <v>2150214</v>
          </cell>
          <cell r="E1049" t="str">
            <v>      黑色金属冶炼及压延加工业</v>
          </cell>
          <cell r="F1049">
            <v>0</v>
          </cell>
        </row>
        <row r="1050">
          <cell r="D1050">
            <v>2150215</v>
          </cell>
          <cell r="E1050" t="str">
            <v>      有色金属冶炼及压延加工业</v>
          </cell>
          <cell r="F1050">
            <v>0</v>
          </cell>
        </row>
        <row r="1051">
          <cell r="D1051">
            <v>2150299</v>
          </cell>
          <cell r="E1051" t="str">
            <v>      其他制造业支出</v>
          </cell>
          <cell r="F1051">
            <v>736</v>
          </cell>
        </row>
        <row r="1052">
          <cell r="D1052">
            <v>21503</v>
          </cell>
          <cell r="E1052" t="str">
            <v>    建筑业</v>
          </cell>
          <cell r="F1052">
            <v>0</v>
          </cell>
        </row>
        <row r="1053">
          <cell r="D1053">
            <v>2150301</v>
          </cell>
          <cell r="E1053" t="str">
            <v>      行政运行</v>
          </cell>
          <cell r="F1053">
            <v>0</v>
          </cell>
        </row>
        <row r="1054">
          <cell r="D1054">
            <v>2150302</v>
          </cell>
          <cell r="E1054" t="str">
            <v>      一般行政管理事务</v>
          </cell>
          <cell r="F1054">
            <v>0</v>
          </cell>
        </row>
        <row r="1055">
          <cell r="D1055">
            <v>2150303</v>
          </cell>
          <cell r="E1055" t="str">
            <v>      机关服务</v>
          </cell>
          <cell r="F1055">
            <v>0</v>
          </cell>
        </row>
        <row r="1056">
          <cell r="D1056">
            <v>2150399</v>
          </cell>
          <cell r="E1056" t="str">
            <v>      其他建筑业支出</v>
          </cell>
          <cell r="F1056">
            <v>0</v>
          </cell>
        </row>
        <row r="1057">
          <cell r="D1057">
            <v>21505</v>
          </cell>
          <cell r="E1057" t="str">
            <v>    工业和信息产业监管</v>
          </cell>
          <cell r="F1057">
            <v>0</v>
          </cell>
        </row>
        <row r="1058">
          <cell r="D1058">
            <v>2150501</v>
          </cell>
          <cell r="E1058" t="str">
            <v>      行政运行</v>
          </cell>
          <cell r="F1058">
            <v>0</v>
          </cell>
        </row>
        <row r="1059">
          <cell r="D1059">
            <v>2150502</v>
          </cell>
          <cell r="E1059" t="str">
            <v>      一般行政管理事务</v>
          </cell>
          <cell r="F1059">
            <v>0</v>
          </cell>
        </row>
        <row r="1060">
          <cell r="D1060">
            <v>2150503</v>
          </cell>
          <cell r="E1060" t="str">
            <v>      机关服务</v>
          </cell>
          <cell r="F1060">
            <v>0</v>
          </cell>
        </row>
        <row r="1061">
          <cell r="D1061">
            <v>2150505</v>
          </cell>
          <cell r="E1061" t="str">
            <v>      战备应急</v>
          </cell>
          <cell r="F1061">
            <v>0</v>
          </cell>
        </row>
        <row r="1062">
          <cell r="D1062">
            <v>2150507</v>
          </cell>
          <cell r="E1062" t="str">
            <v>      专用通信</v>
          </cell>
          <cell r="F1062">
            <v>0</v>
          </cell>
        </row>
        <row r="1063">
          <cell r="D1063">
            <v>2150508</v>
          </cell>
          <cell r="E1063" t="str">
            <v>      无线电及信息通信监管</v>
          </cell>
          <cell r="F1063">
            <v>0</v>
          </cell>
        </row>
        <row r="1064">
          <cell r="D1064">
            <v>2150516</v>
          </cell>
          <cell r="E1064" t="str">
            <v>      工程建设及运行维护</v>
          </cell>
          <cell r="F1064">
            <v>0</v>
          </cell>
        </row>
        <row r="1065">
          <cell r="D1065">
            <v>2150517</v>
          </cell>
          <cell r="E1065" t="str">
            <v>      产业发展</v>
          </cell>
          <cell r="F1065">
            <v>0</v>
          </cell>
        </row>
        <row r="1066">
          <cell r="D1066">
            <v>2150550</v>
          </cell>
          <cell r="E1066" t="str">
            <v>      事业运行</v>
          </cell>
          <cell r="F1066">
            <v>0</v>
          </cell>
        </row>
        <row r="1067">
          <cell r="D1067">
            <v>2150599</v>
          </cell>
          <cell r="E1067" t="str">
            <v>      其他工业和信息产业监管支出</v>
          </cell>
          <cell r="F1067">
            <v>0</v>
          </cell>
        </row>
        <row r="1068">
          <cell r="D1068">
            <v>21507</v>
          </cell>
          <cell r="E1068" t="str">
            <v>    国有资产监管</v>
          </cell>
          <cell r="F1068">
            <v>0</v>
          </cell>
        </row>
        <row r="1069">
          <cell r="D1069">
            <v>2150701</v>
          </cell>
          <cell r="E1069" t="str">
            <v>      行政运行</v>
          </cell>
          <cell r="F1069">
            <v>0</v>
          </cell>
        </row>
        <row r="1070">
          <cell r="D1070">
            <v>2150702</v>
          </cell>
          <cell r="E1070" t="str">
            <v>      一般行政管理事务</v>
          </cell>
          <cell r="F1070">
            <v>0</v>
          </cell>
        </row>
        <row r="1071">
          <cell r="D1071">
            <v>2150703</v>
          </cell>
          <cell r="E1071" t="str">
            <v>      机关服务</v>
          </cell>
          <cell r="F1071">
            <v>0</v>
          </cell>
        </row>
        <row r="1072">
          <cell r="D1072">
            <v>2150704</v>
          </cell>
          <cell r="E1072" t="str">
            <v>      国有企业监事会专项</v>
          </cell>
          <cell r="F1072">
            <v>0</v>
          </cell>
        </row>
        <row r="1073">
          <cell r="D1073">
            <v>2150705</v>
          </cell>
          <cell r="E1073" t="str">
            <v>      中央企业专项管理</v>
          </cell>
          <cell r="F1073">
            <v>0</v>
          </cell>
        </row>
        <row r="1074">
          <cell r="D1074">
            <v>2150799</v>
          </cell>
          <cell r="E1074" t="str">
            <v>      其他国有资产监管支出</v>
          </cell>
          <cell r="F1074">
            <v>0</v>
          </cell>
        </row>
        <row r="1075">
          <cell r="D1075">
            <v>21508</v>
          </cell>
          <cell r="E1075" t="str">
            <v>    支持中小企业发展和管理支出</v>
          </cell>
          <cell r="F1075">
            <v>30</v>
          </cell>
        </row>
        <row r="1076">
          <cell r="D1076">
            <v>2150801</v>
          </cell>
          <cell r="E1076" t="str">
            <v>      行政运行</v>
          </cell>
          <cell r="F1076">
            <v>0</v>
          </cell>
        </row>
        <row r="1077">
          <cell r="D1077">
            <v>2150802</v>
          </cell>
          <cell r="E1077" t="str">
            <v>      一般行政管理事务</v>
          </cell>
          <cell r="F1077">
            <v>0</v>
          </cell>
        </row>
        <row r="1078">
          <cell r="D1078">
            <v>2150803</v>
          </cell>
          <cell r="E1078" t="str">
            <v>      机关服务</v>
          </cell>
          <cell r="F1078">
            <v>0</v>
          </cell>
        </row>
        <row r="1079">
          <cell r="D1079">
            <v>2150804</v>
          </cell>
          <cell r="E1079" t="str">
            <v>      科技型中小企业技术创新基金</v>
          </cell>
          <cell r="F1079">
            <v>0</v>
          </cell>
        </row>
        <row r="1080">
          <cell r="D1080">
            <v>2150805</v>
          </cell>
          <cell r="E1080" t="str">
            <v>      中小企业发展专项</v>
          </cell>
          <cell r="F1080">
            <v>0</v>
          </cell>
        </row>
        <row r="1081">
          <cell r="D1081">
            <v>2150806</v>
          </cell>
          <cell r="E1081" t="str">
            <v>      减免房租补贴</v>
          </cell>
          <cell r="F1081">
            <v>0</v>
          </cell>
        </row>
        <row r="1082">
          <cell r="D1082">
            <v>2150899</v>
          </cell>
          <cell r="E1082" t="str">
            <v>      其他支持中小企业发展和管理支出</v>
          </cell>
          <cell r="F1082">
            <v>30</v>
          </cell>
        </row>
        <row r="1083">
          <cell r="D1083">
            <v>21599</v>
          </cell>
          <cell r="E1083" t="str">
            <v>    其他资源勘探工业信息等支出</v>
          </cell>
          <cell r="F1083">
            <v>0</v>
          </cell>
        </row>
        <row r="1084">
          <cell r="D1084">
            <v>2159901</v>
          </cell>
          <cell r="E1084" t="str">
            <v>      黄金事务</v>
          </cell>
          <cell r="F1084">
            <v>0</v>
          </cell>
        </row>
        <row r="1085">
          <cell r="D1085">
            <v>2159904</v>
          </cell>
          <cell r="E1085" t="str">
            <v>      技术改造支出</v>
          </cell>
          <cell r="F1085">
            <v>0</v>
          </cell>
        </row>
        <row r="1086">
          <cell r="D1086">
            <v>2159905</v>
          </cell>
          <cell r="E1086" t="str">
            <v>      中药材扶持资金支出</v>
          </cell>
          <cell r="F1086">
            <v>0</v>
          </cell>
        </row>
        <row r="1087">
          <cell r="D1087">
            <v>2159906</v>
          </cell>
          <cell r="E1087" t="str">
            <v>      重点产业振兴和技术改造项目贷款贴息</v>
          </cell>
          <cell r="F1087">
            <v>0</v>
          </cell>
        </row>
        <row r="1088">
          <cell r="D1088">
            <v>2159999</v>
          </cell>
          <cell r="E1088" t="str">
            <v>      其他资源勘探工业信息等支出</v>
          </cell>
          <cell r="F1088">
            <v>0</v>
          </cell>
        </row>
        <row r="1089">
          <cell r="D1089">
            <v>216</v>
          </cell>
          <cell r="E1089" t="str">
            <v>  商业服务业等支出</v>
          </cell>
          <cell r="F1089">
            <v>535</v>
          </cell>
        </row>
        <row r="1090">
          <cell r="D1090">
            <v>21602</v>
          </cell>
          <cell r="E1090" t="str">
            <v>    商业流通事务</v>
          </cell>
          <cell r="F1090">
            <v>510</v>
          </cell>
        </row>
        <row r="1091">
          <cell r="D1091">
            <v>2160201</v>
          </cell>
          <cell r="E1091" t="str">
            <v>      行政运行</v>
          </cell>
          <cell r="F1091">
            <v>198</v>
          </cell>
        </row>
        <row r="1092">
          <cell r="D1092">
            <v>2160202</v>
          </cell>
          <cell r="E1092" t="str">
            <v>      一般行政管理事务</v>
          </cell>
          <cell r="F1092">
            <v>0</v>
          </cell>
        </row>
        <row r="1093">
          <cell r="D1093">
            <v>2160203</v>
          </cell>
          <cell r="E1093" t="str">
            <v>      机关服务</v>
          </cell>
          <cell r="F1093">
            <v>0</v>
          </cell>
        </row>
        <row r="1094">
          <cell r="D1094">
            <v>2160216</v>
          </cell>
          <cell r="E1094" t="str">
            <v>      食品流通安全补贴</v>
          </cell>
          <cell r="F1094">
            <v>0</v>
          </cell>
        </row>
        <row r="1095">
          <cell r="D1095">
            <v>2160217</v>
          </cell>
          <cell r="E1095" t="str">
            <v>      市场监测及信息管理</v>
          </cell>
          <cell r="F1095">
            <v>0</v>
          </cell>
        </row>
        <row r="1096">
          <cell r="D1096">
            <v>2160218</v>
          </cell>
          <cell r="E1096" t="str">
            <v>      民贸企业补贴</v>
          </cell>
          <cell r="F1096">
            <v>0</v>
          </cell>
        </row>
        <row r="1097">
          <cell r="D1097">
            <v>2160219</v>
          </cell>
          <cell r="E1097" t="str">
            <v>      民贸民品贷款贴息</v>
          </cell>
          <cell r="F1097">
            <v>39</v>
          </cell>
        </row>
        <row r="1098">
          <cell r="D1098">
            <v>2160250</v>
          </cell>
          <cell r="E1098" t="str">
            <v>      事业运行</v>
          </cell>
          <cell r="F1098">
            <v>0</v>
          </cell>
        </row>
        <row r="1099">
          <cell r="D1099">
            <v>2160299</v>
          </cell>
          <cell r="E1099" t="str">
            <v>      其他商业流通事务支出</v>
          </cell>
          <cell r="F1099">
            <v>273</v>
          </cell>
        </row>
        <row r="1100">
          <cell r="D1100">
            <v>21606</v>
          </cell>
          <cell r="E1100" t="str">
            <v>    涉外发展服务支出</v>
          </cell>
          <cell r="F1100">
            <v>0</v>
          </cell>
        </row>
        <row r="1101">
          <cell r="D1101">
            <v>2160601</v>
          </cell>
          <cell r="E1101" t="str">
            <v>      行政运行</v>
          </cell>
          <cell r="F1101">
            <v>0</v>
          </cell>
        </row>
        <row r="1102">
          <cell r="D1102">
            <v>2160602</v>
          </cell>
          <cell r="E1102" t="str">
            <v>      一般行政管理事务</v>
          </cell>
          <cell r="F1102">
            <v>0</v>
          </cell>
        </row>
        <row r="1103">
          <cell r="D1103">
            <v>2160603</v>
          </cell>
          <cell r="E1103" t="str">
            <v>      机关服务</v>
          </cell>
          <cell r="F1103">
            <v>0</v>
          </cell>
        </row>
        <row r="1104">
          <cell r="D1104">
            <v>2160607</v>
          </cell>
          <cell r="E1104" t="str">
            <v>      外商投资环境建设补助资金</v>
          </cell>
          <cell r="F1104">
            <v>0</v>
          </cell>
        </row>
        <row r="1105">
          <cell r="D1105">
            <v>2160699</v>
          </cell>
          <cell r="E1105" t="str">
            <v>      其他涉外发展服务支出</v>
          </cell>
          <cell r="F1105">
            <v>0</v>
          </cell>
        </row>
        <row r="1106">
          <cell r="D1106">
            <v>21699</v>
          </cell>
          <cell r="E1106" t="str">
            <v>    其他商业服务业等支出</v>
          </cell>
          <cell r="F1106">
            <v>25</v>
          </cell>
        </row>
        <row r="1107">
          <cell r="D1107">
            <v>2169901</v>
          </cell>
          <cell r="E1107" t="str">
            <v>      服务业基础设施建设</v>
          </cell>
          <cell r="F1107">
            <v>0</v>
          </cell>
        </row>
        <row r="1108">
          <cell r="D1108">
            <v>2169999</v>
          </cell>
          <cell r="E1108" t="str">
            <v>      其他商业服务业等支出</v>
          </cell>
          <cell r="F1108">
            <v>25</v>
          </cell>
        </row>
        <row r="1109">
          <cell r="D1109">
            <v>217</v>
          </cell>
          <cell r="E1109" t="str">
            <v>  金融支出</v>
          </cell>
          <cell r="F1109">
            <v>881</v>
          </cell>
        </row>
        <row r="1110">
          <cell r="D1110">
            <v>21701</v>
          </cell>
          <cell r="E1110" t="str">
            <v>    金融部门行政支出</v>
          </cell>
          <cell r="F1110">
            <v>0</v>
          </cell>
        </row>
        <row r="1111">
          <cell r="D1111">
            <v>2170101</v>
          </cell>
          <cell r="E1111" t="str">
            <v>      行政运行</v>
          </cell>
          <cell r="F1111">
            <v>0</v>
          </cell>
        </row>
        <row r="1112">
          <cell r="D1112">
            <v>2170102</v>
          </cell>
          <cell r="E1112" t="str">
            <v>      一般行政管理事务</v>
          </cell>
          <cell r="F1112">
            <v>0</v>
          </cell>
        </row>
        <row r="1113">
          <cell r="D1113">
            <v>2170103</v>
          </cell>
          <cell r="E1113" t="str">
            <v>      机关服务</v>
          </cell>
          <cell r="F1113">
            <v>0</v>
          </cell>
        </row>
        <row r="1114">
          <cell r="D1114">
            <v>2170104</v>
          </cell>
          <cell r="E1114" t="str">
            <v>      安全防卫</v>
          </cell>
          <cell r="F1114">
            <v>0</v>
          </cell>
        </row>
        <row r="1115">
          <cell r="D1115">
            <v>2170150</v>
          </cell>
          <cell r="E1115" t="str">
            <v>      事业运行</v>
          </cell>
          <cell r="F1115">
            <v>0</v>
          </cell>
        </row>
        <row r="1116">
          <cell r="D1116">
            <v>2170199</v>
          </cell>
          <cell r="E1116" t="str">
            <v>      金融部门其他行政支出</v>
          </cell>
          <cell r="F1116">
            <v>0</v>
          </cell>
        </row>
        <row r="1117">
          <cell r="D1117">
            <v>21702</v>
          </cell>
          <cell r="E1117" t="str">
            <v>    金融部门监管支出</v>
          </cell>
          <cell r="F1117">
            <v>0</v>
          </cell>
        </row>
        <row r="1118">
          <cell r="D1118">
            <v>2170201</v>
          </cell>
          <cell r="E1118" t="str">
            <v>      货币发行</v>
          </cell>
          <cell r="F1118">
            <v>0</v>
          </cell>
        </row>
        <row r="1119">
          <cell r="D1119">
            <v>2170202</v>
          </cell>
          <cell r="E1119" t="str">
            <v>      金融服务</v>
          </cell>
          <cell r="F1119">
            <v>0</v>
          </cell>
        </row>
        <row r="1120">
          <cell r="D1120">
            <v>2170203</v>
          </cell>
          <cell r="E1120" t="str">
            <v>      反假币</v>
          </cell>
          <cell r="F1120">
            <v>0</v>
          </cell>
        </row>
        <row r="1121">
          <cell r="D1121">
            <v>2170204</v>
          </cell>
          <cell r="E1121" t="str">
            <v>      重点金融机构监管</v>
          </cell>
          <cell r="F1121">
            <v>0</v>
          </cell>
        </row>
        <row r="1122">
          <cell r="D1122">
            <v>2170205</v>
          </cell>
          <cell r="E1122" t="str">
            <v>      金融稽查与案件处理</v>
          </cell>
          <cell r="F1122">
            <v>0</v>
          </cell>
        </row>
        <row r="1123">
          <cell r="D1123">
            <v>2170206</v>
          </cell>
          <cell r="E1123" t="str">
            <v>      金融行业电子化建设</v>
          </cell>
          <cell r="F1123">
            <v>0</v>
          </cell>
        </row>
        <row r="1124">
          <cell r="D1124">
            <v>2170207</v>
          </cell>
          <cell r="E1124" t="str">
            <v>      从业人员资格考试</v>
          </cell>
          <cell r="F1124">
            <v>0</v>
          </cell>
        </row>
        <row r="1125">
          <cell r="D1125">
            <v>2170208</v>
          </cell>
          <cell r="E1125" t="str">
            <v>      反洗钱</v>
          </cell>
          <cell r="F1125">
            <v>0</v>
          </cell>
        </row>
        <row r="1126">
          <cell r="D1126">
            <v>2170299</v>
          </cell>
          <cell r="E1126" t="str">
            <v>      金融部门其他监管支出</v>
          </cell>
          <cell r="F1126">
            <v>0</v>
          </cell>
        </row>
        <row r="1127">
          <cell r="D1127">
            <v>21703</v>
          </cell>
          <cell r="E1127" t="str">
            <v>    金融发展支出</v>
          </cell>
          <cell r="F1127">
            <v>881</v>
          </cell>
        </row>
        <row r="1128">
          <cell r="D1128">
            <v>2170301</v>
          </cell>
          <cell r="E1128" t="str">
            <v>      政策性银行亏损补贴</v>
          </cell>
          <cell r="F1128">
            <v>0</v>
          </cell>
        </row>
        <row r="1129">
          <cell r="D1129">
            <v>2170302</v>
          </cell>
          <cell r="E1129" t="str">
            <v>      利息费用补贴支出</v>
          </cell>
          <cell r="F1129">
            <v>879</v>
          </cell>
        </row>
        <row r="1130">
          <cell r="D1130">
            <v>2170303</v>
          </cell>
          <cell r="E1130" t="str">
            <v>      补充资本金</v>
          </cell>
          <cell r="F1130">
            <v>0</v>
          </cell>
        </row>
        <row r="1131">
          <cell r="D1131">
            <v>2170304</v>
          </cell>
          <cell r="E1131" t="str">
            <v>      风险基金补助</v>
          </cell>
          <cell r="F1131">
            <v>0</v>
          </cell>
        </row>
        <row r="1132">
          <cell r="D1132">
            <v>2170399</v>
          </cell>
          <cell r="E1132" t="str">
            <v>      其他金融发展支出</v>
          </cell>
          <cell r="F1132">
            <v>2</v>
          </cell>
        </row>
        <row r="1133">
          <cell r="D1133">
            <v>21704</v>
          </cell>
          <cell r="E1133" t="str">
            <v>    金融调控支出</v>
          </cell>
          <cell r="F1133">
            <v>0</v>
          </cell>
        </row>
        <row r="1134">
          <cell r="D1134">
            <v>2170401</v>
          </cell>
          <cell r="E1134" t="str">
            <v>      中央银行亏损补贴</v>
          </cell>
          <cell r="F1134">
            <v>0</v>
          </cell>
        </row>
        <row r="1135">
          <cell r="D1135">
            <v>2170499</v>
          </cell>
          <cell r="E1135" t="str">
            <v>      其他金融调控支出</v>
          </cell>
          <cell r="F1135">
            <v>0</v>
          </cell>
        </row>
        <row r="1136">
          <cell r="D1136">
            <v>21799</v>
          </cell>
          <cell r="E1136" t="str">
            <v>    其他金融支出</v>
          </cell>
          <cell r="F1136">
            <v>0</v>
          </cell>
        </row>
        <row r="1137">
          <cell r="D1137">
            <v>2179902</v>
          </cell>
          <cell r="E1137" t="str">
            <v>      重点企业贷款贴息</v>
          </cell>
          <cell r="F1137">
            <v>0</v>
          </cell>
        </row>
        <row r="1138">
          <cell r="D1138">
            <v>2179999</v>
          </cell>
          <cell r="E1138" t="str">
            <v>      其他金融支出</v>
          </cell>
          <cell r="F1138">
            <v>0</v>
          </cell>
        </row>
        <row r="1139">
          <cell r="D1139">
            <v>219</v>
          </cell>
          <cell r="E1139" t="str">
            <v>  援助其他地区支出</v>
          </cell>
          <cell r="F1139">
            <v>0</v>
          </cell>
        </row>
        <row r="1140">
          <cell r="D1140">
            <v>21901</v>
          </cell>
          <cell r="E1140" t="str">
            <v>    一般公共服务</v>
          </cell>
          <cell r="F1140">
            <v>0</v>
          </cell>
        </row>
        <row r="1141">
          <cell r="D1141">
            <v>21902</v>
          </cell>
          <cell r="E1141" t="str">
            <v>    教育</v>
          </cell>
          <cell r="F1141">
            <v>0</v>
          </cell>
        </row>
        <row r="1142">
          <cell r="D1142">
            <v>21903</v>
          </cell>
          <cell r="E1142" t="str">
            <v>    文化旅游体育与传媒</v>
          </cell>
          <cell r="F1142">
            <v>0</v>
          </cell>
        </row>
        <row r="1143">
          <cell r="D1143">
            <v>21904</v>
          </cell>
          <cell r="E1143" t="str">
            <v>    卫生健康</v>
          </cell>
          <cell r="F1143">
            <v>0</v>
          </cell>
        </row>
        <row r="1144">
          <cell r="D1144">
            <v>21905</v>
          </cell>
          <cell r="E1144" t="str">
            <v>    节能环保</v>
          </cell>
          <cell r="F1144">
            <v>0</v>
          </cell>
        </row>
        <row r="1145">
          <cell r="D1145">
            <v>21906</v>
          </cell>
          <cell r="E1145" t="str">
            <v>    农业农村</v>
          </cell>
          <cell r="F1145">
            <v>0</v>
          </cell>
        </row>
        <row r="1146">
          <cell r="D1146">
            <v>21907</v>
          </cell>
          <cell r="E1146" t="str">
            <v>    交通运输</v>
          </cell>
          <cell r="F1146">
            <v>0</v>
          </cell>
        </row>
        <row r="1147">
          <cell r="D1147">
            <v>21908</v>
          </cell>
          <cell r="E1147" t="str">
            <v>    住房保障</v>
          </cell>
          <cell r="F1147">
            <v>0</v>
          </cell>
        </row>
        <row r="1148">
          <cell r="D1148">
            <v>21999</v>
          </cell>
          <cell r="E1148" t="str">
            <v>    其他支出</v>
          </cell>
          <cell r="F1148">
            <v>0</v>
          </cell>
        </row>
        <row r="1149">
          <cell r="D1149">
            <v>220</v>
          </cell>
          <cell r="E1149" t="str">
            <v>  自然资源海洋气象等支出</v>
          </cell>
          <cell r="F1149">
            <v>1669</v>
          </cell>
        </row>
        <row r="1150">
          <cell r="D1150">
            <v>22001</v>
          </cell>
          <cell r="E1150" t="str">
            <v>    自然资源事务</v>
          </cell>
          <cell r="F1150">
            <v>1627</v>
          </cell>
        </row>
        <row r="1151">
          <cell r="D1151">
            <v>2200101</v>
          </cell>
          <cell r="E1151" t="str">
            <v>      行政运行</v>
          </cell>
          <cell r="F1151">
            <v>736</v>
          </cell>
        </row>
        <row r="1152">
          <cell r="D1152">
            <v>2200102</v>
          </cell>
          <cell r="E1152" t="str">
            <v>      一般行政管理事务</v>
          </cell>
          <cell r="F1152">
            <v>0</v>
          </cell>
        </row>
        <row r="1153">
          <cell r="D1153">
            <v>2200103</v>
          </cell>
          <cell r="E1153" t="str">
            <v>      机关服务</v>
          </cell>
          <cell r="F1153">
            <v>0</v>
          </cell>
        </row>
        <row r="1154">
          <cell r="D1154">
            <v>2200104</v>
          </cell>
          <cell r="E1154" t="str">
            <v>      自然资源规划及管理</v>
          </cell>
          <cell r="F1154">
            <v>0</v>
          </cell>
        </row>
        <row r="1155">
          <cell r="D1155">
            <v>2200106</v>
          </cell>
          <cell r="E1155" t="str">
            <v>      自然资源利用与保护</v>
          </cell>
          <cell r="F1155">
            <v>96</v>
          </cell>
        </row>
        <row r="1156">
          <cell r="D1156">
            <v>2200107</v>
          </cell>
          <cell r="E1156" t="str">
            <v>      自然资源社会公益服务</v>
          </cell>
          <cell r="F1156">
            <v>0</v>
          </cell>
        </row>
        <row r="1157">
          <cell r="D1157">
            <v>2200108</v>
          </cell>
          <cell r="E1157" t="str">
            <v>      自然资源行业业务管理</v>
          </cell>
          <cell r="F1157">
            <v>0</v>
          </cell>
        </row>
        <row r="1158">
          <cell r="D1158">
            <v>2200109</v>
          </cell>
          <cell r="E1158" t="str">
            <v>      自然资源调查与确权登记</v>
          </cell>
          <cell r="F1158">
            <v>1</v>
          </cell>
        </row>
        <row r="1159">
          <cell r="D1159">
            <v>2200112</v>
          </cell>
          <cell r="E1159" t="str">
            <v>      土地资源储备支出</v>
          </cell>
          <cell r="F1159">
            <v>0</v>
          </cell>
        </row>
        <row r="1160">
          <cell r="D1160">
            <v>2200113</v>
          </cell>
          <cell r="E1160" t="str">
            <v>      地质矿产资源与环境调查</v>
          </cell>
          <cell r="F1160">
            <v>0</v>
          </cell>
        </row>
        <row r="1161">
          <cell r="D1161">
            <v>2200114</v>
          </cell>
          <cell r="E1161" t="str">
            <v>      地质勘查与矿产资源管理</v>
          </cell>
          <cell r="F1161">
            <v>0</v>
          </cell>
        </row>
        <row r="1162">
          <cell r="D1162">
            <v>2200115</v>
          </cell>
          <cell r="E1162" t="str">
            <v>      地质转产项目财政贴息</v>
          </cell>
          <cell r="F1162">
            <v>0</v>
          </cell>
        </row>
        <row r="1163">
          <cell r="D1163">
            <v>2200116</v>
          </cell>
          <cell r="E1163" t="str">
            <v>      国外风险勘查</v>
          </cell>
          <cell r="F1163">
            <v>0</v>
          </cell>
        </row>
        <row r="1164">
          <cell r="D1164">
            <v>2200119</v>
          </cell>
          <cell r="E1164" t="str">
            <v>      地质勘查基金(周转金)支出</v>
          </cell>
          <cell r="F1164">
            <v>0</v>
          </cell>
        </row>
        <row r="1165">
          <cell r="D1165">
            <v>2200120</v>
          </cell>
          <cell r="E1165" t="str">
            <v>      海域与海岛管理</v>
          </cell>
          <cell r="F1165">
            <v>0</v>
          </cell>
        </row>
        <row r="1166">
          <cell r="D1166">
            <v>2200121</v>
          </cell>
          <cell r="E1166" t="str">
            <v>      自然资源国际合作与海洋权益维护</v>
          </cell>
          <cell r="F1166">
            <v>0</v>
          </cell>
        </row>
        <row r="1167">
          <cell r="D1167">
            <v>2200122</v>
          </cell>
          <cell r="E1167" t="str">
            <v>      自然资源卫星</v>
          </cell>
          <cell r="F1167">
            <v>0</v>
          </cell>
        </row>
        <row r="1168">
          <cell r="D1168">
            <v>2200123</v>
          </cell>
          <cell r="E1168" t="str">
            <v>      极地考察</v>
          </cell>
          <cell r="F1168">
            <v>0</v>
          </cell>
        </row>
        <row r="1169">
          <cell r="D1169">
            <v>2200124</v>
          </cell>
          <cell r="E1169" t="str">
            <v>      深海调查与资源开发</v>
          </cell>
          <cell r="F1169">
            <v>0</v>
          </cell>
        </row>
        <row r="1170">
          <cell r="D1170">
            <v>2200125</v>
          </cell>
          <cell r="E1170" t="str">
            <v>      海港航标维护</v>
          </cell>
          <cell r="F1170">
            <v>0</v>
          </cell>
        </row>
        <row r="1171">
          <cell r="D1171">
            <v>2200126</v>
          </cell>
          <cell r="E1171" t="str">
            <v>      海水淡化</v>
          </cell>
          <cell r="F1171">
            <v>0</v>
          </cell>
        </row>
        <row r="1172">
          <cell r="D1172">
            <v>2200127</v>
          </cell>
          <cell r="E1172" t="str">
            <v>      无居民海岛使用金支出</v>
          </cell>
          <cell r="F1172">
            <v>0</v>
          </cell>
        </row>
        <row r="1173">
          <cell r="D1173">
            <v>2200128</v>
          </cell>
          <cell r="E1173" t="str">
            <v>      海洋战略规划与预警监测</v>
          </cell>
          <cell r="F1173">
            <v>0</v>
          </cell>
        </row>
        <row r="1174">
          <cell r="D1174">
            <v>2200129</v>
          </cell>
          <cell r="E1174" t="str">
            <v>      基础测绘与地理信息监管</v>
          </cell>
          <cell r="F1174">
            <v>0</v>
          </cell>
        </row>
        <row r="1175">
          <cell r="D1175">
            <v>2200150</v>
          </cell>
          <cell r="E1175" t="str">
            <v>      事业运行</v>
          </cell>
          <cell r="F1175">
            <v>794</v>
          </cell>
        </row>
        <row r="1176">
          <cell r="D1176">
            <v>2200199</v>
          </cell>
          <cell r="E1176" t="str">
            <v>      其他自然资源事务支出</v>
          </cell>
          <cell r="F1176">
            <v>0</v>
          </cell>
        </row>
        <row r="1177">
          <cell r="D1177">
            <v>22005</v>
          </cell>
          <cell r="E1177" t="str">
            <v>    气象事务</v>
          </cell>
          <cell r="F1177">
            <v>42</v>
          </cell>
        </row>
        <row r="1178">
          <cell r="D1178">
            <v>2200501</v>
          </cell>
          <cell r="E1178" t="str">
            <v>      行政运行</v>
          </cell>
          <cell r="F1178">
            <v>0</v>
          </cell>
        </row>
        <row r="1179">
          <cell r="D1179">
            <v>2200502</v>
          </cell>
          <cell r="E1179" t="str">
            <v>      一般行政管理事务</v>
          </cell>
          <cell r="F1179">
            <v>0</v>
          </cell>
        </row>
        <row r="1180">
          <cell r="D1180">
            <v>2200503</v>
          </cell>
          <cell r="E1180" t="str">
            <v>      机关服务</v>
          </cell>
          <cell r="F1180">
            <v>0</v>
          </cell>
        </row>
        <row r="1181">
          <cell r="D1181">
            <v>2200504</v>
          </cell>
          <cell r="E1181" t="str">
            <v>      气象事业机构</v>
          </cell>
          <cell r="F1181">
            <v>28</v>
          </cell>
        </row>
        <row r="1182">
          <cell r="D1182">
            <v>2200506</v>
          </cell>
          <cell r="E1182" t="str">
            <v>      气象探测</v>
          </cell>
          <cell r="F1182">
            <v>0</v>
          </cell>
        </row>
        <row r="1183">
          <cell r="D1183">
            <v>2200507</v>
          </cell>
          <cell r="E1183" t="str">
            <v>      气象信息传输及管理</v>
          </cell>
          <cell r="F1183">
            <v>0</v>
          </cell>
        </row>
        <row r="1184">
          <cell r="D1184">
            <v>2200508</v>
          </cell>
          <cell r="E1184" t="str">
            <v>      气象预报预测</v>
          </cell>
          <cell r="F1184">
            <v>0</v>
          </cell>
        </row>
        <row r="1185">
          <cell r="D1185">
            <v>2200509</v>
          </cell>
          <cell r="E1185" t="str">
            <v>      气象服务</v>
          </cell>
          <cell r="F1185">
            <v>0</v>
          </cell>
        </row>
        <row r="1186">
          <cell r="D1186">
            <v>2200510</v>
          </cell>
          <cell r="E1186" t="str">
            <v>      气象装备保障维护</v>
          </cell>
          <cell r="F1186">
            <v>0</v>
          </cell>
        </row>
        <row r="1187">
          <cell r="D1187">
            <v>2200511</v>
          </cell>
          <cell r="E1187" t="str">
            <v>      气象基础设施建设与维修</v>
          </cell>
          <cell r="F1187">
            <v>0</v>
          </cell>
        </row>
        <row r="1188">
          <cell r="D1188">
            <v>2200512</v>
          </cell>
          <cell r="E1188" t="str">
            <v>      气象卫星</v>
          </cell>
          <cell r="F1188">
            <v>0</v>
          </cell>
        </row>
        <row r="1189">
          <cell r="D1189">
            <v>2200513</v>
          </cell>
          <cell r="E1189" t="str">
            <v>      气象法规与标准</v>
          </cell>
          <cell r="F1189">
            <v>0</v>
          </cell>
        </row>
        <row r="1190">
          <cell r="D1190">
            <v>2200514</v>
          </cell>
          <cell r="E1190" t="str">
            <v>      气象资金审计稽查</v>
          </cell>
          <cell r="F1190">
            <v>0</v>
          </cell>
        </row>
        <row r="1191">
          <cell r="D1191">
            <v>2200599</v>
          </cell>
          <cell r="E1191" t="str">
            <v>      其他气象事务支出</v>
          </cell>
          <cell r="F1191">
            <v>14</v>
          </cell>
        </row>
        <row r="1192">
          <cell r="D1192">
            <v>22099</v>
          </cell>
          <cell r="E1192" t="str">
            <v>    其他自然资源海洋气象等支出</v>
          </cell>
          <cell r="F1192">
            <v>0</v>
          </cell>
        </row>
        <row r="1193">
          <cell r="D1193">
            <v>2209999</v>
          </cell>
          <cell r="E1193" t="str">
            <v>      其他自然资源海洋气象等支出</v>
          </cell>
          <cell r="F1193">
            <v>0</v>
          </cell>
        </row>
        <row r="1194">
          <cell r="D1194">
            <v>221</v>
          </cell>
          <cell r="E1194" t="str">
            <v>  住房保障支出</v>
          </cell>
          <cell r="F1194">
            <v>9030</v>
          </cell>
        </row>
        <row r="1195">
          <cell r="D1195">
            <v>22101</v>
          </cell>
          <cell r="E1195" t="str">
            <v>    保障性安居工程支出</v>
          </cell>
          <cell r="F1195">
            <v>962</v>
          </cell>
        </row>
        <row r="1196">
          <cell r="D1196">
            <v>2210101</v>
          </cell>
          <cell r="E1196" t="str">
            <v>      廉租住房</v>
          </cell>
          <cell r="F1196">
            <v>0</v>
          </cell>
        </row>
        <row r="1197">
          <cell r="D1197">
            <v>2210102</v>
          </cell>
          <cell r="E1197" t="str">
            <v>      沉陷区治理</v>
          </cell>
          <cell r="F1197">
            <v>0</v>
          </cell>
        </row>
        <row r="1198">
          <cell r="D1198">
            <v>2210103</v>
          </cell>
          <cell r="E1198" t="str">
            <v>      棚户区改造</v>
          </cell>
          <cell r="F1198">
            <v>41</v>
          </cell>
        </row>
        <row r="1199">
          <cell r="D1199">
            <v>2210104</v>
          </cell>
          <cell r="E1199" t="str">
            <v>      少数民族地区游牧民定居工程</v>
          </cell>
          <cell r="F1199">
            <v>0</v>
          </cell>
        </row>
        <row r="1200">
          <cell r="D1200">
            <v>2210105</v>
          </cell>
          <cell r="E1200" t="str">
            <v>      农村危房改造</v>
          </cell>
          <cell r="F1200">
            <v>223</v>
          </cell>
        </row>
        <row r="1201">
          <cell r="D1201">
            <v>2210106</v>
          </cell>
          <cell r="E1201" t="str">
            <v>      公共租赁住房</v>
          </cell>
          <cell r="F1201">
            <v>0</v>
          </cell>
        </row>
        <row r="1202">
          <cell r="D1202">
            <v>2210107</v>
          </cell>
          <cell r="E1202" t="str">
            <v>      保障性住房租金补贴</v>
          </cell>
          <cell r="F1202">
            <v>13</v>
          </cell>
        </row>
        <row r="1203">
          <cell r="D1203">
            <v>2210108</v>
          </cell>
          <cell r="E1203" t="str">
            <v>      老旧小区改造</v>
          </cell>
          <cell r="F1203">
            <v>112</v>
          </cell>
        </row>
        <row r="1204">
          <cell r="D1204">
            <v>2210109</v>
          </cell>
          <cell r="E1204" t="str">
            <v>      住房租赁市场发展</v>
          </cell>
          <cell r="F1204">
            <v>0</v>
          </cell>
        </row>
        <row r="1205">
          <cell r="D1205">
            <v>2210110</v>
          </cell>
          <cell r="E1205" t="str">
            <v>      保障性租赁住房</v>
          </cell>
          <cell r="F1205">
            <v>573</v>
          </cell>
        </row>
        <row r="1206">
          <cell r="D1206">
            <v>2210199</v>
          </cell>
          <cell r="E1206" t="str">
            <v>      其他保障性安居工程支出</v>
          </cell>
          <cell r="F1206">
            <v>0</v>
          </cell>
        </row>
        <row r="1207">
          <cell r="D1207">
            <v>22102</v>
          </cell>
          <cell r="E1207" t="str">
            <v>    住房改革支出</v>
          </cell>
          <cell r="F1207">
            <v>8068</v>
          </cell>
        </row>
        <row r="1208">
          <cell r="D1208">
            <v>2210201</v>
          </cell>
          <cell r="E1208" t="str">
            <v>      住房公积金</v>
          </cell>
          <cell r="F1208">
            <v>8068</v>
          </cell>
        </row>
        <row r="1209">
          <cell r="D1209">
            <v>2210202</v>
          </cell>
          <cell r="E1209" t="str">
            <v>      提租补贴</v>
          </cell>
          <cell r="F1209">
            <v>0</v>
          </cell>
        </row>
        <row r="1210">
          <cell r="D1210">
            <v>2210203</v>
          </cell>
          <cell r="E1210" t="str">
            <v>      购房补贴</v>
          </cell>
          <cell r="F1210">
            <v>0</v>
          </cell>
        </row>
        <row r="1211">
          <cell r="D1211">
            <v>22103</v>
          </cell>
          <cell r="E1211" t="str">
            <v>    城乡社区住宅</v>
          </cell>
          <cell r="F1211">
            <v>0</v>
          </cell>
        </row>
        <row r="1212">
          <cell r="D1212">
            <v>2210301</v>
          </cell>
          <cell r="E1212" t="str">
            <v>      公有住房建设和维修改造支出</v>
          </cell>
          <cell r="F1212">
            <v>0</v>
          </cell>
        </row>
        <row r="1213">
          <cell r="D1213">
            <v>2210302</v>
          </cell>
          <cell r="E1213" t="str">
            <v>      住房公积金管理</v>
          </cell>
          <cell r="F1213">
            <v>0</v>
          </cell>
        </row>
        <row r="1214">
          <cell r="D1214">
            <v>2210399</v>
          </cell>
          <cell r="E1214" t="str">
            <v>      其他城乡社区住宅支出</v>
          </cell>
          <cell r="F1214">
            <v>0</v>
          </cell>
        </row>
        <row r="1215">
          <cell r="D1215">
            <v>222</v>
          </cell>
          <cell r="E1215" t="str">
            <v>  粮油物资储备支出</v>
          </cell>
          <cell r="F1215">
            <v>116</v>
          </cell>
        </row>
        <row r="1216">
          <cell r="D1216">
            <v>22201</v>
          </cell>
          <cell r="E1216" t="str">
            <v>    粮油物资事务</v>
          </cell>
          <cell r="F1216">
            <v>76</v>
          </cell>
        </row>
        <row r="1217">
          <cell r="D1217">
            <v>2220101</v>
          </cell>
          <cell r="E1217" t="str">
            <v>      行政运行</v>
          </cell>
          <cell r="F1217">
            <v>0</v>
          </cell>
        </row>
        <row r="1218">
          <cell r="D1218">
            <v>2220102</v>
          </cell>
          <cell r="E1218" t="str">
            <v>      一般行政管理事务</v>
          </cell>
          <cell r="F1218">
            <v>0</v>
          </cell>
        </row>
        <row r="1219">
          <cell r="D1219">
            <v>2220103</v>
          </cell>
          <cell r="E1219" t="str">
            <v>      机关服务</v>
          </cell>
          <cell r="F1219">
            <v>0</v>
          </cell>
        </row>
        <row r="1220">
          <cell r="D1220">
            <v>2220104</v>
          </cell>
          <cell r="E1220" t="str">
            <v>      财务和审计支出</v>
          </cell>
          <cell r="F1220">
            <v>0</v>
          </cell>
        </row>
        <row r="1221">
          <cell r="D1221">
            <v>2220105</v>
          </cell>
          <cell r="E1221" t="str">
            <v>      信息统计</v>
          </cell>
          <cell r="F1221">
            <v>0</v>
          </cell>
        </row>
        <row r="1222">
          <cell r="D1222">
            <v>2220106</v>
          </cell>
          <cell r="E1222" t="str">
            <v>      专项业务活动</v>
          </cell>
          <cell r="F1222">
            <v>2</v>
          </cell>
        </row>
        <row r="1223">
          <cell r="D1223">
            <v>2220107</v>
          </cell>
          <cell r="E1223" t="str">
            <v>      国家粮油差价补贴</v>
          </cell>
          <cell r="F1223">
            <v>0</v>
          </cell>
        </row>
        <row r="1224">
          <cell r="D1224">
            <v>2220112</v>
          </cell>
          <cell r="E1224" t="str">
            <v>      粮食财务挂账利息补贴</v>
          </cell>
          <cell r="F1224">
            <v>0</v>
          </cell>
        </row>
        <row r="1225">
          <cell r="D1225">
            <v>2220113</v>
          </cell>
          <cell r="E1225" t="str">
            <v>      粮食财务挂账消化款</v>
          </cell>
          <cell r="F1225">
            <v>0</v>
          </cell>
        </row>
        <row r="1226">
          <cell r="D1226">
            <v>2220114</v>
          </cell>
          <cell r="E1226" t="str">
            <v>      处理陈化粮补贴</v>
          </cell>
          <cell r="F1226">
            <v>0</v>
          </cell>
        </row>
        <row r="1227">
          <cell r="D1227">
            <v>2220115</v>
          </cell>
          <cell r="E1227" t="str">
            <v>      粮食风险基金</v>
          </cell>
          <cell r="F1227">
            <v>0</v>
          </cell>
        </row>
        <row r="1228">
          <cell r="D1228">
            <v>2220118</v>
          </cell>
          <cell r="E1228" t="str">
            <v>      粮油市场调控专项资金</v>
          </cell>
          <cell r="F1228">
            <v>0</v>
          </cell>
        </row>
        <row r="1229">
          <cell r="D1229">
            <v>2220119</v>
          </cell>
          <cell r="E1229" t="str">
            <v>      设施建设</v>
          </cell>
          <cell r="F1229">
            <v>0</v>
          </cell>
        </row>
        <row r="1230">
          <cell r="D1230">
            <v>2220120</v>
          </cell>
          <cell r="E1230" t="str">
            <v>      设施安全</v>
          </cell>
          <cell r="F1230">
            <v>0</v>
          </cell>
        </row>
        <row r="1231">
          <cell r="D1231">
            <v>2220121</v>
          </cell>
          <cell r="E1231" t="str">
            <v>      物资保管保养</v>
          </cell>
          <cell r="F1231">
            <v>0</v>
          </cell>
        </row>
        <row r="1232">
          <cell r="D1232">
            <v>2220150</v>
          </cell>
          <cell r="E1232" t="str">
            <v>      事业运行</v>
          </cell>
          <cell r="F1232">
            <v>67</v>
          </cell>
        </row>
        <row r="1233">
          <cell r="D1233">
            <v>2220199</v>
          </cell>
          <cell r="E1233" t="str">
            <v>      其他粮油物资事务支出</v>
          </cell>
          <cell r="F1233">
            <v>7</v>
          </cell>
        </row>
        <row r="1234">
          <cell r="D1234">
            <v>22203</v>
          </cell>
          <cell r="E1234" t="str">
            <v>    能源储备</v>
          </cell>
          <cell r="F1234">
            <v>0</v>
          </cell>
        </row>
        <row r="1235">
          <cell r="D1235">
            <v>2220301</v>
          </cell>
          <cell r="E1235" t="str">
            <v>      石油储备</v>
          </cell>
          <cell r="F1235">
            <v>0</v>
          </cell>
        </row>
        <row r="1236">
          <cell r="D1236">
            <v>2220303</v>
          </cell>
          <cell r="E1236" t="str">
            <v>      天然铀储备</v>
          </cell>
          <cell r="F1236">
            <v>0</v>
          </cell>
        </row>
        <row r="1237">
          <cell r="D1237">
            <v>2220304</v>
          </cell>
          <cell r="E1237" t="str">
            <v>      煤炭储备</v>
          </cell>
          <cell r="F1237">
            <v>0</v>
          </cell>
        </row>
        <row r="1238">
          <cell r="D1238">
            <v>2220305</v>
          </cell>
          <cell r="E1238" t="str">
            <v>      成品油储备</v>
          </cell>
          <cell r="F1238">
            <v>0</v>
          </cell>
        </row>
        <row r="1239">
          <cell r="D1239">
            <v>2220306</v>
          </cell>
          <cell r="E1239" t="str">
            <v>      天然气储备</v>
          </cell>
          <cell r="F1239">
            <v>0</v>
          </cell>
        </row>
        <row r="1240">
          <cell r="D1240">
            <v>2220399</v>
          </cell>
          <cell r="E1240" t="str">
            <v>      其他能源储备支出</v>
          </cell>
          <cell r="F1240">
            <v>0</v>
          </cell>
        </row>
        <row r="1241">
          <cell r="D1241">
            <v>22204</v>
          </cell>
          <cell r="E1241" t="str">
            <v>    粮油储备</v>
          </cell>
          <cell r="F1241">
            <v>40</v>
          </cell>
        </row>
        <row r="1242">
          <cell r="D1242">
            <v>2220401</v>
          </cell>
          <cell r="E1242" t="str">
            <v>      储备粮油补贴</v>
          </cell>
          <cell r="F1242">
            <v>0</v>
          </cell>
        </row>
        <row r="1243">
          <cell r="D1243">
            <v>2220402</v>
          </cell>
          <cell r="E1243" t="str">
            <v>      储备粮油差价补贴</v>
          </cell>
          <cell r="F1243">
            <v>0</v>
          </cell>
        </row>
        <row r="1244">
          <cell r="D1244">
            <v>2220403</v>
          </cell>
          <cell r="E1244" t="str">
            <v>      储备粮(油)库建设</v>
          </cell>
          <cell r="F1244">
            <v>0</v>
          </cell>
        </row>
        <row r="1245">
          <cell r="D1245">
            <v>2220404</v>
          </cell>
          <cell r="E1245" t="str">
            <v>      最低收购价政策支出</v>
          </cell>
          <cell r="F1245">
            <v>0</v>
          </cell>
        </row>
        <row r="1246">
          <cell r="D1246">
            <v>2220499</v>
          </cell>
          <cell r="E1246" t="str">
            <v>      其他粮油储备支出</v>
          </cell>
          <cell r="F1246">
            <v>40</v>
          </cell>
        </row>
        <row r="1247">
          <cell r="D1247">
            <v>22205</v>
          </cell>
          <cell r="E1247" t="str">
            <v>    重要商品储备</v>
          </cell>
          <cell r="F1247">
            <v>0</v>
          </cell>
        </row>
        <row r="1248">
          <cell r="D1248">
            <v>2220501</v>
          </cell>
          <cell r="E1248" t="str">
            <v>      棉花储备</v>
          </cell>
          <cell r="F1248">
            <v>0</v>
          </cell>
        </row>
        <row r="1249">
          <cell r="D1249">
            <v>2220502</v>
          </cell>
          <cell r="E1249" t="str">
            <v>      食糖储备</v>
          </cell>
          <cell r="F1249">
            <v>0</v>
          </cell>
        </row>
        <row r="1250">
          <cell r="D1250">
            <v>2220503</v>
          </cell>
          <cell r="E1250" t="str">
            <v>      肉类储备</v>
          </cell>
          <cell r="F1250">
            <v>0</v>
          </cell>
        </row>
        <row r="1251">
          <cell r="D1251">
            <v>2220504</v>
          </cell>
          <cell r="E1251" t="str">
            <v>      化肥储备</v>
          </cell>
          <cell r="F1251">
            <v>0</v>
          </cell>
        </row>
        <row r="1252">
          <cell r="D1252">
            <v>2220505</v>
          </cell>
          <cell r="E1252" t="str">
            <v>      农药储备</v>
          </cell>
          <cell r="F1252">
            <v>0</v>
          </cell>
        </row>
        <row r="1253">
          <cell r="D1253">
            <v>2220506</v>
          </cell>
          <cell r="E1253" t="str">
            <v>      边销茶储备</v>
          </cell>
          <cell r="F1253">
            <v>0</v>
          </cell>
        </row>
        <row r="1254">
          <cell r="D1254">
            <v>2220507</v>
          </cell>
          <cell r="E1254" t="str">
            <v>      羊毛储备</v>
          </cell>
          <cell r="F1254">
            <v>0</v>
          </cell>
        </row>
        <row r="1255">
          <cell r="D1255">
            <v>2220508</v>
          </cell>
          <cell r="E1255" t="str">
            <v>      医药储备</v>
          </cell>
          <cell r="F1255">
            <v>0</v>
          </cell>
        </row>
        <row r="1256">
          <cell r="D1256">
            <v>2220509</v>
          </cell>
          <cell r="E1256" t="str">
            <v>      食盐储备</v>
          </cell>
          <cell r="F1256">
            <v>0</v>
          </cell>
        </row>
        <row r="1257">
          <cell r="D1257">
            <v>2220510</v>
          </cell>
          <cell r="E1257" t="str">
            <v>      战略物资储备</v>
          </cell>
          <cell r="F1257">
            <v>0</v>
          </cell>
        </row>
        <row r="1258">
          <cell r="D1258">
            <v>2220511</v>
          </cell>
          <cell r="E1258" t="str">
            <v>      应急物资储备</v>
          </cell>
          <cell r="F1258">
            <v>0</v>
          </cell>
        </row>
        <row r="1259">
          <cell r="D1259">
            <v>2220599</v>
          </cell>
          <cell r="E1259" t="str">
            <v>      其他重要商品储备支出</v>
          </cell>
          <cell r="F1259">
            <v>0</v>
          </cell>
        </row>
        <row r="1260">
          <cell r="D1260">
            <v>224</v>
          </cell>
          <cell r="E1260" t="str">
            <v>  灾害防治及应急管理支出</v>
          </cell>
          <cell r="F1260">
            <v>2334</v>
          </cell>
        </row>
        <row r="1261">
          <cell r="D1261">
            <v>22401</v>
          </cell>
          <cell r="E1261" t="str">
            <v>    应急管理事务</v>
          </cell>
          <cell r="F1261">
            <v>622</v>
          </cell>
        </row>
        <row r="1262">
          <cell r="D1262">
            <v>2240101</v>
          </cell>
          <cell r="E1262" t="str">
            <v>      行政运行</v>
          </cell>
          <cell r="F1262">
            <v>324</v>
          </cell>
        </row>
        <row r="1263">
          <cell r="D1263">
            <v>2240102</v>
          </cell>
          <cell r="E1263" t="str">
            <v>      一般行政管理事务</v>
          </cell>
          <cell r="F1263">
            <v>0</v>
          </cell>
        </row>
        <row r="1264">
          <cell r="D1264">
            <v>2240103</v>
          </cell>
          <cell r="E1264" t="str">
            <v>      机关服务</v>
          </cell>
          <cell r="F1264">
            <v>0</v>
          </cell>
        </row>
        <row r="1265">
          <cell r="D1265">
            <v>2240104</v>
          </cell>
          <cell r="E1265" t="str">
            <v>      灾害风险防治</v>
          </cell>
          <cell r="F1265">
            <v>0</v>
          </cell>
        </row>
        <row r="1266">
          <cell r="D1266">
            <v>2240105</v>
          </cell>
          <cell r="E1266" t="str">
            <v>      国务院安委会专项</v>
          </cell>
          <cell r="F1266">
            <v>0</v>
          </cell>
        </row>
        <row r="1267">
          <cell r="D1267">
            <v>2240106</v>
          </cell>
          <cell r="E1267" t="str">
            <v>      安全监管</v>
          </cell>
          <cell r="F1267">
            <v>1</v>
          </cell>
        </row>
        <row r="1268">
          <cell r="D1268">
            <v>2240108</v>
          </cell>
          <cell r="E1268" t="str">
            <v>      应急救援</v>
          </cell>
          <cell r="F1268">
            <v>0</v>
          </cell>
        </row>
        <row r="1269">
          <cell r="D1269">
            <v>2240109</v>
          </cell>
          <cell r="E1269" t="str">
            <v>      应急管理</v>
          </cell>
          <cell r="F1269">
            <v>6</v>
          </cell>
        </row>
        <row r="1270">
          <cell r="D1270">
            <v>2240150</v>
          </cell>
          <cell r="E1270" t="str">
            <v>      事业运行</v>
          </cell>
          <cell r="F1270">
            <v>133</v>
          </cell>
        </row>
        <row r="1271">
          <cell r="D1271">
            <v>2240199</v>
          </cell>
          <cell r="E1271" t="str">
            <v>      其他应急管理支出</v>
          </cell>
          <cell r="F1271">
            <v>158</v>
          </cell>
        </row>
        <row r="1272">
          <cell r="D1272">
            <v>22402</v>
          </cell>
          <cell r="E1272" t="str">
            <v>    消防救援事务</v>
          </cell>
          <cell r="F1272">
            <v>703</v>
          </cell>
        </row>
        <row r="1273">
          <cell r="D1273">
            <v>2240201</v>
          </cell>
          <cell r="E1273" t="str">
            <v>      行政运行</v>
          </cell>
          <cell r="F1273">
            <v>0</v>
          </cell>
        </row>
        <row r="1274">
          <cell r="D1274">
            <v>2240202</v>
          </cell>
          <cell r="E1274" t="str">
            <v>      一般行政管理事务</v>
          </cell>
          <cell r="F1274">
            <v>0</v>
          </cell>
        </row>
        <row r="1275">
          <cell r="D1275">
            <v>2240203</v>
          </cell>
          <cell r="E1275" t="str">
            <v>      机关服务</v>
          </cell>
          <cell r="F1275">
            <v>0</v>
          </cell>
        </row>
        <row r="1276">
          <cell r="D1276">
            <v>2240204</v>
          </cell>
          <cell r="E1276" t="str">
            <v>      消防应急救援</v>
          </cell>
          <cell r="F1276">
            <v>663</v>
          </cell>
        </row>
        <row r="1277">
          <cell r="D1277">
            <v>2240250</v>
          </cell>
          <cell r="E1277" t="str">
            <v>      事业运行</v>
          </cell>
          <cell r="F1277">
            <v>40</v>
          </cell>
        </row>
        <row r="1278">
          <cell r="D1278">
            <v>2240299</v>
          </cell>
          <cell r="E1278" t="str">
            <v>      其他消防救援事务支出</v>
          </cell>
          <cell r="F1278">
            <v>0</v>
          </cell>
        </row>
        <row r="1279">
          <cell r="D1279">
            <v>22404</v>
          </cell>
          <cell r="E1279" t="str">
            <v>    矿山安全</v>
          </cell>
          <cell r="F1279">
            <v>0</v>
          </cell>
        </row>
        <row r="1280">
          <cell r="D1280">
            <v>2240401</v>
          </cell>
          <cell r="E1280" t="str">
            <v>      行政运行</v>
          </cell>
          <cell r="F1280">
            <v>0</v>
          </cell>
        </row>
        <row r="1281">
          <cell r="D1281">
            <v>2240402</v>
          </cell>
          <cell r="E1281" t="str">
            <v>      一般行政管理事务</v>
          </cell>
          <cell r="F1281">
            <v>0</v>
          </cell>
        </row>
        <row r="1282">
          <cell r="D1282">
            <v>2240403</v>
          </cell>
          <cell r="E1282" t="str">
            <v>      机关服务</v>
          </cell>
          <cell r="F1282">
            <v>0</v>
          </cell>
        </row>
        <row r="1283">
          <cell r="D1283">
            <v>2240404</v>
          </cell>
          <cell r="E1283" t="str">
            <v>      矿山安全监察事务</v>
          </cell>
          <cell r="F1283">
            <v>0</v>
          </cell>
        </row>
        <row r="1284">
          <cell r="D1284">
            <v>2240405</v>
          </cell>
          <cell r="E1284" t="str">
            <v>      矿山应急救援事务</v>
          </cell>
          <cell r="F1284">
            <v>0</v>
          </cell>
        </row>
        <row r="1285">
          <cell r="D1285">
            <v>2240450</v>
          </cell>
          <cell r="E1285" t="str">
            <v>      事业运行</v>
          </cell>
          <cell r="F1285">
            <v>0</v>
          </cell>
        </row>
        <row r="1286">
          <cell r="D1286">
            <v>2240499</v>
          </cell>
          <cell r="E1286" t="str">
            <v>      其他矿山安全支出</v>
          </cell>
          <cell r="F1286">
            <v>0</v>
          </cell>
        </row>
        <row r="1287">
          <cell r="D1287">
            <v>22405</v>
          </cell>
          <cell r="E1287" t="str">
            <v>    地震事务</v>
          </cell>
          <cell r="F1287">
            <v>0</v>
          </cell>
        </row>
        <row r="1288">
          <cell r="D1288">
            <v>2240501</v>
          </cell>
          <cell r="E1288" t="str">
            <v>      行政运行</v>
          </cell>
          <cell r="F1288">
            <v>0</v>
          </cell>
        </row>
        <row r="1289">
          <cell r="D1289">
            <v>2240502</v>
          </cell>
          <cell r="E1289" t="str">
            <v>      一般行政管理事务</v>
          </cell>
          <cell r="F1289">
            <v>0</v>
          </cell>
        </row>
        <row r="1290">
          <cell r="D1290">
            <v>2240503</v>
          </cell>
          <cell r="E1290" t="str">
            <v>      机关服务</v>
          </cell>
          <cell r="F1290">
            <v>0</v>
          </cell>
        </row>
        <row r="1291">
          <cell r="D1291">
            <v>2240504</v>
          </cell>
          <cell r="E1291" t="str">
            <v>      地震监测</v>
          </cell>
          <cell r="F1291">
            <v>0</v>
          </cell>
        </row>
        <row r="1292">
          <cell r="D1292">
            <v>2240505</v>
          </cell>
          <cell r="E1292" t="str">
            <v>      地震预测预报</v>
          </cell>
          <cell r="F1292">
            <v>0</v>
          </cell>
        </row>
        <row r="1293">
          <cell r="D1293">
            <v>2240506</v>
          </cell>
          <cell r="E1293" t="str">
            <v>      地震灾害预防</v>
          </cell>
          <cell r="F1293">
            <v>0</v>
          </cell>
        </row>
        <row r="1294">
          <cell r="D1294">
            <v>2240507</v>
          </cell>
          <cell r="E1294" t="str">
            <v>      地震应急救援</v>
          </cell>
          <cell r="F1294">
            <v>0</v>
          </cell>
        </row>
        <row r="1295">
          <cell r="D1295">
            <v>2240508</v>
          </cell>
          <cell r="E1295" t="str">
            <v>      地震环境探察</v>
          </cell>
          <cell r="F1295">
            <v>0</v>
          </cell>
        </row>
        <row r="1296">
          <cell r="D1296">
            <v>2240509</v>
          </cell>
          <cell r="E1296" t="str">
            <v>      防震减灾信息管理</v>
          </cell>
          <cell r="F1296">
            <v>0</v>
          </cell>
        </row>
        <row r="1297">
          <cell r="D1297">
            <v>2240510</v>
          </cell>
          <cell r="E1297" t="str">
            <v>      防震减灾基础管理</v>
          </cell>
          <cell r="F1297">
            <v>0</v>
          </cell>
        </row>
        <row r="1298">
          <cell r="D1298">
            <v>2240550</v>
          </cell>
          <cell r="E1298" t="str">
            <v>      地震事业机构 </v>
          </cell>
          <cell r="F1298">
            <v>0</v>
          </cell>
        </row>
        <row r="1299">
          <cell r="D1299">
            <v>2240599</v>
          </cell>
          <cell r="E1299" t="str">
            <v>      其他地震事务支出</v>
          </cell>
          <cell r="F1299">
            <v>0</v>
          </cell>
        </row>
        <row r="1300">
          <cell r="D1300">
            <v>22406</v>
          </cell>
          <cell r="E1300" t="str">
            <v>    自然灾害防治</v>
          </cell>
          <cell r="F1300">
            <v>43</v>
          </cell>
        </row>
        <row r="1301">
          <cell r="D1301">
            <v>2240601</v>
          </cell>
          <cell r="E1301" t="str">
            <v>      地质灾害防治</v>
          </cell>
          <cell r="F1301">
            <v>43</v>
          </cell>
        </row>
        <row r="1302">
          <cell r="D1302">
            <v>2240602</v>
          </cell>
          <cell r="E1302" t="str">
            <v>      森林草原防灾减灾</v>
          </cell>
          <cell r="F1302">
            <v>0</v>
          </cell>
        </row>
        <row r="1303">
          <cell r="D1303">
            <v>2240699</v>
          </cell>
          <cell r="E1303" t="str">
            <v>      其他自然灾害防治支出</v>
          </cell>
          <cell r="F1303">
            <v>0</v>
          </cell>
        </row>
        <row r="1304">
          <cell r="D1304">
            <v>22407</v>
          </cell>
          <cell r="E1304" t="str">
            <v>    自然灾害救灾及恢复重建支出</v>
          </cell>
          <cell r="F1304">
            <v>195</v>
          </cell>
        </row>
        <row r="1305">
          <cell r="D1305">
            <v>2240703</v>
          </cell>
          <cell r="E1305" t="str">
            <v>      自然灾害救灾补助</v>
          </cell>
          <cell r="F1305">
            <v>5</v>
          </cell>
        </row>
        <row r="1306">
          <cell r="D1306">
            <v>2240704</v>
          </cell>
          <cell r="E1306" t="str">
            <v>      自然灾害灾后重建补助</v>
          </cell>
          <cell r="F1306">
            <v>145</v>
          </cell>
        </row>
        <row r="1307">
          <cell r="D1307">
            <v>2240799</v>
          </cell>
          <cell r="E1307" t="str">
            <v>      其他自然灾害救灾及恢复重建支出</v>
          </cell>
          <cell r="F1307">
            <v>45</v>
          </cell>
        </row>
        <row r="1308">
          <cell r="D1308">
            <v>22499</v>
          </cell>
          <cell r="E1308" t="str">
            <v>    其他灾害防治及应急管理支出</v>
          </cell>
          <cell r="F1308">
            <v>771</v>
          </cell>
        </row>
        <row r="1309">
          <cell r="D1309">
            <v>2249999</v>
          </cell>
          <cell r="E1309" t="str">
            <v>      其他灾害防治及应急管理支出</v>
          </cell>
          <cell r="F1309">
            <v>771</v>
          </cell>
        </row>
        <row r="1310">
          <cell r="D1310">
            <v>229</v>
          </cell>
          <cell r="E1310" t="str">
            <v>  其他支出</v>
          </cell>
          <cell r="F1310">
            <v>79</v>
          </cell>
        </row>
        <row r="1311">
          <cell r="D1311">
            <v>22999</v>
          </cell>
          <cell r="E1311" t="str">
            <v>    其他支出</v>
          </cell>
          <cell r="F1311">
            <v>79</v>
          </cell>
        </row>
        <row r="1312">
          <cell r="D1312">
            <v>2299999</v>
          </cell>
          <cell r="E1312" t="str">
            <v>      其他支出</v>
          </cell>
          <cell r="F1312">
            <v>79</v>
          </cell>
        </row>
        <row r="1313">
          <cell r="D1313">
            <v>232</v>
          </cell>
          <cell r="E1313" t="str">
            <v>  债务付息支出</v>
          </cell>
          <cell r="F1313">
            <v>3843</v>
          </cell>
        </row>
        <row r="1314">
          <cell r="D1314">
            <v>23201</v>
          </cell>
          <cell r="E1314" t="str">
            <v>    中央政府国内债务付息支出</v>
          </cell>
          <cell r="F1314">
            <v>0</v>
          </cell>
        </row>
        <row r="1315">
          <cell r="D1315">
            <v>2320101</v>
          </cell>
          <cell r="E1315" t="str">
            <v>      中央政府国内债务付息支出</v>
          </cell>
          <cell r="F1315">
            <v>0</v>
          </cell>
        </row>
        <row r="1316">
          <cell r="D1316">
            <v>23202</v>
          </cell>
          <cell r="E1316" t="str">
            <v>    中央政府国外债务付息支出</v>
          </cell>
          <cell r="F1316">
            <v>0</v>
          </cell>
        </row>
        <row r="1317">
          <cell r="D1317">
            <v>2320201</v>
          </cell>
          <cell r="E1317" t="str">
            <v>      中央政府境外发行主权债券付息支出</v>
          </cell>
          <cell r="F1317">
            <v>0</v>
          </cell>
        </row>
        <row r="1318">
          <cell r="D1318">
            <v>2320202</v>
          </cell>
          <cell r="E1318" t="str">
            <v>      中央政府向外国政府借款付息支出</v>
          </cell>
          <cell r="F1318">
            <v>0</v>
          </cell>
        </row>
        <row r="1319">
          <cell r="D1319">
            <v>2320203</v>
          </cell>
          <cell r="E1319" t="str">
            <v>      中央政府向国际金融组织借款付息支出</v>
          </cell>
          <cell r="F1319">
            <v>0</v>
          </cell>
        </row>
        <row r="1320">
          <cell r="D1320">
            <v>2320299</v>
          </cell>
          <cell r="E1320" t="str">
            <v>      中央政府其他国外借款付息支出</v>
          </cell>
          <cell r="F1320">
            <v>0</v>
          </cell>
        </row>
        <row r="1321">
          <cell r="D1321">
            <v>23203</v>
          </cell>
          <cell r="E1321" t="str">
            <v>    地方政府一般债务付息支出</v>
          </cell>
          <cell r="F1321">
            <v>3843</v>
          </cell>
        </row>
        <row r="1322">
          <cell r="D1322">
            <v>2320301</v>
          </cell>
          <cell r="E1322" t="str">
            <v>      地方政府一般债券付息支出</v>
          </cell>
          <cell r="F1322">
            <v>3843</v>
          </cell>
        </row>
        <row r="1323">
          <cell r="D1323">
            <v>2320302</v>
          </cell>
          <cell r="E1323" t="str">
            <v>      地方政府向外国政府借款付息支出</v>
          </cell>
          <cell r="F1323">
            <v>0</v>
          </cell>
        </row>
        <row r="1324">
          <cell r="D1324">
            <v>2320303</v>
          </cell>
          <cell r="E1324" t="str">
            <v>      地方政府向国际组织借款付息支出</v>
          </cell>
          <cell r="F1324">
            <v>0</v>
          </cell>
        </row>
        <row r="1325">
          <cell r="D1325">
            <v>2320399</v>
          </cell>
          <cell r="E1325" t="str">
            <v>      地方政府其他一般债务付息支出</v>
          </cell>
          <cell r="F1325">
            <v>0</v>
          </cell>
        </row>
        <row r="1326">
          <cell r="D1326">
            <v>233</v>
          </cell>
          <cell r="E1326" t="str">
            <v>  债务发行费用支出</v>
          </cell>
          <cell r="F1326">
            <v>0</v>
          </cell>
        </row>
        <row r="1327">
          <cell r="D1327">
            <v>23301</v>
          </cell>
          <cell r="E1327" t="str">
            <v>    中央政府国内债务发行费用支出</v>
          </cell>
          <cell r="F1327">
            <v>0</v>
          </cell>
        </row>
        <row r="1328">
          <cell r="D1328">
            <v>2330101</v>
          </cell>
          <cell r="E1328" t="str">
            <v>      中央政府国内债务发行费用支出</v>
          </cell>
          <cell r="F1328">
            <v>0</v>
          </cell>
        </row>
        <row r="1329">
          <cell r="D1329">
            <v>23302</v>
          </cell>
          <cell r="E1329" t="str">
            <v>    中央政府国外债务发行费用支出</v>
          </cell>
          <cell r="F1329">
            <v>0</v>
          </cell>
        </row>
        <row r="1330">
          <cell r="D1330">
            <v>2330201</v>
          </cell>
          <cell r="E1330" t="str">
            <v>      中央政府国外债务发行费用支出</v>
          </cell>
          <cell r="F1330">
            <v>0</v>
          </cell>
        </row>
        <row r="1331">
          <cell r="D1331">
            <v>23303</v>
          </cell>
          <cell r="E1331" t="str">
            <v>    地方政府一般债务发行费用支出</v>
          </cell>
          <cell r="F1331">
            <v>0</v>
          </cell>
        </row>
        <row r="1332">
          <cell r="D1332">
            <v>2330301</v>
          </cell>
          <cell r="E1332" t="str">
            <v>      地方政府一般债务发行费用支出</v>
          </cell>
          <cell r="F1332">
            <v>0</v>
          </cell>
        </row>
      </sheetData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附件一本公收"/>
      <sheetName val="附件二本公支 "/>
      <sheetName val="附件三本公支（经济） "/>
      <sheetName val="附件四本基收"/>
      <sheetName val="附件五本基支"/>
      <sheetName val="附件六本国资收"/>
      <sheetName val="附件七本国资支"/>
      <sheetName val="附件八本社保"/>
      <sheetName val="附件九债务余额"/>
      <sheetName val="附件十债券"/>
    </sheetNames>
    <sheetDataSet>
      <sheetData sheetId="0"/>
      <sheetData sheetId="1"/>
      <sheetData sheetId="2"/>
      <sheetData sheetId="3"/>
      <sheetData sheetId="4"/>
      <sheetData sheetId="5">
        <row r="42">
          <cell r="C42">
            <v>227847</v>
          </cell>
        </row>
      </sheetData>
      <sheetData sheetId="6">
        <row r="98">
          <cell r="C98">
            <v>59401</v>
          </cell>
        </row>
      </sheetData>
      <sheetData sheetId="7">
        <row r="43">
          <cell r="C43">
            <v>288</v>
          </cell>
        </row>
        <row r="43">
          <cell r="E43">
            <v>617</v>
          </cell>
        </row>
      </sheetData>
      <sheetData sheetId="8">
        <row r="36">
          <cell r="C36">
            <v>217</v>
          </cell>
        </row>
      </sheetData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附件一本公收"/>
      <sheetName val="附件二本公支 "/>
      <sheetName val="附件三本公支（经济） "/>
      <sheetName val="附件四本基收"/>
      <sheetName val="附件五本基支"/>
      <sheetName val="附件六本国资收"/>
      <sheetName val="附件七本国资支"/>
      <sheetName val="附件八本社保"/>
      <sheetName val="附件九债务余额"/>
      <sheetName val="附件十债券"/>
    </sheetNames>
    <sheetDataSet>
      <sheetData sheetId="0"/>
      <sheetData sheetId="1"/>
      <sheetData sheetId="2">
        <row r="100">
          <cell r="C100">
            <v>353968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V15"/>
  <sheetViews>
    <sheetView workbookViewId="0">
      <selection activeCell="H18" sqref="H18"/>
    </sheetView>
  </sheetViews>
  <sheetFormatPr defaultColWidth="9" defaultRowHeight="15.75"/>
  <cols>
    <col min="1" max="1" width="8.625" style="492" customWidth="1"/>
    <col min="2" max="2" width="2.875" style="492" customWidth="1"/>
    <col min="3" max="3" width="6.125" style="492" customWidth="1"/>
    <col min="4" max="4" width="9" style="492"/>
    <col min="5" max="5" width="12.875" style="492" customWidth="1"/>
    <col min="6" max="16384" width="9" style="492"/>
  </cols>
  <sheetData>
    <row r="1" customFormat="1" ht="20.25" spans="1:256">
      <c r="A1" s="493"/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  <c r="W1" s="492"/>
      <c r="X1" s="492"/>
      <c r="Y1" s="492"/>
      <c r="Z1" s="492"/>
      <c r="AA1" s="492"/>
      <c r="AB1" s="492"/>
      <c r="AC1" s="492"/>
      <c r="AD1" s="492"/>
      <c r="AE1" s="492"/>
      <c r="AF1" s="492"/>
      <c r="AG1" s="492"/>
      <c r="AH1" s="492"/>
      <c r="AI1" s="492"/>
      <c r="AJ1" s="492"/>
      <c r="AK1" s="492"/>
      <c r="AL1" s="492"/>
      <c r="AM1" s="492"/>
      <c r="AN1" s="492"/>
      <c r="AO1" s="492"/>
      <c r="AP1" s="492"/>
      <c r="AQ1" s="492"/>
      <c r="AR1" s="492"/>
      <c r="AS1" s="492"/>
      <c r="AT1" s="492"/>
      <c r="AU1" s="492"/>
      <c r="AV1" s="492"/>
      <c r="AW1" s="492"/>
      <c r="AX1" s="492"/>
      <c r="AY1" s="492"/>
      <c r="AZ1" s="492"/>
      <c r="BA1" s="492"/>
      <c r="BB1" s="492"/>
      <c r="BC1" s="492"/>
      <c r="BD1" s="492"/>
      <c r="BE1" s="492"/>
      <c r="BF1" s="492"/>
      <c r="BG1" s="492"/>
      <c r="BH1" s="492"/>
      <c r="BI1" s="492"/>
      <c r="BJ1" s="492"/>
      <c r="BK1" s="492"/>
      <c r="BL1" s="492"/>
      <c r="BM1" s="492"/>
      <c r="BN1" s="492"/>
      <c r="BO1" s="492"/>
      <c r="BP1" s="492"/>
      <c r="BQ1" s="492"/>
      <c r="BR1" s="492"/>
      <c r="BS1" s="492"/>
      <c r="BT1" s="492"/>
      <c r="BU1" s="492"/>
      <c r="BV1" s="492"/>
      <c r="BW1" s="492"/>
      <c r="BX1" s="492"/>
      <c r="BY1" s="492"/>
      <c r="BZ1" s="492"/>
      <c r="CA1" s="492"/>
      <c r="CB1" s="492"/>
      <c r="CC1" s="492"/>
      <c r="CD1" s="492"/>
      <c r="CE1" s="492"/>
      <c r="CF1" s="492"/>
      <c r="CG1" s="492"/>
      <c r="CH1" s="492"/>
      <c r="CI1" s="492"/>
      <c r="CJ1" s="492"/>
      <c r="CK1" s="492"/>
      <c r="CL1" s="492"/>
      <c r="CM1" s="492"/>
      <c r="CN1" s="492"/>
      <c r="CO1" s="492"/>
      <c r="CP1" s="492"/>
      <c r="CQ1" s="492"/>
      <c r="CR1" s="492"/>
      <c r="CS1" s="492"/>
      <c r="CT1" s="492"/>
      <c r="CU1" s="492"/>
      <c r="CV1" s="492"/>
      <c r="CW1" s="492"/>
      <c r="CX1" s="492"/>
      <c r="CY1" s="492"/>
      <c r="CZ1" s="492"/>
      <c r="DA1" s="492"/>
      <c r="DB1" s="492"/>
      <c r="DC1" s="492"/>
      <c r="DD1" s="492"/>
      <c r="DE1" s="492"/>
      <c r="DF1" s="492"/>
      <c r="DG1" s="492"/>
      <c r="DH1" s="492"/>
      <c r="DI1" s="492"/>
      <c r="DJ1" s="492"/>
      <c r="DK1" s="492"/>
      <c r="DL1" s="492"/>
      <c r="DM1" s="492"/>
      <c r="DN1" s="492"/>
      <c r="DO1" s="492"/>
      <c r="DP1" s="492"/>
      <c r="DQ1" s="492"/>
      <c r="DR1" s="492"/>
      <c r="DS1" s="492"/>
      <c r="DT1" s="492"/>
      <c r="DU1" s="492"/>
      <c r="DV1" s="492"/>
      <c r="DW1" s="492"/>
      <c r="DX1" s="492"/>
      <c r="DY1" s="492"/>
      <c r="DZ1" s="492"/>
      <c r="EA1" s="492"/>
      <c r="EB1" s="492"/>
      <c r="EC1" s="492"/>
      <c r="ED1" s="492"/>
      <c r="EE1" s="492"/>
      <c r="EF1" s="492"/>
      <c r="EG1" s="492"/>
      <c r="EH1" s="492"/>
      <c r="EI1" s="492"/>
      <c r="EJ1" s="492"/>
      <c r="EK1" s="492"/>
      <c r="EL1" s="492"/>
      <c r="EM1" s="492"/>
      <c r="EN1" s="492"/>
      <c r="EO1" s="492"/>
      <c r="EP1" s="492"/>
      <c r="EQ1" s="492"/>
      <c r="ER1" s="492"/>
      <c r="ES1" s="492"/>
      <c r="ET1" s="492"/>
      <c r="EU1" s="492"/>
      <c r="EV1" s="492"/>
      <c r="EW1" s="492"/>
      <c r="EX1" s="492"/>
      <c r="EY1" s="492"/>
      <c r="EZ1" s="492"/>
      <c r="FA1" s="492"/>
      <c r="FB1" s="492"/>
      <c r="FC1" s="492"/>
      <c r="FD1" s="492"/>
      <c r="FE1" s="492"/>
      <c r="FF1" s="492"/>
      <c r="FG1" s="492"/>
      <c r="FH1" s="492"/>
      <c r="FI1" s="492"/>
      <c r="FJ1" s="492"/>
      <c r="FK1" s="492"/>
      <c r="FL1" s="492"/>
      <c r="FM1" s="492"/>
      <c r="FN1" s="492"/>
      <c r="FO1" s="492"/>
      <c r="FP1" s="492"/>
      <c r="FQ1" s="492"/>
      <c r="FR1" s="492"/>
      <c r="FS1" s="492"/>
      <c r="FT1" s="492"/>
      <c r="FU1" s="492"/>
      <c r="FV1" s="492"/>
      <c r="FW1" s="492"/>
      <c r="FX1" s="492"/>
      <c r="FY1" s="492"/>
      <c r="FZ1" s="492"/>
      <c r="GA1" s="492"/>
      <c r="GB1" s="492"/>
      <c r="GC1" s="492"/>
      <c r="GD1" s="492"/>
      <c r="GE1" s="492"/>
      <c r="GF1" s="492"/>
      <c r="GG1" s="492"/>
      <c r="GH1" s="492"/>
      <c r="GI1" s="492"/>
      <c r="GJ1" s="492"/>
      <c r="GK1" s="492"/>
      <c r="GL1" s="492"/>
      <c r="GM1" s="492"/>
      <c r="GN1" s="492"/>
      <c r="GO1" s="492"/>
      <c r="GP1" s="492"/>
      <c r="GQ1" s="492"/>
      <c r="GR1" s="492"/>
      <c r="GS1" s="492"/>
      <c r="GT1" s="492"/>
      <c r="GU1" s="492"/>
      <c r="GV1" s="492"/>
      <c r="GW1" s="492"/>
      <c r="GX1" s="492"/>
      <c r="GY1" s="492"/>
      <c r="GZ1" s="492"/>
      <c r="HA1" s="492"/>
      <c r="HB1" s="492"/>
      <c r="HC1" s="492"/>
      <c r="HD1" s="492"/>
      <c r="HE1" s="492"/>
      <c r="HF1" s="492"/>
      <c r="HG1" s="492"/>
      <c r="HH1" s="492"/>
      <c r="HI1" s="492"/>
      <c r="HJ1" s="492"/>
      <c r="HK1" s="492"/>
      <c r="HL1" s="492"/>
      <c r="HM1" s="492"/>
      <c r="HN1" s="492"/>
      <c r="HO1" s="492"/>
      <c r="HP1" s="492"/>
      <c r="HQ1" s="492"/>
      <c r="HR1" s="492"/>
      <c r="HS1" s="492"/>
      <c r="HT1" s="492"/>
      <c r="HU1" s="492"/>
      <c r="HV1" s="492"/>
      <c r="HW1" s="492"/>
      <c r="HX1" s="492"/>
      <c r="HY1" s="492"/>
      <c r="HZ1" s="492"/>
      <c r="IA1" s="492"/>
      <c r="IB1" s="492"/>
      <c r="IC1" s="492"/>
      <c r="ID1" s="492"/>
      <c r="IE1" s="492"/>
      <c r="IF1" s="492"/>
      <c r="IG1" s="492"/>
      <c r="IH1" s="492"/>
      <c r="II1" s="492"/>
      <c r="IJ1" s="492"/>
      <c r="IK1" s="492"/>
      <c r="IL1" s="492"/>
      <c r="IM1" s="492"/>
      <c r="IN1" s="492"/>
      <c r="IO1" s="492"/>
      <c r="IP1" s="492"/>
      <c r="IQ1" s="492"/>
      <c r="IR1" s="492"/>
      <c r="IS1" s="492"/>
      <c r="IT1" s="492"/>
      <c r="IU1" s="492"/>
      <c r="IV1" s="492"/>
    </row>
    <row r="2" s="42" customFormat="1" spans="1:256">
      <c r="A2" s="492"/>
      <c r="B2" s="492"/>
      <c r="C2" s="492"/>
      <c r="D2" s="492"/>
      <c r="E2" s="492"/>
      <c r="F2" s="492"/>
      <c r="G2" s="492"/>
      <c r="H2" s="492"/>
      <c r="I2" s="492"/>
      <c r="J2" s="492"/>
      <c r="K2" s="492"/>
      <c r="L2" s="492"/>
      <c r="M2" s="492"/>
      <c r="N2" s="492"/>
      <c r="O2" s="492"/>
      <c r="P2" s="492"/>
      <c r="Q2" s="492"/>
      <c r="R2" s="492"/>
      <c r="S2" s="492"/>
      <c r="T2" s="492"/>
      <c r="U2" s="492"/>
      <c r="V2" s="492"/>
      <c r="W2" s="492"/>
      <c r="X2" s="492"/>
      <c r="Y2" s="492"/>
      <c r="Z2" s="492"/>
      <c r="AA2" s="492"/>
      <c r="AB2" s="492"/>
      <c r="AC2" s="492"/>
      <c r="AD2" s="492"/>
      <c r="AE2" s="492"/>
      <c r="AF2" s="492"/>
      <c r="AG2" s="492"/>
      <c r="AH2" s="492"/>
      <c r="AI2" s="492"/>
      <c r="AJ2" s="492"/>
      <c r="AK2" s="492"/>
      <c r="AL2" s="492"/>
      <c r="AM2" s="492"/>
      <c r="AN2" s="492"/>
      <c r="AO2" s="492"/>
      <c r="AP2" s="492"/>
      <c r="AQ2" s="492"/>
      <c r="AR2" s="492"/>
      <c r="AS2" s="492"/>
      <c r="AT2" s="492"/>
      <c r="AU2" s="492"/>
      <c r="AV2" s="492"/>
      <c r="AW2" s="492"/>
      <c r="AX2" s="492"/>
      <c r="AY2" s="492"/>
      <c r="AZ2" s="492"/>
      <c r="BA2" s="492"/>
      <c r="BB2" s="492"/>
      <c r="BC2" s="492"/>
      <c r="BD2" s="492"/>
      <c r="BE2" s="492"/>
      <c r="BF2" s="492"/>
      <c r="BG2" s="492"/>
      <c r="BH2" s="492"/>
      <c r="BI2" s="492"/>
      <c r="BJ2" s="492"/>
      <c r="BK2" s="492"/>
      <c r="BL2" s="492"/>
      <c r="BM2" s="492"/>
      <c r="BN2" s="492"/>
      <c r="BO2" s="492"/>
      <c r="BP2" s="492"/>
      <c r="BQ2" s="492"/>
      <c r="BR2" s="492"/>
      <c r="BS2" s="492"/>
      <c r="BT2" s="492"/>
      <c r="BU2" s="492"/>
      <c r="BV2" s="492"/>
      <c r="BW2" s="492"/>
      <c r="BX2" s="492"/>
      <c r="BY2" s="492"/>
      <c r="BZ2" s="492"/>
      <c r="CA2" s="492"/>
      <c r="CB2" s="492"/>
      <c r="CC2" s="492"/>
      <c r="CD2" s="492"/>
      <c r="CE2" s="492"/>
      <c r="CF2" s="492"/>
      <c r="CG2" s="492"/>
      <c r="CH2" s="492"/>
      <c r="CI2" s="492"/>
      <c r="CJ2" s="492"/>
      <c r="CK2" s="492"/>
      <c r="CL2" s="492"/>
      <c r="CM2" s="492"/>
      <c r="CN2" s="492"/>
      <c r="CO2" s="492"/>
      <c r="CP2" s="492"/>
      <c r="CQ2" s="492"/>
      <c r="CR2" s="492"/>
      <c r="CS2" s="492"/>
      <c r="CT2" s="492"/>
      <c r="CU2" s="492"/>
      <c r="CV2" s="492"/>
      <c r="CW2" s="492"/>
      <c r="CX2" s="492"/>
      <c r="CY2" s="492"/>
      <c r="CZ2" s="492"/>
      <c r="DA2" s="492"/>
      <c r="DB2" s="492"/>
      <c r="DC2" s="492"/>
      <c r="DD2" s="492"/>
      <c r="DE2" s="492"/>
      <c r="DF2" s="492"/>
      <c r="DG2" s="492"/>
      <c r="DH2" s="492"/>
      <c r="DI2" s="492"/>
      <c r="DJ2" s="492"/>
      <c r="DK2" s="492"/>
      <c r="DL2" s="492"/>
      <c r="DM2" s="492"/>
      <c r="DN2" s="492"/>
      <c r="DO2" s="492"/>
      <c r="DP2" s="492"/>
      <c r="DQ2" s="492"/>
      <c r="DR2" s="492"/>
      <c r="DS2" s="492"/>
      <c r="DT2" s="492"/>
      <c r="DU2" s="492"/>
      <c r="DV2" s="492"/>
      <c r="DW2" s="492"/>
      <c r="DX2" s="492"/>
      <c r="DY2" s="492"/>
      <c r="DZ2" s="492"/>
      <c r="EA2" s="492"/>
      <c r="EB2" s="492"/>
      <c r="EC2" s="492"/>
      <c r="ED2" s="492"/>
      <c r="EE2" s="492"/>
      <c r="EF2" s="492"/>
      <c r="EG2" s="492"/>
      <c r="EH2" s="492"/>
      <c r="EI2" s="492"/>
      <c r="EJ2" s="492"/>
      <c r="EK2" s="492"/>
      <c r="EL2" s="492"/>
      <c r="EM2" s="492"/>
      <c r="EN2" s="492"/>
      <c r="EO2" s="492"/>
      <c r="EP2" s="492"/>
      <c r="EQ2" s="492"/>
      <c r="ER2" s="492"/>
      <c r="ES2" s="492"/>
      <c r="ET2" s="492"/>
      <c r="EU2" s="492"/>
      <c r="EV2" s="492"/>
      <c r="EW2" s="492"/>
      <c r="EX2" s="492"/>
      <c r="EY2" s="492"/>
      <c r="EZ2" s="492"/>
      <c r="FA2" s="492"/>
      <c r="FB2" s="492"/>
      <c r="FC2" s="492"/>
      <c r="FD2" s="492"/>
      <c r="FE2" s="492"/>
      <c r="FF2" s="492"/>
      <c r="FG2" s="492"/>
      <c r="FH2" s="492"/>
      <c r="FI2" s="492"/>
      <c r="FJ2" s="492"/>
      <c r="FK2" s="492"/>
      <c r="FL2" s="492"/>
      <c r="FM2" s="492"/>
      <c r="FN2" s="492"/>
      <c r="FO2" s="492"/>
      <c r="FP2" s="492"/>
      <c r="FQ2" s="492"/>
      <c r="FR2" s="492"/>
      <c r="FS2" s="492"/>
      <c r="FT2" s="492"/>
      <c r="FU2" s="492"/>
      <c r="FV2" s="492"/>
      <c r="FW2" s="492"/>
      <c r="FX2" s="492"/>
      <c r="FY2" s="492"/>
      <c r="FZ2" s="492"/>
      <c r="GA2" s="492"/>
      <c r="GB2" s="492"/>
      <c r="GC2" s="492"/>
      <c r="GD2" s="492"/>
      <c r="GE2" s="492"/>
      <c r="GF2" s="492"/>
      <c r="GG2" s="492"/>
      <c r="GH2" s="492"/>
      <c r="GI2" s="492"/>
      <c r="GJ2" s="492"/>
      <c r="GK2" s="492"/>
      <c r="GL2" s="492"/>
      <c r="GM2" s="492"/>
      <c r="GN2" s="492"/>
      <c r="GO2" s="492"/>
      <c r="GP2" s="492"/>
      <c r="GQ2" s="492"/>
      <c r="GR2" s="492"/>
      <c r="GS2" s="492"/>
      <c r="GT2" s="492"/>
      <c r="GU2" s="492"/>
      <c r="GV2" s="492"/>
      <c r="GW2" s="492"/>
      <c r="GX2" s="492"/>
      <c r="GY2" s="492"/>
      <c r="GZ2" s="492"/>
      <c r="HA2" s="492"/>
      <c r="HB2" s="492"/>
      <c r="HC2" s="492"/>
      <c r="HD2" s="492"/>
      <c r="HE2" s="492"/>
      <c r="HF2" s="492"/>
      <c r="HG2" s="492"/>
      <c r="HH2" s="492"/>
      <c r="HI2" s="492"/>
      <c r="HJ2" s="492"/>
      <c r="HK2" s="492"/>
      <c r="HL2" s="492"/>
      <c r="HM2" s="492"/>
      <c r="HN2" s="492"/>
      <c r="HO2" s="492"/>
      <c r="HP2" s="492"/>
      <c r="HQ2" s="492"/>
      <c r="HR2" s="492"/>
      <c r="HS2" s="492"/>
      <c r="HT2" s="492"/>
      <c r="HU2" s="492"/>
      <c r="HV2" s="492"/>
      <c r="HW2" s="492"/>
      <c r="HX2" s="492"/>
      <c r="HY2" s="492"/>
      <c r="HZ2" s="492"/>
      <c r="IA2" s="492"/>
      <c r="IB2" s="492"/>
      <c r="IC2" s="492"/>
      <c r="ID2" s="492"/>
      <c r="IE2" s="492"/>
      <c r="IF2" s="492"/>
      <c r="IG2" s="492"/>
      <c r="IH2" s="492"/>
      <c r="II2" s="492"/>
      <c r="IJ2" s="492"/>
      <c r="IK2" s="492"/>
      <c r="IL2" s="492"/>
      <c r="IM2" s="492"/>
      <c r="IN2" s="492"/>
      <c r="IO2" s="492"/>
      <c r="IP2" s="492"/>
      <c r="IQ2" s="492"/>
      <c r="IR2" s="492"/>
      <c r="IS2" s="492"/>
      <c r="IT2" s="492"/>
      <c r="IU2" s="492"/>
      <c r="IV2" s="492"/>
    </row>
    <row r="3" s="42" customFormat="1" spans="1:256">
      <c r="A3" s="492"/>
      <c r="B3" s="492"/>
      <c r="C3" s="492"/>
      <c r="D3" s="492"/>
      <c r="E3" s="492"/>
      <c r="F3" s="492"/>
      <c r="G3" s="492"/>
      <c r="H3" s="492"/>
      <c r="I3" s="492"/>
      <c r="J3" s="492"/>
      <c r="K3" s="492"/>
      <c r="L3" s="492"/>
      <c r="M3" s="492"/>
      <c r="N3" s="492"/>
      <c r="O3" s="492"/>
      <c r="P3" s="492"/>
      <c r="Q3" s="492"/>
      <c r="R3" s="492"/>
      <c r="S3" s="492"/>
      <c r="T3" s="492"/>
      <c r="U3" s="492"/>
      <c r="V3" s="492"/>
      <c r="W3" s="492"/>
      <c r="X3" s="492"/>
      <c r="Y3" s="492"/>
      <c r="Z3" s="492"/>
      <c r="AA3" s="492"/>
      <c r="AB3" s="492"/>
      <c r="AC3" s="492"/>
      <c r="AD3" s="492"/>
      <c r="AE3" s="492"/>
      <c r="AF3" s="492"/>
      <c r="AG3" s="492"/>
      <c r="AH3" s="492"/>
      <c r="AI3" s="492"/>
      <c r="AJ3" s="492"/>
      <c r="AK3" s="492"/>
      <c r="AL3" s="492"/>
      <c r="AM3" s="492"/>
      <c r="AN3" s="492"/>
      <c r="AO3" s="492"/>
      <c r="AP3" s="492"/>
      <c r="AQ3" s="492"/>
      <c r="AR3" s="492"/>
      <c r="AS3" s="492"/>
      <c r="AT3" s="492"/>
      <c r="AU3" s="492"/>
      <c r="AV3" s="492"/>
      <c r="AW3" s="492"/>
      <c r="AX3" s="492"/>
      <c r="AY3" s="492"/>
      <c r="AZ3" s="492"/>
      <c r="BA3" s="492"/>
      <c r="BB3" s="492"/>
      <c r="BC3" s="492"/>
      <c r="BD3" s="492"/>
      <c r="BE3" s="492"/>
      <c r="BF3" s="492"/>
      <c r="BG3" s="492"/>
      <c r="BH3" s="492"/>
      <c r="BI3" s="492"/>
      <c r="BJ3" s="492"/>
      <c r="BK3" s="492"/>
      <c r="BL3" s="492"/>
      <c r="BM3" s="492"/>
      <c r="BN3" s="492"/>
      <c r="BO3" s="492"/>
      <c r="BP3" s="492"/>
      <c r="BQ3" s="492"/>
      <c r="BR3" s="492"/>
      <c r="BS3" s="492"/>
      <c r="BT3" s="492"/>
      <c r="BU3" s="492"/>
      <c r="BV3" s="492"/>
      <c r="BW3" s="492"/>
      <c r="BX3" s="492"/>
      <c r="BY3" s="492"/>
      <c r="BZ3" s="492"/>
      <c r="CA3" s="492"/>
      <c r="CB3" s="492"/>
      <c r="CC3" s="492"/>
      <c r="CD3" s="492"/>
      <c r="CE3" s="492"/>
      <c r="CF3" s="492"/>
      <c r="CG3" s="492"/>
      <c r="CH3" s="492"/>
      <c r="CI3" s="492"/>
      <c r="CJ3" s="492"/>
      <c r="CK3" s="492"/>
      <c r="CL3" s="492"/>
      <c r="CM3" s="492"/>
      <c r="CN3" s="492"/>
      <c r="CO3" s="492"/>
      <c r="CP3" s="492"/>
      <c r="CQ3" s="492"/>
      <c r="CR3" s="492"/>
      <c r="CS3" s="492"/>
      <c r="CT3" s="492"/>
      <c r="CU3" s="492"/>
      <c r="CV3" s="492"/>
      <c r="CW3" s="492"/>
      <c r="CX3" s="492"/>
      <c r="CY3" s="492"/>
      <c r="CZ3" s="492"/>
      <c r="DA3" s="492"/>
      <c r="DB3" s="492"/>
      <c r="DC3" s="492"/>
      <c r="DD3" s="492"/>
      <c r="DE3" s="492"/>
      <c r="DF3" s="492"/>
      <c r="DG3" s="492"/>
      <c r="DH3" s="492"/>
      <c r="DI3" s="492"/>
      <c r="DJ3" s="492"/>
      <c r="DK3" s="492"/>
      <c r="DL3" s="492"/>
      <c r="DM3" s="492"/>
      <c r="DN3" s="492"/>
      <c r="DO3" s="492"/>
      <c r="DP3" s="492"/>
      <c r="DQ3" s="492"/>
      <c r="DR3" s="492"/>
      <c r="DS3" s="492"/>
      <c r="DT3" s="492"/>
      <c r="DU3" s="492"/>
      <c r="DV3" s="492"/>
      <c r="DW3" s="492"/>
      <c r="DX3" s="492"/>
      <c r="DY3" s="492"/>
      <c r="DZ3" s="492"/>
      <c r="EA3" s="492"/>
      <c r="EB3" s="492"/>
      <c r="EC3" s="492"/>
      <c r="ED3" s="492"/>
      <c r="EE3" s="492"/>
      <c r="EF3" s="492"/>
      <c r="EG3" s="492"/>
      <c r="EH3" s="492"/>
      <c r="EI3" s="492"/>
      <c r="EJ3" s="492"/>
      <c r="EK3" s="492"/>
      <c r="EL3" s="492"/>
      <c r="EM3" s="492"/>
      <c r="EN3" s="492"/>
      <c r="EO3" s="492"/>
      <c r="EP3" s="492"/>
      <c r="EQ3" s="492"/>
      <c r="ER3" s="492"/>
      <c r="ES3" s="492"/>
      <c r="ET3" s="492"/>
      <c r="EU3" s="492"/>
      <c r="EV3" s="492"/>
      <c r="EW3" s="492"/>
      <c r="EX3" s="492"/>
      <c r="EY3" s="492"/>
      <c r="EZ3" s="492"/>
      <c r="FA3" s="492"/>
      <c r="FB3" s="492"/>
      <c r="FC3" s="492"/>
      <c r="FD3" s="492"/>
      <c r="FE3" s="492"/>
      <c r="FF3" s="492"/>
      <c r="FG3" s="492"/>
      <c r="FH3" s="492"/>
      <c r="FI3" s="492"/>
      <c r="FJ3" s="492"/>
      <c r="FK3" s="492"/>
      <c r="FL3" s="492"/>
      <c r="FM3" s="492"/>
      <c r="FN3" s="492"/>
      <c r="FO3" s="492"/>
      <c r="FP3" s="492"/>
      <c r="FQ3" s="492"/>
      <c r="FR3" s="492"/>
      <c r="FS3" s="492"/>
      <c r="FT3" s="492"/>
      <c r="FU3" s="492"/>
      <c r="FV3" s="492"/>
      <c r="FW3" s="492"/>
      <c r="FX3" s="492"/>
      <c r="FY3" s="492"/>
      <c r="FZ3" s="492"/>
      <c r="GA3" s="492"/>
      <c r="GB3" s="492"/>
      <c r="GC3" s="492"/>
      <c r="GD3" s="492"/>
      <c r="GE3" s="492"/>
      <c r="GF3" s="492"/>
      <c r="GG3" s="492"/>
      <c r="GH3" s="492"/>
      <c r="GI3" s="492"/>
      <c r="GJ3" s="492"/>
      <c r="GK3" s="492"/>
      <c r="GL3" s="492"/>
      <c r="GM3" s="492"/>
      <c r="GN3" s="492"/>
      <c r="GO3" s="492"/>
      <c r="GP3" s="492"/>
      <c r="GQ3" s="492"/>
      <c r="GR3" s="492"/>
      <c r="GS3" s="492"/>
      <c r="GT3" s="492"/>
      <c r="GU3" s="492"/>
      <c r="GV3" s="492"/>
      <c r="GW3" s="492"/>
      <c r="GX3" s="492"/>
      <c r="GY3" s="492"/>
      <c r="GZ3" s="492"/>
      <c r="HA3" s="492"/>
      <c r="HB3" s="492"/>
      <c r="HC3" s="492"/>
      <c r="HD3" s="492"/>
      <c r="HE3" s="492"/>
      <c r="HF3" s="492"/>
      <c r="HG3" s="492"/>
      <c r="HH3" s="492"/>
      <c r="HI3" s="492"/>
      <c r="HJ3" s="492"/>
      <c r="HK3" s="492"/>
      <c r="HL3" s="492"/>
      <c r="HM3" s="492"/>
      <c r="HN3" s="492"/>
      <c r="HO3" s="492"/>
      <c r="HP3" s="492"/>
      <c r="HQ3" s="492"/>
      <c r="HR3" s="492"/>
      <c r="HS3" s="492"/>
      <c r="HT3" s="492"/>
      <c r="HU3" s="492"/>
      <c r="HV3" s="492"/>
      <c r="HW3" s="492"/>
      <c r="HX3" s="492"/>
      <c r="HY3" s="492"/>
      <c r="HZ3" s="492"/>
      <c r="IA3" s="492"/>
      <c r="IB3" s="492"/>
      <c r="IC3" s="492"/>
      <c r="ID3" s="492"/>
      <c r="IE3" s="492"/>
      <c r="IF3" s="492"/>
      <c r="IG3" s="492"/>
      <c r="IH3" s="492"/>
      <c r="II3" s="492"/>
      <c r="IJ3" s="492"/>
      <c r="IK3" s="492"/>
      <c r="IL3" s="492"/>
      <c r="IM3" s="492"/>
      <c r="IN3" s="492"/>
      <c r="IO3" s="492"/>
      <c r="IP3" s="492"/>
      <c r="IQ3" s="492"/>
      <c r="IR3" s="492"/>
      <c r="IS3" s="492"/>
      <c r="IT3" s="492"/>
      <c r="IU3" s="492"/>
      <c r="IV3" s="492"/>
    </row>
    <row r="4" s="42" customFormat="1" spans="1:256">
      <c r="A4" s="492"/>
      <c r="B4" s="492"/>
      <c r="C4" s="492"/>
      <c r="D4" s="492"/>
      <c r="E4" s="492"/>
      <c r="F4" s="492"/>
      <c r="G4" s="492"/>
      <c r="H4" s="492"/>
      <c r="I4" s="492"/>
      <c r="J4" s="492"/>
      <c r="K4" s="492"/>
      <c r="L4" s="492"/>
      <c r="M4" s="492"/>
      <c r="N4" s="492"/>
      <c r="O4" s="492"/>
      <c r="P4" s="492"/>
      <c r="Q4" s="492"/>
      <c r="R4" s="492"/>
      <c r="S4" s="492"/>
      <c r="T4" s="492"/>
      <c r="U4" s="492"/>
      <c r="V4" s="492"/>
      <c r="W4" s="492"/>
      <c r="X4" s="492"/>
      <c r="Y4" s="492"/>
      <c r="Z4" s="492"/>
      <c r="AA4" s="492"/>
      <c r="AB4" s="492"/>
      <c r="AC4" s="492"/>
      <c r="AD4" s="492"/>
      <c r="AE4" s="492"/>
      <c r="AF4" s="492"/>
      <c r="AG4" s="492"/>
      <c r="AH4" s="492"/>
      <c r="AI4" s="492"/>
      <c r="AJ4" s="492"/>
      <c r="AK4" s="492"/>
      <c r="AL4" s="492"/>
      <c r="AM4" s="492"/>
      <c r="AN4" s="492"/>
      <c r="AO4" s="492"/>
      <c r="AP4" s="492"/>
      <c r="AQ4" s="492"/>
      <c r="AR4" s="492"/>
      <c r="AS4" s="492"/>
      <c r="AT4" s="492"/>
      <c r="AU4" s="492"/>
      <c r="AV4" s="492"/>
      <c r="AW4" s="492"/>
      <c r="AX4" s="492"/>
      <c r="AY4" s="492"/>
      <c r="AZ4" s="492"/>
      <c r="BA4" s="492"/>
      <c r="BB4" s="492"/>
      <c r="BC4" s="492"/>
      <c r="BD4" s="492"/>
      <c r="BE4" s="492"/>
      <c r="BF4" s="492"/>
      <c r="BG4" s="492"/>
      <c r="BH4" s="492"/>
      <c r="BI4" s="492"/>
      <c r="BJ4" s="492"/>
      <c r="BK4" s="492"/>
      <c r="BL4" s="492"/>
      <c r="BM4" s="492"/>
      <c r="BN4" s="492"/>
      <c r="BO4" s="492"/>
      <c r="BP4" s="492"/>
      <c r="BQ4" s="492"/>
      <c r="BR4" s="492"/>
      <c r="BS4" s="492"/>
      <c r="BT4" s="492"/>
      <c r="BU4" s="492"/>
      <c r="BV4" s="492"/>
      <c r="BW4" s="492"/>
      <c r="BX4" s="492"/>
      <c r="BY4" s="492"/>
      <c r="BZ4" s="492"/>
      <c r="CA4" s="492"/>
      <c r="CB4" s="492"/>
      <c r="CC4" s="492"/>
      <c r="CD4" s="492"/>
      <c r="CE4" s="492"/>
      <c r="CF4" s="492"/>
      <c r="CG4" s="492"/>
      <c r="CH4" s="492"/>
      <c r="CI4" s="492"/>
      <c r="CJ4" s="492"/>
      <c r="CK4" s="492"/>
      <c r="CL4" s="492"/>
      <c r="CM4" s="492"/>
      <c r="CN4" s="492"/>
      <c r="CO4" s="492"/>
      <c r="CP4" s="492"/>
      <c r="CQ4" s="492"/>
      <c r="CR4" s="492"/>
      <c r="CS4" s="492"/>
      <c r="CT4" s="492"/>
      <c r="CU4" s="492"/>
      <c r="CV4" s="492"/>
      <c r="CW4" s="492"/>
      <c r="CX4" s="492"/>
      <c r="CY4" s="492"/>
      <c r="CZ4" s="492"/>
      <c r="DA4" s="492"/>
      <c r="DB4" s="492"/>
      <c r="DC4" s="492"/>
      <c r="DD4" s="492"/>
      <c r="DE4" s="492"/>
      <c r="DF4" s="492"/>
      <c r="DG4" s="492"/>
      <c r="DH4" s="492"/>
      <c r="DI4" s="492"/>
      <c r="DJ4" s="492"/>
      <c r="DK4" s="492"/>
      <c r="DL4" s="492"/>
      <c r="DM4" s="492"/>
      <c r="DN4" s="492"/>
      <c r="DO4" s="492"/>
      <c r="DP4" s="492"/>
      <c r="DQ4" s="492"/>
      <c r="DR4" s="492"/>
      <c r="DS4" s="492"/>
      <c r="DT4" s="492"/>
      <c r="DU4" s="492"/>
      <c r="DV4" s="492"/>
      <c r="DW4" s="492"/>
      <c r="DX4" s="492"/>
      <c r="DY4" s="492"/>
      <c r="DZ4" s="492"/>
      <c r="EA4" s="492"/>
      <c r="EB4" s="492"/>
      <c r="EC4" s="492"/>
      <c r="ED4" s="492"/>
      <c r="EE4" s="492"/>
      <c r="EF4" s="492"/>
      <c r="EG4" s="492"/>
      <c r="EH4" s="492"/>
      <c r="EI4" s="492"/>
      <c r="EJ4" s="492"/>
      <c r="EK4" s="492"/>
      <c r="EL4" s="492"/>
      <c r="EM4" s="492"/>
      <c r="EN4" s="492"/>
      <c r="EO4" s="492"/>
      <c r="EP4" s="492"/>
      <c r="EQ4" s="492"/>
      <c r="ER4" s="492"/>
      <c r="ES4" s="492"/>
      <c r="ET4" s="492"/>
      <c r="EU4" s="492"/>
      <c r="EV4" s="492"/>
      <c r="EW4" s="492"/>
      <c r="EX4" s="492"/>
      <c r="EY4" s="492"/>
      <c r="EZ4" s="492"/>
      <c r="FA4" s="492"/>
      <c r="FB4" s="492"/>
      <c r="FC4" s="492"/>
      <c r="FD4" s="492"/>
      <c r="FE4" s="492"/>
      <c r="FF4" s="492"/>
      <c r="FG4" s="492"/>
      <c r="FH4" s="492"/>
      <c r="FI4" s="492"/>
      <c r="FJ4" s="492"/>
      <c r="FK4" s="492"/>
      <c r="FL4" s="492"/>
      <c r="FM4" s="492"/>
      <c r="FN4" s="492"/>
      <c r="FO4" s="492"/>
      <c r="FP4" s="492"/>
      <c r="FQ4" s="492"/>
      <c r="FR4" s="492"/>
      <c r="FS4" s="492"/>
      <c r="FT4" s="492"/>
      <c r="FU4" s="492"/>
      <c r="FV4" s="492"/>
      <c r="FW4" s="492"/>
      <c r="FX4" s="492"/>
      <c r="FY4" s="492"/>
      <c r="FZ4" s="492"/>
      <c r="GA4" s="492"/>
      <c r="GB4" s="492"/>
      <c r="GC4" s="492"/>
      <c r="GD4" s="492"/>
      <c r="GE4" s="492"/>
      <c r="GF4" s="492"/>
      <c r="GG4" s="492"/>
      <c r="GH4" s="492"/>
      <c r="GI4" s="492"/>
      <c r="GJ4" s="492"/>
      <c r="GK4" s="492"/>
      <c r="GL4" s="492"/>
      <c r="GM4" s="492"/>
      <c r="GN4" s="492"/>
      <c r="GO4" s="492"/>
      <c r="GP4" s="492"/>
      <c r="GQ4" s="492"/>
      <c r="GR4" s="492"/>
      <c r="GS4" s="492"/>
      <c r="GT4" s="492"/>
      <c r="GU4" s="492"/>
      <c r="GV4" s="492"/>
      <c r="GW4" s="492"/>
      <c r="GX4" s="492"/>
      <c r="GY4" s="492"/>
      <c r="GZ4" s="492"/>
      <c r="HA4" s="492"/>
      <c r="HB4" s="492"/>
      <c r="HC4" s="492"/>
      <c r="HD4" s="492"/>
      <c r="HE4" s="492"/>
      <c r="HF4" s="492"/>
      <c r="HG4" s="492"/>
      <c r="HH4" s="492"/>
      <c r="HI4" s="492"/>
      <c r="HJ4" s="492"/>
      <c r="HK4" s="492"/>
      <c r="HL4" s="492"/>
      <c r="HM4" s="492"/>
      <c r="HN4" s="492"/>
      <c r="HO4" s="492"/>
      <c r="HP4" s="492"/>
      <c r="HQ4" s="492"/>
      <c r="HR4" s="492"/>
      <c r="HS4" s="492"/>
      <c r="HT4" s="492"/>
      <c r="HU4" s="492"/>
      <c r="HV4" s="492"/>
      <c r="HW4" s="492"/>
      <c r="HX4" s="492"/>
      <c r="HY4" s="492"/>
      <c r="HZ4" s="492"/>
      <c r="IA4" s="492"/>
      <c r="IB4" s="492"/>
      <c r="IC4" s="492"/>
      <c r="ID4" s="492"/>
      <c r="IE4" s="492"/>
      <c r="IF4" s="492"/>
      <c r="IG4" s="492"/>
      <c r="IH4" s="492"/>
      <c r="II4" s="492"/>
      <c r="IJ4" s="492"/>
      <c r="IK4" s="492"/>
      <c r="IL4" s="492"/>
      <c r="IM4" s="492"/>
      <c r="IN4" s="492"/>
      <c r="IO4" s="492"/>
      <c r="IP4" s="492"/>
      <c r="IQ4" s="492"/>
      <c r="IR4" s="492"/>
      <c r="IS4" s="492"/>
      <c r="IT4" s="492"/>
      <c r="IU4" s="492"/>
      <c r="IV4" s="492"/>
    </row>
    <row r="5" s="42" customFormat="1" spans="1:256">
      <c r="A5" s="492"/>
      <c r="B5" s="492"/>
      <c r="C5" s="492"/>
      <c r="D5" s="492"/>
      <c r="E5" s="492"/>
      <c r="F5" s="492"/>
      <c r="G5" s="492"/>
      <c r="H5" s="492"/>
      <c r="I5" s="492"/>
      <c r="J5" s="492"/>
      <c r="K5" s="492"/>
      <c r="L5" s="492"/>
      <c r="M5" s="492"/>
      <c r="N5" s="492"/>
      <c r="O5" s="492"/>
      <c r="P5" s="492"/>
      <c r="Q5" s="492"/>
      <c r="R5" s="492"/>
      <c r="S5" s="492"/>
      <c r="T5" s="492"/>
      <c r="U5" s="492"/>
      <c r="V5" s="492"/>
      <c r="W5" s="492"/>
      <c r="X5" s="492"/>
      <c r="Y5" s="492"/>
      <c r="Z5" s="492"/>
      <c r="AA5" s="492"/>
      <c r="AB5" s="492"/>
      <c r="AC5" s="492"/>
      <c r="AD5" s="492"/>
      <c r="AE5" s="492"/>
      <c r="AF5" s="492"/>
      <c r="AG5" s="492"/>
      <c r="AH5" s="492"/>
      <c r="AI5" s="492"/>
      <c r="AJ5" s="492"/>
      <c r="AK5" s="492"/>
      <c r="AL5" s="492"/>
      <c r="AM5" s="492"/>
      <c r="AN5" s="492"/>
      <c r="AO5" s="492"/>
      <c r="AP5" s="492"/>
      <c r="AQ5" s="492"/>
      <c r="AR5" s="492"/>
      <c r="AS5" s="492"/>
      <c r="AT5" s="492"/>
      <c r="AU5" s="492"/>
      <c r="AV5" s="492"/>
      <c r="AW5" s="492"/>
      <c r="AX5" s="492"/>
      <c r="AY5" s="492"/>
      <c r="AZ5" s="492"/>
      <c r="BA5" s="492"/>
      <c r="BB5" s="492"/>
      <c r="BC5" s="492"/>
      <c r="BD5" s="492"/>
      <c r="BE5" s="492"/>
      <c r="BF5" s="492"/>
      <c r="BG5" s="492"/>
      <c r="BH5" s="492"/>
      <c r="BI5" s="492"/>
      <c r="BJ5" s="492"/>
      <c r="BK5" s="492"/>
      <c r="BL5" s="492"/>
      <c r="BM5" s="492"/>
      <c r="BN5" s="492"/>
      <c r="BO5" s="492"/>
      <c r="BP5" s="492"/>
      <c r="BQ5" s="492"/>
      <c r="BR5" s="492"/>
      <c r="BS5" s="492"/>
      <c r="BT5" s="492"/>
      <c r="BU5" s="492"/>
      <c r="BV5" s="492"/>
      <c r="BW5" s="492"/>
      <c r="BX5" s="492"/>
      <c r="BY5" s="492"/>
      <c r="BZ5" s="492"/>
      <c r="CA5" s="492"/>
      <c r="CB5" s="492"/>
      <c r="CC5" s="492"/>
      <c r="CD5" s="492"/>
      <c r="CE5" s="492"/>
      <c r="CF5" s="492"/>
      <c r="CG5" s="492"/>
      <c r="CH5" s="492"/>
      <c r="CI5" s="492"/>
      <c r="CJ5" s="492"/>
      <c r="CK5" s="492"/>
      <c r="CL5" s="492"/>
      <c r="CM5" s="492"/>
      <c r="CN5" s="492"/>
      <c r="CO5" s="492"/>
      <c r="CP5" s="492"/>
      <c r="CQ5" s="492"/>
      <c r="CR5" s="492"/>
      <c r="CS5" s="492"/>
      <c r="CT5" s="492"/>
      <c r="CU5" s="492"/>
      <c r="CV5" s="492"/>
      <c r="CW5" s="492"/>
      <c r="CX5" s="492"/>
      <c r="CY5" s="492"/>
      <c r="CZ5" s="492"/>
      <c r="DA5" s="492"/>
      <c r="DB5" s="492"/>
      <c r="DC5" s="492"/>
      <c r="DD5" s="492"/>
      <c r="DE5" s="492"/>
      <c r="DF5" s="492"/>
      <c r="DG5" s="492"/>
      <c r="DH5" s="492"/>
      <c r="DI5" s="492"/>
      <c r="DJ5" s="492"/>
      <c r="DK5" s="492"/>
      <c r="DL5" s="492"/>
      <c r="DM5" s="492"/>
      <c r="DN5" s="492"/>
      <c r="DO5" s="492"/>
      <c r="DP5" s="492"/>
      <c r="DQ5" s="492"/>
      <c r="DR5" s="492"/>
      <c r="DS5" s="492"/>
      <c r="DT5" s="492"/>
      <c r="DU5" s="492"/>
      <c r="DV5" s="492"/>
      <c r="DW5" s="492"/>
      <c r="DX5" s="492"/>
      <c r="DY5" s="492"/>
      <c r="DZ5" s="492"/>
      <c r="EA5" s="492"/>
      <c r="EB5" s="492"/>
      <c r="EC5" s="492"/>
      <c r="ED5" s="492"/>
      <c r="EE5" s="492"/>
      <c r="EF5" s="492"/>
      <c r="EG5" s="492"/>
      <c r="EH5" s="492"/>
      <c r="EI5" s="492"/>
      <c r="EJ5" s="492"/>
      <c r="EK5" s="492"/>
      <c r="EL5" s="492"/>
      <c r="EM5" s="492"/>
      <c r="EN5" s="492"/>
      <c r="EO5" s="492"/>
      <c r="EP5" s="492"/>
      <c r="EQ5" s="492"/>
      <c r="ER5" s="492"/>
      <c r="ES5" s="492"/>
      <c r="ET5" s="492"/>
      <c r="EU5" s="492"/>
      <c r="EV5" s="492"/>
      <c r="EW5" s="492"/>
      <c r="EX5" s="492"/>
      <c r="EY5" s="492"/>
      <c r="EZ5" s="492"/>
      <c r="FA5" s="492"/>
      <c r="FB5" s="492"/>
      <c r="FC5" s="492"/>
      <c r="FD5" s="492"/>
      <c r="FE5" s="492"/>
      <c r="FF5" s="492"/>
      <c r="FG5" s="492"/>
      <c r="FH5" s="492"/>
      <c r="FI5" s="492"/>
      <c r="FJ5" s="492"/>
      <c r="FK5" s="492"/>
      <c r="FL5" s="492"/>
      <c r="FM5" s="492"/>
      <c r="FN5" s="492"/>
      <c r="FO5" s="492"/>
      <c r="FP5" s="492"/>
      <c r="FQ5" s="492"/>
      <c r="FR5" s="492"/>
      <c r="FS5" s="492"/>
      <c r="FT5" s="492"/>
      <c r="FU5" s="492"/>
      <c r="FV5" s="492"/>
      <c r="FW5" s="492"/>
      <c r="FX5" s="492"/>
      <c r="FY5" s="492"/>
      <c r="FZ5" s="492"/>
      <c r="GA5" s="492"/>
      <c r="GB5" s="492"/>
      <c r="GC5" s="492"/>
      <c r="GD5" s="492"/>
      <c r="GE5" s="492"/>
      <c r="GF5" s="492"/>
      <c r="GG5" s="492"/>
      <c r="GH5" s="492"/>
      <c r="GI5" s="492"/>
      <c r="GJ5" s="492"/>
      <c r="GK5" s="492"/>
      <c r="GL5" s="492"/>
      <c r="GM5" s="492"/>
      <c r="GN5" s="492"/>
      <c r="GO5" s="492"/>
      <c r="GP5" s="492"/>
      <c r="GQ5" s="492"/>
      <c r="GR5" s="492"/>
      <c r="GS5" s="492"/>
      <c r="GT5" s="492"/>
      <c r="GU5" s="492"/>
      <c r="GV5" s="492"/>
      <c r="GW5" s="492"/>
      <c r="GX5" s="492"/>
      <c r="GY5" s="492"/>
      <c r="GZ5" s="492"/>
      <c r="HA5" s="492"/>
      <c r="HB5" s="492"/>
      <c r="HC5" s="492"/>
      <c r="HD5" s="492"/>
      <c r="HE5" s="492"/>
      <c r="HF5" s="492"/>
      <c r="HG5" s="492"/>
      <c r="HH5" s="492"/>
      <c r="HI5" s="492"/>
      <c r="HJ5" s="492"/>
      <c r="HK5" s="492"/>
      <c r="HL5" s="492"/>
      <c r="HM5" s="492"/>
      <c r="HN5" s="492"/>
      <c r="HO5" s="492"/>
      <c r="HP5" s="492"/>
      <c r="HQ5" s="492"/>
      <c r="HR5" s="492"/>
      <c r="HS5" s="492"/>
      <c r="HT5" s="492"/>
      <c r="HU5" s="492"/>
      <c r="HV5" s="492"/>
      <c r="HW5" s="492"/>
      <c r="HX5" s="492"/>
      <c r="HY5" s="492"/>
      <c r="HZ5" s="492"/>
      <c r="IA5" s="492"/>
      <c r="IB5" s="492"/>
      <c r="IC5" s="492"/>
      <c r="ID5" s="492"/>
      <c r="IE5" s="492"/>
      <c r="IF5" s="492"/>
      <c r="IG5" s="492"/>
      <c r="IH5" s="492"/>
      <c r="II5" s="492"/>
      <c r="IJ5" s="492"/>
      <c r="IK5" s="492"/>
      <c r="IL5" s="492"/>
      <c r="IM5" s="492"/>
      <c r="IN5" s="492"/>
      <c r="IO5" s="492"/>
      <c r="IP5" s="492"/>
      <c r="IQ5" s="492"/>
      <c r="IR5" s="492"/>
      <c r="IS5" s="492"/>
      <c r="IT5" s="492"/>
      <c r="IU5" s="492"/>
      <c r="IV5" s="492"/>
    </row>
    <row r="6" ht="47.25" spans="1:14">
      <c r="A6" s="494" t="s">
        <v>0</v>
      </c>
      <c r="B6" s="494"/>
      <c r="C6" s="494"/>
      <c r="D6" s="494"/>
      <c r="E6" s="494"/>
      <c r="F6" s="494"/>
      <c r="G6" s="494"/>
      <c r="H6" s="494"/>
      <c r="I6" s="494"/>
      <c r="J6" s="494"/>
      <c r="K6" s="494"/>
      <c r="L6" s="494"/>
      <c r="M6" s="494"/>
      <c r="N6" s="494"/>
    </row>
    <row r="7" ht="47.25" spans="1:14">
      <c r="A7" s="494" t="s">
        <v>1</v>
      </c>
      <c r="B7" s="494"/>
      <c r="C7" s="494"/>
      <c r="D7" s="494"/>
      <c r="E7" s="494"/>
      <c r="F7" s="494"/>
      <c r="G7" s="494"/>
      <c r="H7" s="494"/>
      <c r="I7" s="494"/>
      <c r="J7" s="494"/>
      <c r="K7" s="494"/>
      <c r="L7" s="494"/>
      <c r="M7" s="494"/>
      <c r="N7" s="494"/>
    </row>
    <row r="8" ht="31.5" spans="1:14">
      <c r="A8" s="495"/>
      <c r="B8" s="495"/>
      <c r="C8" s="495"/>
      <c r="D8" s="495"/>
      <c r="E8" s="495"/>
      <c r="F8" s="495"/>
      <c r="G8" s="495"/>
      <c r="H8" s="495"/>
      <c r="I8" s="495"/>
      <c r="J8" s="495"/>
      <c r="K8" s="495"/>
      <c r="L8" s="495"/>
      <c r="M8" s="495"/>
      <c r="N8" s="495"/>
    </row>
    <row r="9" s="42" customFormat="1" spans="1:256">
      <c r="A9" s="492"/>
      <c r="B9" s="492"/>
      <c r="C9" s="492"/>
      <c r="D9" s="492"/>
      <c r="E9" s="492"/>
      <c r="F9" s="492"/>
      <c r="G9" s="492"/>
      <c r="H9" s="492"/>
      <c r="I9" s="492"/>
      <c r="J9" s="492"/>
      <c r="K9" s="492"/>
      <c r="L9" s="492"/>
      <c r="M9" s="492"/>
      <c r="N9" s="492"/>
      <c r="O9" s="492"/>
      <c r="P9" s="492"/>
      <c r="Q9" s="492"/>
      <c r="R9" s="492"/>
      <c r="S9" s="492"/>
      <c r="T9" s="492"/>
      <c r="U9" s="492"/>
      <c r="V9" s="492"/>
      <c r="W9" s="492"/>
      <c r="X9" s="492"/>
      <c r="Y9" s="492"/>
      <c r="Z9" s="492"/>
      <c r="AA9" s="492"/>
      <c r="AB9" s="492"/>
      <c r="AC9" s="492"/>
      <c r="AD9" s="492"/>
      <c r="AE9" s="492"/>
      <c r="AF9" s="492"/>
      <c r="AG9" s="492"/>
      <c r="AH9" s="492"/>
      <c r="AI9" s="492"/>
      <c r="AJ9" s="492"/>
      <c r="AK9" s="492"/>
      <c r="AL9" s="492"/>
      <c r="AM9" s="492"/>
      <c r="AN9" s="492"/>
      <c r="AO9" s="492"/>
      <c r="AP9" s="492"/>
      <c r="AQ9" s="492"/>
      <c r="AR9" s="492"/>
      <c r="AS9" s="492"/>
      <c r="AT9" s="492"/>
      <c r="AU9" s="492"/>
      <c r="AV9" s="492"/>
      <c r="AW9" s="492"/>
      <c r="AX9" s="492"/>
      <c r="AY9" s="492"/>
      <c r="AZ9" s="492"/>
      <c r="BA9" s="492"/>
      <c r="BB9" s="492"/>
      <c r="BC9" s="492"/>
      <c r="BD9" s="492"/>
      <c r="BE9" s="492"/>
      <c r="BF9" s="492"/>
      <c r="BG9" s="492"/>
      <c r="BH9" s="492"/>
      <c r="BI9" s="492"/>
      <c r="BJ9" s="492"/>
      <c r="BK9" s="492"/>
      <c r="BL9" s="492"/>
      <c r="BM9" s="492"/>
      <c r="BN9" s="492"/>
      <c r="BO9" s="492"/>
      <c r="BP9" s="492"/>
      <c r="BQ9" s="492"/>
      <c r="BR9" s="492"/>
      <c r="BS9" s="492"/>
      <c r="BT9" s="492"/>
      <c r="BU9" s="492"/>
      <c r="BV9" s="492"/>
      <c r="BW9" s="492"/>
      <c r="BX9" s="492"/>
      <c r="BY9" s="492"/>
      <c r="BZ9" s="492"/>
      <c r="CA9" s="492"/>
      <c r="CB9" s="492"/>
      <c r="CC9" s="492"/>
      <c r="CD9" s="492"/>
      <c r="CE9" s="492"/>
      <c r="CF9" s="492"/>
      <c r="CG9" s="492"/>
      <c r="CH9" s="492"/>
      <c r="CI9" s="492"/>
      <c r="CJ9" s="492"/>
      <c r="CK9" s="492"/>
      <c r="CL9" s="492"/>
      <c r="CM9" s="492"/>
      <c r="CN9" s="492"/>
      <c r="CO9" s="492"/>
      <c r="CP9" s="492"/>
      <c r="CQ9" s="492"/>
      <c r="CR9" s="492"/>
      <c r="CS9" s="492"/>
      <c r="CT9" s="492"/>
      <c r="CU9" s="492"/>
      <c r="CV9" s="492"/>
      <c r="CW9" s="492"/>
      <c r="CX9" s="492"/>
      <c r="CY9" s="492"/>
      <c r="CZ9" s="492"/>
      <c r="DA9" s="492"/>
      <c r="DB9" s="492"/>
      <c r="DC9" s="492"/>
      <c r="DD9" s="492"/>
      <c r="DE9" s="492"/>
      <c r="DF9" s="492"/>
      <c r="DG9" s="492"/>
      <c r="DH9" s="492"/>
      <c r="DI9" s="492"/>
      <c r="DJ9" s="492"/>
      <c r="DK9" s="492"/>
      <c r="DL9" s="492"/>
      <c r="DM9" s="492"/>
      <c r="DN9" s="492"/>
      <c r="DO9" s="492"/>
      <c r="DP9" s="492"/>
      <c r="DQ9" s="492"/>
      <c r="DR9" s="492"/>
      <c r="DS9" s="492"/>
      <c r="DT9" s="492"/>
      <c r="DU9" s="492"/>
      <c r="DV9" s="492"/>
      <c r="DW9" s="492"/>
      <c r="DX9" s="492"/>
      <c r="DY9" s="492"/>
      <c r="DZ9" s="492"/>
      <c r="EA9" s="492"/>
      <c r="EB9" s="492"/>
      <c r="EC9" s="492"/>
      <c r="ED9" s="492"/>
      <c r="EE9" s="492"/>
      <c r="EF9" s="492"/>
      <c r="EG9" s="492"/>
      <c r="EH9" s="492"/>
      <c r="EI9" s="492"/>
      <c r="EJ9" s="492"/>
      <c r="EK9" s="492"/>
      <c r="EL9" s="492"/>
      <c r="EM9" s="492"/>
      <c r="EN9" s="492"/>
      <c r="EO9" s="492"/>
      <c r="EP9" s="492"/>
      <c r="EQ9" s="492"/>
      <c r="ER9" s="492"/>
      <c r="ES9" s="492"/>
      <c r="ET9" s="492"/>
      <c r="EU9" s="492"/>
      <c r="EV9" s="492"/>
      <c r="EW9" s="492"/>
      <c r="EX9" s="492"/>
      <c r="EY9" s="492"/>
      <c r="EZ9" s="492"/>
      <c r="FA9" s="492"/>
      <c r="FB9" s="492"/>
      <c r="FC9" s="492"/>
      <c r="FD9" s="492"/>
      <c r="FE9" s="492"/>
      <c r="FF9" s="492"/>
      <c r="FG9" s="492"/>
      <c r="FH9" s="492"/>
      <c r="FI9" s="492"/>
      <c r="FJ9" s="492"/>
      <c r="FK9" s="492"/>
      <c r="FL9" s="492"/>
      <c r="FM9" s="492"/>
      <c r="FN9" s="492"/>
      <c r="FO9" s="492"/>
      <c r="FP9" s="492"/>
      <c r="FQ9" s="492"/>
      <c r="FR9" s="492"/>
      <c r="FS9" s="492"/>
      <c r="FT9" s="492"/>
      <c r="FU9" s="492"/>
      <c r="FV9" s="492"/>
      <c r="FW9" s="492"/>
      <c r="FX9" s="492"/>
      <c r="FY9" s="492"/>
      <c r="FZ9" s="492"/>
      <c r="GA9" s="492"/>
      <c r="GB9" s="492"/>
      <c r="GC9" s="492"/>
      <c r="GD9" s="492"/>
      <c r="GE9" s="492"/>
      <c r="GF9" s="492"/>
      <c r="GG9" s="492"/>
      <c r="GH9" s="492"/>
      <c r="GI9" s="492"/>
      <c r="GJ9" s="492"/>
      <c r="GK9" s="492"/>
      <c r="GL9" s="492"/>
      <c r="GM9" s="492"/>
      <c r="GN9" s="492"/>
      <c r="GO9" s="492"/>
      <c r="GP9" s="492"/>
      <c r="GQ9" s="492"/>
      <c r="GR9" s="492"/>
      <c r="GS9" s="492"/>
      <c r="GT9" s="492"/>
      <c r="GU9" s="492"/>
      <c r="GV9" s="492"/>
      <c r="GW9" s="492"/>
      <c r="GX9" s="492"/>
      <c r="GY9" s="492"/>
      <c r="GZ9" s="492"/>
      <c r="HA9" s="492"/>
      <c r="HB9" s="492"/>
      <c r="HC9" s="492"/>
      <c r="HD9" s="492"/>
      <c r="HE9" s="492"/>
      <c r="HF9" s="492"/>
      <c r="HG9" s="492"/>
      <c r="HH9" s="492"/>
      <c r="HI9" s="492"/>
      <c r="HJ9" s="492"/>
      <c r="HK9" s="492"/>
      <c r="HL9" s="492"/>
      <c r="HM9" s="492"/>
      <c r="HN9" s="492"/>
      <c r="HO9" s="492"/>
      <c r="HP9" s="492"/>
      <c r="HQ9" s="492"/>
      <c r="HR9" s="492"/>
      <c r="HS9" s="492"/>
      <c r="HT9" s="492"/>
      <c r="HU9" s="492"/>
      <c r="HV9" s="492"/>
      <c r="HW9" s="492"/>
      <c r="HX9" s="492"/>
      <c r="HY9" s="492"/>
      <c r="HZ9" s="492"/>
      <c r="IA9" s="492"/>
      <c r="IB9" s="492"/>
      <c r="IC9" s="492"/>
      <c r="ID9" s="492"/>
      <c r="IE9" s="492"/>
      <c r="IF9" s="492"/>
      <c r="IG9" s="492"/>
      <c r="IH9" s="492"/>
      <c r="II9" s="492"/>
      <c r="IJ9" s="492"/>
      <c r="IK9" s="492"/>
      <c r="IL9" s="492"/>
      <c r="IM9" s="492"/>
      <c r="IN9" s="492"/>
      <c r="IO9" s="492"/>
      <c r="IP9" s="492"/>
      <c r="IQ9" s="492"/>
      <c r="IR9" s="492"/>
      <c r="IS9" s="492"/>
      <c r="IT9" s="492"/>
      <c r="IU9" s="492"/>
      <c r="IV9" s="492"/>
    </row>
    <row r="10" s="42" customFormat="1" spans="1:256">
      <c r="A10" s="492"/>
      <c r="B10" s="492"/>
      <c r="C10" s="492"/>
      <c r="D10" s="492"/>
      <c r="E10" s="492"/>
      <c r="F10" s="492"/>
      <c r="G10" s="492"/>
      <c r="H10" s="492"/>
      <c r="I10" s="492"/>
      <c r="J10" s="492"/>
      <c r="K10" s="492"/>
      <c r="L10" s="492"/>
      <c r="M10" s="492"/>
      <c r="N10" s="492"/>
      <c r="O10" s="492"/>
      <c r="P10" s="492"/>
      <c r="Q10" s="492"/>
      <c r="R10" s="492"/>
      <c r="S10" s="492"/>
      <c r="T10" s="492"/>
      <c r="U10" s="492"/>
      <c r="V10" s="492"/>
      <c r="W10" s="492"/>
      <c r="X10" s="492"/>
      <c r="Y10" s="492"/>
      <c r="Z10" s="492"/>
      <c r="AA10" s="492"/>
      <c r="AB10" s="492"/>
      <c r="AC10" s="492"/>
      <c r="AD10" s="492"/>
      <c r="AE10" s="492"/>
      <c r="AF10" s="492"/>
      <c r="AG10" s="492"/>
      <c r="AH10" s="492"/>
      <c r="AI10" s="492"/>
      <c r="AJ10" s="492"/>
      <c r="AK10" s="492"/>
      <c r="AL10" s="492"/>
      <c r="AM10" s="492"/>
      <c r="AN10" s="492"/>
      <c r="AO10" s="492"/>
      <c r="AP10" s="492"/>
      <c r="AQ10" s="492"/>
      <c r="AR10" s="492"/>
      <c r="AS10" s="492"/>
      <c r="AT10" s="492"/>
      <c r="AU10" s="492"/>
      <c r="AV10" s="492"/>
      <c r="AW10" s="492"/>
      <c r="AX10" s="492"/>
      <c r="AY10" s="492"/>
      <c r="AZ10" s="492"/>
      <c r="BA10" s="492"/>
      <c r="BB10" s="492"/>
      <c r="BC10" s="492"/>
      <c r="BD10" s="492"/>
      <c r="BE10" s="492"/>
      <c r="BF10" s="492"/>
      <c r="BG10" s="492"/>
      <c r="BH10" s="492"/>
      <c r="BI10" s="492"/>
      <c r="BJ10" s="492"/>
      <c r="BK10" s="492"/>
      <c r="BL10" s="492"/>
      <c r="BM10" s="492"/>
      <c r="BN10" s="492"/>
      <c r="BO10" s="492"/>
      <c r="BP10" s="492"/>
      <c r="BQ10" s="492"/>
      <c r="BR10" s="492"/>
      <c r="BS10" s="492"/>
      <c r="BT10" s="492"/>
      <c r="BU10" s="492"/>
      <c r="BV10" s="492"/>
      <c r="BW10" s="492"/>
      <c r="BX10" s="492"/>
      <c r="BY10" s="492"/>
      <c r="BZ10" s="492"/>
      <c r="CA10" s="492"/>
      <c r="CB10" s="492"/>
      <c r="CC10" s="492"/>
      <c r="CD10" s="492"/>
      <c r="CE10" s="492"/>
      <c r="CF10" s="492"/>
      <c r="CG10" s="492"/>
      <c r="CH10" s="492"/>
      <c r="CI10" s="492"/>
      <c r="CJ10" s="492"/>
      <c r="CK10" s="492"/>
      <c r="CL10" s="492"/>
      <c r="CM10" s="492"/>
      <c r="CN10" s="492"/>
      <c r="CO10" s="492"/>
      <c r="CP10" s="492"/>
      <c r="CQ10" s="492"/>
      <c r="CR10" s="492"/>
      <c r="CS10" s="492"/>
      <c r="CT10" s="492"/>
      <c r="CU10" s="492"/>
      <c r="CV10" s="492"/>
      <c r="CW10" s="492"/>
      <c r="CX10" s="492"/>
      <c r="CY10" s="492"/>
      <c r="CZ10" s="492"/>
      <c r="DA10" s="492"/>
      <c r="DB10" s="492"/>
      <c r="DC10" s="492"/>
      <c r="DD10" s="492"/>
      <c r="DE10" s="492"/>
      <c r="DF10" s="492"/>
      <c r="DG10" s="492"/>
      <c r="DH10" s="492"/>
      <c r="DI10" s="492"/>
      <c r="DJ10" s="492"/>
      <c r="DK10" s="492"/>
      <c r="DL10" s="492"/>
      <c r="DM10" s="492"/>
      <c r="DN10" s="492"/>
      <c r="DO10" s="492"/>
      <c r="DP10" s="492"/>
      <c r="DQ10" s="492"/>
      <c r="DR10" s="492"/>
      <c r="DS10" s="492"/>
      <c r="DT10" s="492"/>
      <c r="DU10" s="492"/>
      <c r="DV10" s="492"/>
      <c r="DW10" s="492"/>
      <c r="DX10" s="492"/>
      <c r="DY10" s="492"/>
      <c r="DZ10" s="492"/>
      <c r="EA10" s="492"/>
      <c r="EB10" s="492"/>
      <c r="EC10" s="492"/>
      <c r="ED10" s="492"/>
      <c r="EE10" s="492"/>
      <c r="EF10" s="492"/>
      <c r="EG10" s="492"/>
      <c r="EH10" s="492"/>
      <c r="EI10" s="492"/>
      <c r="EJ10" s="492"/>
      <c r="EK10" s="492"/>
      <c r="EL10" s="492"/>
      <c r="EM10" s="492"/>
      <c r="EN10" s="492"/>
      <c r="EO10" s="492"/>
      <c r="EP10" s="492"/>
      <c r="EQ10" s="492"/>
      <c r="ER10" s="492"/>
      <c r="ES10" s="492"/>
      <c r="ET10" s="492"/>
      <c r="EU10" s="492"/>
      <c r="EV10" s="492"/>
      <c r="EW10" s="492"/>
      <c r="EX10" s="492"/>
      <c r="EY10" s="492"/>
      <c r="EZ10" s="492"/>
      <c r="FA10" s="492"/>
      <c r="FB10" s="492"/>
      <c r="FC10" s="492"/>
      <c r="FD10" s="492"/>
      <c r="FE10" s="492"/>
      <c r="FF10" s="492"/>
      <c r="FG10" s="492"/>
      <c r="FH10" s="492"/>
      <c r="FI10" s="492"/>
      <c r="FJ10" s="492"/>
      <c r="FK10" s="492"/>
      <c r="FL10" s="492"/>
      <c r="FM10" s="492"/>
      <c r="FN10" s="492"/>
      <c r="FO10" s="492"/>
      <c r="FP10" s="492"/>
      <c r="FQ10" s="492"/>
      <c r="FR10" s="492"/>
      <c r="FS10" s="492"/>
      <c r="FT10" s="492"/>
      <c r="FU10" s="492"/>
      <c r="FV10" s="492"/>
      <c r="FW10" s="492"/>
      <c r="FX10" s="492"/>
      <c r="FY10" s="492"/>
      <c r="FZ10" s="492"/>
      <c r="GA10" s="492"/>
      <c r="GB10" s="492"/>
      <c r="GC10" s="492"/>
      <c r="GD10" s="492"/>
      <c r="GE10" s="492"/>
      <c r="GF10" s="492"/>
      <c r="GG10" s="492"/>
      <c r="GH10" s="492"/>
      <c r="GI10" s="492"/>
      <c r="GJ10" s="492"/>
      <c r="GK10" s="492"/>
      <c r="GL10" s="492"/>
      <c r="GM10" s="492"/>
      <c r="GN10" s="492"/>
      <c r="GO10" s="492"/>
      <c r="GP10" s="492"/>
      <c r="GQ10" s="492"/>
      <c r="GR10" s="492"/>
      <c r="GS10" s="492"/>
      <c r="GT10" s="492"/>
      <c r="GU10" s="492"/>
      <c r="GV10" s="492"/>
      <c r="GW10" s="492"/>
      <c r="GX10" s="492"/>
      <c r="GY10" s="492"/>
      <c r="GZ10" s="492"/>
      <c r="HA10" s="492"/>
      <c r="HB10" s="492"/>
      <c r="HC10" s="492"/>
      <c r="HD10" s="492"/>
      <c r="HE10" s="492"/>
      <c r="HF10" s="492"/>
      <c r="HG10" s="492"/>
      <c r="HH10" s="492"/>
      <c r="HI10" s="492"/>
      <c r="HJ10" s="492"/>
      <c r="HK10" s="492"/>
      <c r="HL10" s="492"/>
      <c r="HM10" s="492"/>
      <c r="HN10" s="492"/>
      <c r="HO10" s="492"/>
      <c r="HP10" s="492"/>
      <c r="HQ10" s="492"/>
      <c r="HR10" s="492"/>
      <c r="HS10" s="492"/>
      <c r="HT10" s="492"/>
      <c r="HU10" s="492"/>
      <c r="HV10" s="492"/>
      <c r="HW10" s="492"/>
      <c r="HX10" s="492"/>
      <c r="HY10" s="492"/>
      <c r="HZ10" s="492"/>
      <c r="IA10" s="492"/>
      <c r="IB10" s="492"/>
      <c r="IC10" s="492"/>
      <c r="ID10" s="492"/>
      <c r="IE10" s="492"/>
      <c r="IF10" s="492"/>
      <c r="IG10" s="492"/>
      <c r="IH10" s="492"/>
      <c r="II10" s="492"/>
      <c r="IJ10" s="492"/>
      <c r="IK10" s="492"/>
      <c r="IL10" s="492"/>
      <c r="IM10" s="492"/>
      <c r="IN10" s="492"/>
      <c r="IO10" s="492"/>
      <c r="IP10" s="492"/>
      <c r="IQ10" s="492"/>
      <c r="IR10" s="492"/>
      <c r="IS10" s="492"/>
      <c r="IT10" s="492"/>
      <c r="IU10" s="492"/>
      <c r="IV10" s="492"/>
    </row>
    <row r="11" s="42" customFormat="1" spans="1:256">
      <c r="A11" s="492"/>
      <c r="B11" s="492"/>
      <c r="C11" s="492"/>
      <c r="D11" s="492"/>
      <c r="E11" s="492"/>
      <c r="F11" s="492"/>
      <c r="G11" s="492"/>
      <c r="H11" s="492"/>
      <c r="I11" s="492"/>
      <c r="J11" s="492"/>
      <c r="K11" s="492"/>
      <c r="L11" s="492"/>
      <c r="M11" s="492"/>
      <c r="N11" s="492"/>
      <c r="O11" s="492"/>
      <c r="P11" s="492"/>
      <c r="Q11" s="492"/>
      <c r="R11" s="492"/>
      <c r="S11" s="492"/>
      <c r="T11" s="492"/>
      <c r="U11" s="492"/>
      <c r="V11" s="492"/>
      <c r="W11" s="492"/>
      <c r="X11" s="492"/>
      <c r="Y11" s="492"/>
      <c r="Z11" s="492"/>
      <c r="AA11" s="492"/>
      <c r="AB11" s="492"/>
      <c r="AC11" s="492"/>
      <c r="AD11" s="492"/>
      <c r="AE11" s="492"/>
      <c r="AF11" s="492"/>
      <c r="AG11" s="492"/>
      <c r="AH11" s="492"/>
      <c r="AI11" s="492"/>
      <c r="AJ11" s="492"/>
      <c r="AK11" s="492"/>
      <c r="AL11" s="492"/>
      <c r="AM11" s="492"/>
      <c r="AN11" s="492"/>
      <c r="AO11" s="492"/>
      <c r="AP11" s="492"/>
      <c r="AQ11" s="492"/>
      <c r="AR11" s="492"/>
      <c r="AS11" s="492"/>
      <c r="AT11" s="492"/>
      <c r="AU11" s="492"/>
      <c r="AV11" s="492"/>
      <c r="AW11" s="492"/>
      <c r="AX11" s="492"/>
      <c r="AY11" s="492"/>
      <c r="AZ11" s="492"/>
      <c r="BA11" s="492"/>
      <c r="BB11" s="492"/>
      <c r="BC11" s="492"/>
      <c r="BD11" s="492"/>
      <c r="BE11" s="492"/>
      <c r="BF11" s="492"/>
      <c r="BG11" s="492"/>
      <c r="BH11" s="492"/>
      <c r="BI11" s="492"/>
      <c r="BJ11" s="492"/>
      <c r="BK11" s="492"/>
      <c r="BL11" s="492"/>
      <c r="BM11" s="492"/>
      <c r="BN11" s="492"/>
      <c r="BO11" s="492"/>
      <c r="BP11" s="492"/>
      <c r="BQ11" s="492"/>
      <c r="BR11" s="492"/>
      <c r="BS11" s="492"/>
      <c r="BT11" s="492"/>
      <c r="BU11" s="492"/>
      <c r="BV11" s="492"/>
      <c r="BW11" s="492"/>
      <c r="BX11" s="492"/>
      <c r="BY11" s="492"/>
      <c r="BZ11" s="492"/>
      <c r="CA11" s="492"/>
      <c r="CB11" s="492"/>
      <c r="CC11" s="492"/>
      <c r="CD11" s="492"/>
      <c r="CE11" s="492"/>
      <c r="CF11" s="492"/>
      <c r="CG11" s="492"/>
      <c r="CH11" s="492"/>
      <c r="CI11" s="492"/>
      <c r="CJ11" s="492"/>
      <c r="CK11" s="492"/>
      <c r="CL11" s="492"/>
      <c r="CM11" s="492"/>
      <c r="CN11" s="492"/>
      <c r="CO11" s="492"/>
      <c r="CP11" s="492"/>
      <c r="CQ11" s="492"/>
      <c r="CR11" s="492"/>
      <c r="CS11" s="492"/>
      <c r="CT11" s="492"/>
      <c r="CU11" s="492"/>
      <c r="CV11" s="492"/>
      <c r="CW11" s="492"/>
      <c r="CX11" s="492"/>
      <c r="CY11" s="492"/>
      <c r="CZ11" s="492"/>
      <c r="DA11" s="492"/>
      <c r="DB11" s="492"/>
      <c r="DC11" s="492"/>
      <c r="DD11" s="492"/>
      <c r="DE11" s="492"/>
      <c r="DF11" s="492"/>
      <c r="DG11" s="492"/>
      <c r="DH11" s="492"/>
      <c r="DI11" s="492"/>
      <c r="DJ11" s="492"/>
      <c r="DK11" s="492"/>
      <c r="DL11" s="492"/>
      <c r="DM11" s="492"/>
      <c r="DN11" s="492"/>
      <c r="DO11" s="492"/>
      <c r="DP11" s="492"/>
      <c r="DQ11" s="492"/>
      <c r="DR11" s="492"/>
      <c r="DS11" s="492"/>
      <c r="DT11" s="492"/>
      <c r="DU11" s="492"/>
      <c r="DV11" s="492"/>
      <c r="DW11" s="492"/>
      <c r="DX11" s="492"/>
      <c r="DY11" s="492"/>
      <c r="DZ11" s="492"/>
      <c r="EA11" s="492"/>
      <c r="EB11" s="492"/>
      <c r="EC11" s="492"/>
      <c r="ED11" s="492"/>
      <c r="EE11" s="492"/>
      <c r="EF11" s="492"/>
      <c r="EG11" s="492"/>
      <c r="EH11" s="492"/>
      <c r="EI11" s="492"/>
      <c r="EJ11" s="492"/>
      <c r="EK11" s="492"/>
      <c r="EL11" s="492"/>
      <c r="EM11" s="492"/>
      <c r="EN11" s="492"/>
      <c r="EO11" s="492"/>
      <c r="EP11" s="492"/>
      <c r="EQ11" s="492"/>
      <c r="ER11" s="492"/>
      <c r="ES11" s="492"/>
      <c r="ET11" s="492"/>
      <c r="EU11" s="492"/>
      <c r="EV11" s="492"/>
      <c r="EW11" s="492"/>
      <c r="EX11" s="492"/>
      <c r="EY11" s="492"/>
      <c r="EZ11" s="492"/>
      <c r="FA11" s="492"/>
      <c r="FB11" s="492"/>
      <c r="FC11" s="492"/>
      <c r="FD11" s="492"/>
      <c r="FE11" s="492"/>
      <c r="FF11" s="492"/>
      <c r="FG11" s="492"/>
      <c r="FH11" s="492"/>
      <c r="FI11" s="492"/>
      <c r="FJ11" s="492"/>
      <c r="FK11" s="492"/>
      <c r="FL11" s="492"/>
      <c r="FM11" s="492"/>
      <c r="FN11" s="492"/>
      <c r="FO11" s="492"/>
      <c r="FP11" s="492"/>
      <c r="FQ11" s="492"/>
      <c r="FR11" s="492"/>
      <c r="FS11" s="492"/>
      <c r="FT11" s="492"/>
      <c r="FU11" s="492"/>
      <c r="FV11" s="492"/>
      <c r="FW11" s="492"/>
      <c r="FX11" s="492"/>
      <c r="FY11" s="492"/>
      <c r="FZ11" s="492"/>
      <c r="GA11" s="492"/>
      <c r="GB11" s="492"/>
      <c r="GC11" s="492"/>
      <c r="GD11" s="492"/>
      <c r="GE11" s="492"/>
      <c r="GF11" s="492"/>
      <c r="GG11" s="492"/>
      <c r="GH11" s="492"/>
      <c r="GI11" s="492"/>
      <c r="GJ11" s="492"/>
      <c r="GK11" s="492"/>
      <c r="GL11" s="492"/>
      <c r="GM11" s="492"/>
      <c r="GN11" s="492"/>
      <c r="GO11" s="492"/>
      <c r="GP11" s="492"/>
      <c r="GQ11" s="492"/>
      <c r="GR11" s="492"/>
      <c r="GS11" s="492"/>
      <c r="GT11" s="492"/>
      <c r="GU11" s="492"/>
      <c r="GV11" s="492"/>
      <c r="GW11" s="492"/>
      <c r="GX11" s="492"/>
      <c r="GY11" s="492"/>
      <c r="GZ11" s="492"/>
      <c r="HA11" s="492"/>
      <c r="HB11" s="492"/>
      <c r="HC11" s="492"/>
      <c r="HD11" s="492"/>
      <c r="HE11" s="492"/>
      <c r="HF11" s="492"/>
      <c r="HG11" s="492"/>
      <c r="HH11" s="492"/>
      <c r="HI11" s="492"/>
      <c r="HJ11" s="492"/>
      <c r="HK11" s="492"/>
      <c r="HL11" s="492"/>
      <c r="HM11" s="492"/>
      <c r="HN11" s="492"/>
      <c r="HO11" s="492"/>
      <c r="HP11" s="492"/>
      <c r="HQ11" s="492"/>
      <c r="HR11" s="492"/>
      <c r="HS11" s="492"/>
      <c r="HT11" s="492"/>
      <c r="HU11" s="492"/>
      <c r="HV11" s="492"/>
      <c r="HW11" s="492"/>
      <c r="HX11" s="492"/>
      <c r="HY11" s="492"/>
      <c r="HZ11" s="492"/>
      <c r="IA11" s="492"/>
      <c r="IB11" s="492"/>
      <c r="IC11" s="492"/>
      <c r="ID11" s="492"/>
      <c r="IE11" s="492"/>
      <c r="IF11" s="492"/>
      <c r="IG11" s="492"/>
      <c r="IH11" s="492"/>
      <c r="II11" s="492"/>
      <c r="IJ11" s="492"/>
      <c r="IK11" s="492"/>
      <c r="IL11" s="492"/>
      <c r="IM11" s="492"/>
      <c r="IN11" s="492"/>
      <c r="IO11" s="492"/>
      <c r="IP11" s="492"/>
      <c r="IQ11" s="492"/>
      <c r="IR11" s="492"/>
      <c r="IS11" s="492"/>
      <c r="IT11" s="492"/>
      <c r="IU11" s="492"/>
      <c r="IV11" s="492"/>
    </row>
    <row r="12" s="42" customFormat="1" spans="1:256">
      <c r="A12" s="492"/>
      <c r="B12" s="492"/>
      <c r="C12" s="492"/>
      <c r="D12" s="492"/>
      <c r="E12" s="492"/>
      <c r="F12" s="492"/>
      <c r="G12" s="492"/>
      <c r="H12" s="492"/>
      <c r="I12" s="492"/>
      <c r="J12" s="492"/>
      <c r="K12" s="492"/>
      <c r="L12" s="492"/>
      <c r="M12" s="492"/>
      <c r="N12" s="492"/>
      <c r="O12" s="492"/>
      <c r="P12" s="492"/>
      <c r="Q12" s="492"/>
      <c r="R12" s="492"/>
      <c r="S12" s="492"/>
      <c r="T12" s="492"/>
      <c r="U12" s="492"/>
      <c r="V12" s="492"/>
      <c r="W12" s="492"/>
      <c r="X12" s="492"/>
      <c r="Y12" s="492"/>
      <c r="Z12" s="492"/>
      <c r="AA12" s="492"/>
      <c r="AB12" s="492"/>
      <c r="AC12" s="492"/>
      <c r="AD12" s="492"/>
      <c r="AE12" s="492"/>
      <c r="AF12" s="492"/>
      <c r="AG12" s="492"/>
      <c r="AH12" s="492"/>
      <c r="AI12" s="492"/>
      <c r="AJ12" s="492"/>
      <c r="AK12" s="492"/>
      <c r="AL12" s="492"/>
      <c r="AM12" s="492"/>
      <c r="AN12" s="492"/>
      <c r="AO12" s="492"/>
      <c r="AP12" s="492"/>
      <c r="AQ12" s="492"/>
      <c r="AR12" s="492"/>
      <c r="AS12" s="492"/>
      <c r="AT12" s="492"/>
      <c r="AU12" s="492"/>
      <c r="AV12" s="492"/>
      <c r="AW12" s="492"/>
      <c r="AX12" s="492"/>
      <c r="AY12" s="492"/>
      <c r="AZ12" s="492"/>
      <c r="BA12" s="492"/>
      <c r="BB12" s="492"/>
      <c r="BC12" s="492"/>
      <c r="BD12" s="492"/>
      <c r="BE12" s="492"/>
      <c r="BF12" s="492"/>
      <c r="BG12" s="492"/>
      <c r="BH12" s="492"/>
      <c r="BI12" s="492"/>
      <c r="BJ12" s="492"/>
      <c r="BK12" s="492"/>
      <c r="BL12" s="492"/>
      <c r="BM12" s="492"/>
      <c r="BN12" s="492"/>
      <c r="BO12" s="492"/>
      <c r="BP12" s="492"/>
      <c r="BQ12" s="492"/>
      <c r="BR12" s="492"/>
      <c r="BS12" s="492"/>
      <c r="BT12" s="492"/>
      <c r="BU12" s="492"/>
      <c r="BV12" s="492"/>
      <c r="BW12" s="492"/>
      <c r="BX12" s="492"/>
      <c r="BY12" s="492"/>
      <c r="BZ12" s="492"/>
      <c r="CA12" s="492"/>
      <c r="CB12" s="492"/>
      <c r="CC12" s="492"/>
      <c r="CD12" s="492"/>
      <c r="CE12" s="492"/>
      <c r="CF12" s="492"/>
      <c r="CG12" s="492"/>
      <c r="CH12" s="492"/>
      <c r="CI12" s="492"/>
      <c r="CJ12" s="492"/>
      <c r="CK12" s="492"/>
      <c r="CL12" s="492"/>
      <c r="CM12" s="492"/>
      <c r="CN12" s="492"/>
      <c r="CO12" s="492"/>
      <c r="CP12" s="492"/>
      <c r="CQ12" s="492"/>
      <c r="CR12" s="492"/>
      <c r="CS12" s="492"/>
      <c r="CT12" s="492"/>
      <c r="CU12" s="492"/>
      <c r="CV12" s="492"/>
      <c r="CW12" s="492"/>
      <c r="CX12" s="492"/>
      <c r="CY12" s="492"/>
      <c r="CZ12" s="492"/>
      <c r="DA12" s="492"/>
      <c r="DB12" s="492"/>
      <c r="DC12" s="492"/>
      <c r="DD12" s="492"/>
      <c r="DE12" s="492"/>
      <c r="DF12" s="492"/>
      <c r="DG12" s="492"/>
      <c r="DH12" s="492"/>
      <c r="DI12" s="492"/>
      <c r="DJ12" s="492"/>
      <c r="DK12" s="492"/>
      <c r="DL12" s="492"/>
      <c r="DM12" s="492"/>
      <c r="DN12" s="492"/>
      <c r="DO12" s="492"/>
      <c r="DP12" s="492"/>
      <c r="DQ12" s="492"/>
      <c r="DR12" s="492"/>
      <c r="DS12" s="492"/>
      <c r="DT12" s="492"/>
      <c r="DU12" s="492"/>
      <c r="DV12" s="492"/>
      <c r="DW12" s="492"/>
      <c r="DX12" s="492"/>
      <c r="DY12" s="492"/>
      <c r="DZ12" s="492"/>
      <c r="EA12" s="492"/>
      <c r="EB12" s="492"/>
      <c r="EC12" s="492"/>
      <c r="ED12" s="492"/>
      <c r="EE12" s="492"/>
      <c r="EF12" s="492"/>
      <c r="EG12" s="492"/>
      <c r="EH12" s="492"/>
      <c r="EI12" s="492"/>
      <c r="EJ12" s="492"/>
      <c r="EK12" s="492"/>
      <c r="EL12" s="492"/>
      <c r="EM12" s="492"/>
      <c r="EN12" s="492"/>
      <c r="EO12" s="492"/>
      <c r="EP12" s="492"/>
      <c r="EQ12" s="492"/>
      <c r="ER12" s="492"/>
      <c r="ES12" s="492"/>
      <c r="ET12" s="492"/>
      <c r="EU12" s="492"/>
      <c r="EV12" s="492"/>
      <c r="EW12" s="492"/>
      <c r="EX12" s="492"/>
      <c r="EY12" s="492"/>
      <c r="EZ12" s="492"/>
      <c r="FA12" s="492"/>
      <c r="FB12" s="492"/>
      <c r="FC12" s="492"/>
      <c r="FD12" s="492"/>
      <c r="FE12" s="492"/>
      <c r="FF12" s="492"/>
      <c r="FG12" s="492"/>
      <c r="FH12" s="492"/>
      <c r="FI12" s="492"/>
      <c r="FJ12" s="492"/>
      <c r="FK12" s="492"/>
      <c r="FL12" s="492"/>
      <c r="FM12" s="492"/>
      <c r="FN12" s="492"/>
      <c r="FO12" s="492"/>
      <c r="FP12" s="492"/>
      <c r="FQ12" s="492"/>
      <c r="FR12" s="492"/>
      <c r="FS12" s="492"/>
      <c r="FT12" s="492"/>
      <c r="FU12" s="492"/>
      <c r="FV12" s="492"/>
      <c r="FW12" s="492"/>
      <c r="FX12" s="492"/>
      <c r="FY12" s="492"/>
      <c r="FZ12" s="492"/>
      <c r="GA12" s="492"/>
      <c r="GB12" s="492"/>
      <c r="GC12" s="492"/>
      <c r="GD12" s="492"/>
      <c r="GE12" s="492"/>
      <c r="GF12" s="492"/>
      <c r="GG12" s="492"/>
      <c r="GH12" s="492"/>
      <c r="GI12" s="492"/>
      <c r="GJ12" s="492"/>
      <c r="GK12" s="492"/>
      <c r="GL12" s="492"/>
      <c r="GM12" s="492"/>
      <c r="GN12" s="492"/>
      <c r="GO12" s="492"/>
      <c r="GP12" s="492"/>
      <c r="GQ12" s="492"/>
      <c r="GR12" s="492"/>
      <c r="GS12" s="492"/>
      <c r="GT12" s="492"/>
      <c r="GU12" s="492"/>
      <c r="GV12" s="492"/>
      <c r="GW12" s="492"/>
      <c r="GX12" s="492"/>
      <c r="GY12" s="492"/>
      <c r="GZ12" s="492"/>
      <c r="HA12" s="492"/>
      <c r="HB12" s="492"/>
      <c r="HC12" s="492"/>
      <c r="HD12" s="492"/>
      <c r="HE12" s="492"/>
      <c r="HF12" s="492"/>
      <c r="HG12" s="492"/>
      <c r="HH12" s="492"/>
      <c r="HI12" s="492"/>
      <c r="HJ12" s="492"/>
      <c r="HK12" s="492"/>
      <c r="HL12" s="492"/>
      <c r="HM12" s="492"/>
      <c r="HN12" s="492"/>
      <c r="HO12" s="492"/>
      <c r="HP12" s="492"/>
      <c r="HQ12" s="492"/>
      <c r="HR12" s="492"/>
      <c r="HS12" s="492"/>
      <c r="HT12" s="492"/>
      <c r="HU12" s="492"/>
      <c r="HV12" s="492"/>
      <c r="HW12" s="492"/>
      <c r="HX12" s="492"/>
      <c r="HY12" s="492"/>
      <c r="HZ12" s="492"/>
      <c r="IA12" s="492"/>
      <c r="IB12" s="492"/>
      <c r="IC12" s="492"/>
      <c r="ID12" s="492"/>
      <c r="IE12" s="492"/>
      <c r="IF12" s="492"/>
      <c r="IG12" s="492"/>
      <c r="IH12" s="492"/>
      <c r="II12" s="492"/>
      <c r="IJ12" s="492"/>
      <c r="IK12" s="492"/>
      <c r="IL12" s="492"/>
      <c r="IM12" s="492"/>
      <c r="IN12" s="492"/>
      <c r="IO12" s="492"/>
      <c r="IP12" s="492"/>
      <c r="IQ12" s="492"/>
      <c r="IR12" s="492"/>
      <c r="IS12" s="492"/>
      <c r="IT12" s="492"/>
      <c r="IU12" s="492"/>
      <c r="IV12" s="492"/>
    </row>
    <row r="13" s="42" customFormat="1" spans="1:256">
      <c r="A13" s="492"/>
      <c r="B13" s="492"/>
      <c r="C13" s="492"/>
      <c r="D13" s="492"/>
      <c r="E13" s="492"/>
      <c r="F13" s="492"/>
      <c r="G13" s="492"/>
      <c r="H13" s="492"/>
      <c r="I13" s="492"/>
      <c r="J13" s="492"/>
      <c r="K13" s="492"/>
      <c r="L13" s="492"/>
      <c r="M13" s="492"/>
      <c r="N13" s="492"/>
      <c r="O13" s="492"/>
      <c r="P13" s="492"/>
      <c r="Q13" s="492"/>
      <c r="R13" s="492"/>
      <c r="S13" s="492"/>
      <c r="T13" s="492"/>
      <c r="U13" s="492"/>
      <c r="V13" s="492"/>
      <c r="W13" s="492"/>
      <c r="X13" s="492"/>
      <c r="Y13" s="492"/>
      <c r="Z13" s="492"/>
      <c r="AA13" s="492"/>
      <c r="AB13" s="492"/>
      <c r="AC13" s="492"/>
      <c r="AD13" s="492"/>
      <c r="AE13" s="492"/>
      <c r="AF13" s="492"/>
      <c r="AG13" s="492"/>
      <c r="AH13" s="492"/>
      <c r="AI13" s="492"/>
      <c r="AJ13" s="492"/>
      <c r="AK13" s="492"/>
      <c r="AL13" s="492"/>
      <c r="AM13" s="492"/>
      <c r="AN13" s="492"/>
      <c r="AO13" s="492"/>
      <c r="AP13" s="492"/>
      <c r="AQ13" s="492"/>
      <c r="AR13" s="492"/>
      <c r="AS13" s="492"/>
      <c r="AT13" s="492"/>
      <c r="AU13" s="492"/>
      <c r="AV13" s="492"/>
      <c r="AW13" s="492"/>
      <c r="AX13" s="492"/>
      <c r="AY13" s="492"/>
      <c r="AZ13" s="492"/>
      <c r="BA13" s="492"/>
      <c r="BB13" s="492"/>
      <c r="BC13" s="492"/>
      <c r="BD13" s="492"/>
      <c r="BE13" s="492"/>
      <c r="BF13" s="492"/>
      <c r="BG13" s="492"/>
      <c r="BH13" s="492"/>
      <c r="BI13" s="492"/>
      <c r="BJ13" s="492"/>
      <c r="BK13" s="492"/>
      <c r="BL13" s="492"/>
      <c r="BM13" s="492"/>
      <c r="BN13" s="492"/>
      <c r="BO13" s="492"/>
      <c r="BP13" s="492"/>
      <c r="BQ13" s="492"/>
      <c r="BR13" s="492"/>
      <c r="BS13" s="492"/>
      <c r="BT13" s="492"/>
      <c r="BU13" s="492"/>
      <c r="BV13" s="492"/>
      <c r="BW13" s="492"/>
      <c r="BX13" s="492"/>
      <c r="BY13" s="492"/>
      <c r="BZ13" s="492"/>
      <c r="CA13" s="492"/>
      <c r="CB13" s="492"/>
      <c r="CC13" s="492"/>
      <c r="CD13" s="492"/>
      <c r="CE13" s="492"/>
      <c r="CF13" s="492"/>
      <c r="CG13" s="492"/>
      <c r="CH13" s="492"/>
      <c r="CI13" s="492"/>
      <c r="CJ13" s="492"/>
      <c r="CK13" s="492"/>
      <c r="CL13" s="492"/>
      <c r="CM13" s="492"/>
      <c r="CN13" s="492"/>
      <c r="CO13" s="492"/>
      <c r="CP13" s="492"/>
      <c r="CQ13" s="492"/>
      <c r="CR13" s="492"/>
      <c r="CS13" s="492"/>
      <c r="CT13" s="492"/>
      <c r="CU13" s="492"/>
      <c r="CV13" s="492"/>
      <c r="CW13" s="492"/>
      <c r="CX13" s="492"/>
      <c r="CY13" s="492"/>
      <c r="CZ13" s="492"/>
      <c r="DA13" s="492"/>
      <c r="DB13" s="492"/>
      <c r="DC13" s="492"/>
      <c r="DD13" s="492"/>
      <c r="DE13" s="492"/>
      <c r="DF13" s="492"/>
      <c r="DG13" s="492"/>
      <c r="DH13" s="492"/>
      <c r="DI13" s="492"/>
      <c r="DJ13" s="492"/>
      <c r="DK13" s="492"/>
      <c r="DL13" s="492"/>
      <c r="DM13" s="492"/>
      <c r="DN13" s="492"/>
      <c r="DO13" s="492"/>
      <c r="DP13" s="492"/>
      <c r="DQ13" s="492"/>
      <c r="DR13" s="492"/>
      <c r="DS13" s="492"/>
      <c r="DT13" s="492"/>
      <c r="DU13" s="492"/>
      <c r="DV13" s="492"/>
      <c r="DW13" s="492"/>
      <c r="DX13" s="492"/>
      <c r="DY13" s="492"/>
      <c r="DZ13" s="492"/>
      <c r="EA13" s="492"/>
      <c r="EB13" s="492"/>
      <c r="EC13" s="492"/>
      <c r="ED13" s="492"/>
      <c r="EE13" s="492"/>
      <c r="EF13" s="492"/>
      <c r="EG13" s="492"/>
      <c r="EH13" s="492"/>
      <c r="EI13" s="492"/>
      <c r="EJ13" s="492"/>
      <c r="EK13" s="492"/>
      <c r="EL13" s="492"/>
      <c r="EM13" s="492"/>
      <c r="EN13" s="492"/>
      <c r="EO13" s="492"/>
      <c r="EP13" s="492"/>
      <c r="EQ13" s="492"/>
      <c r="ER13" s="492"/>
      <c r="ES13" s="492"/>
      <c r="ET13" s="492"/>
      <c r="EU13" s="492"/>
      <c r="EV13" s="492"/>
      <c r="EW13" s="492"/>
      <c r="EX13" s="492"/>
      <c r="EY13" s="492"/>
      <c r="EZ13" s="492"/>
      <c r="FA13" s="492"/>
      <c r="FB13" s="492"/>
      <c r="FC13" s="492"/>
      <c r="FD13" s="492"/>
      <c r="FE13" s="492"/>
      <c r="FF13" s="492"/>
      <c r="FG13" s="492"/>
      <c r="FH13" s="492"/>
      <c r="FI13" s="492"/>
      <c r="FJ13" s="492"/>
      <c r="FK13" s="492"/>
      <c r="FL13" s="492"/>
      <c r="FM13" s="492"/>
      <c r="FN13" s="492"/>
      <c r="FO13" s="492"/>
      <c r="FP13" s="492"/>
      <c r="FQ13" s="492"/>
      <c r="FR13" s="492"/>
      <c r="FS13" s="492"/>
      <c r="FT13" s="492"/>
      <c r="FU13" s="492"/>
      <c r="FV13" s="492"/>
      <c r="FW13" s="492"/>
      <c r="FX13" s="492"/>
      <c r="FY13" s="492"/>
      <c r="FZ13" s="492"/>
      <c r="GA13" s="492"/>
      <c r="GB13" s="492"/>
      <c r="GC13" s="492"/>
      <c r="GD13" s="492"/>
      <c r="GE13" s="492"/>
      <c r="GF13" s="492"/>
      <c r="GG13" s="492"/>
      <c r="GH13" s="492"/>
      <c r="GI13" s="492"/>
      <c r="GJ13" s="492"/>
      <c r="GK13" s="492"/>
      <c r="GL13" s="492"/>
      <c r="GM13" s="492"/>
      <c r="GN13" s="492"/>
      <c r="GO13" s="492"/>
      <c r="GP13" s="492"/>
      <c r="GQ13" s="492"/>
      <c r="GR13" s="492"/>
      <c r="GS13" s="492"/>
      <c r="GT13" s="492"/>
      <c r="GU13" s="492"/>
      <c r="GV13" s="492"/>
      <c r="GW13" s="492"/>
      <c r="GX13" s="492"/>
      <c r="GY13" s="492"/>
      <c r="GZ13" s="492"/>
      <c r="HA13" s="492"/>
      <c r="HB13" s="492"/>
      <c r="HC13" s="492"/>
      <c r="HD13" s="492"/>
      <c r="HE13" s="492"/>
      <c r="HF13" s="492"/>
      <c r="HG13" s="492"/>
      <c r="HH13" s="492"/>
      <c r="HI13" s="492"/>
      <c r="HJ13" s="492"/>
      <c r="HK13" s="492"/>
      <c r="HL13" s="492"/>
      <c r="HM13" s="492"/>
      <c r="HN13" s="492"/>
      <c r="HO13" s="492"/>
      <c r="HP13" s="492"/>
      <c r="HQ13" s="492"/>
      <c r="HR13" s="492"/>
      <c r="HS13" s="492"/>
      <c r="HT13" s="492"/>
      <c r="HU13" s="492"/>
      <c r="HV13" s="492"/>
      <c r="HW13" s="492"/>
      <c r="HX13" s="492"/>
      <c r="HY13" s="492"/>
      <c r="HZ13" s="492"/>
      <c r="IA13" s="492"/>
      <c r="IB13" s="492"/>
      <c r="IC13" s="492"/>
      <c r="ID13" s="492"/>
      <c r="IE13" s="492"/>
      <c r="IF13" s="492"/>
      <c r="IG13" s="492"/>
      <c r="IH13" s="492"/>
      <c r="II13" s="492"/>
      <c r="IJ13" s="492"/>
      <c r="IK13" s="492"/>
      <c r="IL13" s="492"/>
      <c r="IM13" s="492"/>
      <c r="IN13" s="492"/>
      <c r="IO13" s="492"/>
      <c r="IP13" s="492"/>
      <c r="IQ13" s="492"/>
      <c r="IR13" s="492"/>
      <c r="IS13" s="492"/>
      <c r="IT13" s="492"/>
      <c r="IU13" s="492"/>
      <c r="IV13" s="492"/>
    </row>
    <row r="14" ht="31.5" spans="1:14">
      <c r="A14" s="495" t="s">
        <v>2</v>
      </c>
      <c r="B14" s="495"/>
      <c r="C14" s="495"/>
      <c r="D14" s="495"/>
      <c r="E14" s="495"/>
      <c r="F14" s="495"/>
      <c r="G14" s="495"/>
      <c r="H14" s="495"/>
      <c r="I14" s="495"/>
      <c r="J14" s="495"/>
      <c r="K14" s="495"/>
      <c r="L14" s="495"/>
      <c r="M14" s="495"/>
      <c r="N14" s="495"/>
    </row>
    <row r="15" ht="44.25" customHeight="1" spans="1:14">
      <c r="A15" s="496" t="s">
        <v>3</v>
      </c>
      <c r="B15" s="496"/>
      <c r="C15" s="496"/>
      <c r="D15" s="496"/>
      <c r="E15" s="496"/>
      <c r="F15" s="496"/>
      <c r="G15" s="496"/>
      <c r="H15" s="496"/>
      <c r="I15" s="496"/>
      <c r="J15" s="496"/>
      <c r="K15" s="496"/>
      <c r="L15" s="496"/>
      <c r="M15" s="496"/>
      <c r="N15" s="496"/>
    </row>
  </sheetData>
  <mergeCells count="5">
    <mergeCell ref="A6:N6"/>
    <mergeCell ref="A7:N7"/>
    <mergeCell ref="A8:N8"/>
    <mergeCell ref="A14:N14"/>
    <mergeCell ref="A15:N15"/>
  </mergeCells>
  <pageMargins left="0.75" right="0.75" top="1" bottom="1" header="0.509722222222222" footer="0.509722222222222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I31"/>
  <sheetViews>
    <sheetView workbookViewId="0">
      <selection activeCell="A7" sqref="A7:H7"/>
    </sheetView>
  </sheetViews>
  <sheetFormatPr defaultColWidth="9" defaultRowHeight="14.25"/>
  <cols>
    <col min="1" max="7" width="9" style="479"/>
    <col min="8" max="8" width="28.125" style="479" customWidth="1"/>
    <col min="9" max="9" width="9.125" style="479" customWidth="1"/>
    <col min="10" max="16384" width="9" style="479"/>
  </cols>
  <sheetData>
    <row r="1" s="479" customFormat="1" ht="54" customHeight="1" spans="1:9">
      <c r="A1" s="480" t="s">
        <v>4</v>
      </c>
      <c r="B1" s="480"/>
      <c r="C1" s="480"/>
      <c r="D1" s="480"/>
      <c r="E1" s="480"/>
      <c r="F1" s="480"/>
      <c r="G1" s="480"/>
      <c r="H1" s="480"/>
      <c r="I1" s="486"/>
    </row>
    <row r="2" s="479" customFormat="1" ht="30" customHeight="1" spans="1:9">
      <c r="A2" s="481" t="s">
        <v>5</v>
      </c>
      <c r="B2" s="481"/>
      <c r="C2" s="481"/>
      <c r="D2" s="481"/>
      <c r="E2" s="481"/>
      <c r="F2" s="481"/>
      <c r="G2" s="481"/>
      <c r="H2" s="481"/>
      <c r="I2" s="486"/>
    </row>
    <row r="3" s="479" customFormat="1" ht="30" customHeight="1" spans="1:9">
      <c r="A3" s="482" t="s">
        <v>6</v>
      </c>
      <c r="B3" s="482"/>
      <c r="C3" s="482"/>
      <c r="D3" s="482"/>
      <c r="E3" s="482"/>
      <c r="F3" s="482"/>
      <c r="G3" s="482"/>
      <c r="H3" s="482"/>
      <c r="I3" s="487"/>
    </row>
    <row r="4" s="479" customFormat="1" ht="30" customHeight="1" spans="1:9">
      <c r="A4" s="482" t="s">
        <v>7</v>
      </c>
      <c r="B4" s="482"/>
      <c r="C4" s="482"/>
      <c r="D4" s="482"/>
      <c r="E4" s="482"/>
      <c r="F4" s="482"/>
      <c r="G4" s="482"/>
      <c r="H4" s="482"/>
      <c r="I4" s="487"/>
    </row>
    <row r="5" s="479" customFormat="1" ht="30" customHeight="1" spans="1:9">
      <c r="A5" s="482" t="s">
        <v>8</v>
      </c>
      <c r="B5" s="482"/>
      <c r="C5" s="482"/>
      <c r="D5" s="482"/>
      <c r="E5" s="482"/>
      <c r="F5" s="482"/>
      <c r="G5" s="482"/>
      <c r="H5" s="482"/>
      <c r="I5" s="487"/>
    </row>
    <row r="6" s="479" customFormat="1" ht="30" customHeight="1" spans="1:9">
      <c r="A6" s="482" t="s">
        <v>9</v>
      </c>
      <c r="B6" s="482"/>
      <c r="C6" s="482"/>
      <c r="D6" s="482"/>
      <c r="E6" s="482"/>
      <c r="F6" s="482"/>
      <c r="G6" s="482"/>
      <c r="H6" s="482"/>
      <c r="I6" s="487"/>
    </row>
    <row r="7" s="479" customFormat="1" ht="30" customHeight="1" spans="1:9">
      <c r="A7" s="482" t="s">
        <v>10</v>
      </c>
      <c r="B7" s="482"/>
      <c r="C7" s="482"/>
      <c r="D7" s="482"/>
      <c r="E7" s="482"/>
      <c r="F7" s="482"/>
      <c r="G7" s="482"/>
      <c r="H7" s="482"/>
      <c r="I7" s="487"/>
    </row>
    <row r="8" s="479" customFormat="1" ht="30" customHeight="1" spans="1:9">
      <c r="A8" s="482" t="s">
        <v>11</v>
      </c>
      <c r="B8" s="482"/>
      <c r="C8" s="482"/>
      <c r="D8" s="482"/>
      <c r="E8" s="482"/>
      <c r="F8" s="482"/>
      <c r="G8" s="482"/>
      <c r="H8" s="482"/>
      <c r="I8" s="487"/>
    </row>
    <row r="9" s="479" customFormat="1" ht="30" customHeight="1" spans="1:9">
      <c r="A9" s="482" t="s">
        <v>12</v>
      </c>
      <c r="B9" s="482"/>
      <c r="C9" s="482"/>
      <c r="D9" s="482"/>
      <c r="E9" s="482"/>
      <c r="F9" s="482"/>
      <c r="G9" s="482"/>
      <c r="H9" s="482"/>
      <c r="I9" s="487"/>
    </row>
    <row r="10" s="479" customFormat="1" ht="30" customHeight="1" spans="1:9">
      <c r="A10" s="482" t="s">
        <v>13</v>
      </c>
      <c r="B10" s="482"/>
      <c r="C10" s="482"/>
      <c r="D10" s="482"/>
      <c r="E10" s="482"/>
      <c r="F10" s="482"/>
      <c r="G10" s="482"/>
      <c r="H10" s="482"/>
      <c r="I10" s="487"/>
    </row>
    <row r="11" s="479" customFormat="1" ht="30" customHeight="1" spans="1:9">
      <c r="A11" s="483" t="s">
        <v>14</v>
      </c>
      <c r="B11" s="483"/>
      <c r="C11" s="483"/>
      <c r="D11" s="483"/>
      <c r="E11" s="483"/>
      <c r="F11" s="483"/>
      <c r="G11" s="483"/>
      <c r="H11" s="483"/>
      <c r="I11" s="487"/>
    </row>
    <row r="12" s="479" customFormat="1" ht="30" customHeight="1" spans="1:9">
      <c r="A12" s="481" t="s">
        <v>15</v>
      </c>
      <c r="B12" s="481"/>
      <c r="C12" s="481"/>
      <c r="D12" s="481"/>
      <c r="E12" s="481"/>
      <c r="F12" s="481"/>
      <c r="G12" s="481"/>
      <c r="H12" s="481"/>
      <c r="I12" s="488"/>
    </row>
    <row r="13" s="479" customFormat="1" ht="30" customHeight="1" spans="1:9">
      <c r="A13" s="484" t="s">
        <v>16</v>
      </c>
      <c r="B13" s="484"/>
      <c r="C13" s="484"/>
      <c r="D13" s="484"/>
      <c r="E13" s="484"/>
      <c r="F13" s="484"/>
      <c r="G13" s="484"/>
      <c r="H13" s="484"/>
      <c r="I13" s="489"/>
    </row>
    <row r="14" s="479" customFormat="1" ht="30" customHeight="1" spans="1:9">
      <c r="A14" s="484" t="s">
        <v>17</v>
      </c>
      <c r="B14" s="484"/>
      <c r="C14" s="484"/>
      <c r="D14" s="484"/>
      <c r="E14" s="484"/>
      <c r="F14" s="484"/>
      <c r="G14" s="484"/>
      <c r="H14" s="484"/>
      <c r="I14" s="489"/>
    </row>
    <row r="15" s="479" customFormat="1" ht="30" customHeight="1" spans="1:9">
      <c r="A15" s="484" t="s">
        <v>18</v>
      </c>
      <c r="B15" s="484"/>
      <c r="C15" s="484"/>
      <c r="D15" s="484"/>
      <c r="E15" s="484"/>
      <c r="F15" s="484"/>
      <c r="G15" s="484"/>
      <c r="H15" s="484"/>
      <c r="I15" s="489"/>
    </row>
    <row r="16" s="479" customFormat="1" ht="30" customHeight="1" spans="1:9">
      <c r="A16" s="484" t="s">
        <v>19</v>
      </c>
      <c r="B16" s="484"/>
      <c r="C16" s="484"/>
      <c r="D16" s="484"/>
      <c r="E16" s="484"/>
      <c r="F16" s="484"/>
      <c r="G16" s="484"/>
      <c r="H16" s="484"/>
      <c r="I16" s="489"/>
    </row>
    <row r="17" s="479" customFormat="1" ht="30" customHeight="1" spans="1:9">
      <c r="A17" s="484" t="s">
        <v>20</v>
      </c>
      <c r="B17" s="484"/>
      <c r="C17" s="484"/>
      <c r="D17" s="484"/>
      <c r="E17" s="484"/>
      <c r="F17" s="484"/>
      <c r="G17" s="484"/>
      <c r="H17" s="484"/>
      <c r="I17" s="489"/>
    </row>
    <row r="18" s="479" customFormat="1" ht="30" customHeight="1" spans="1:9">
      <c r="A18" s="484" t="s">
        <v>21</v>
      </c>
      <c r="B18" s="484"/>
      <c r="C18" s="484"/>
      <c r="D18" s="484"/>
      <c r="E18" s="484"/>
      <c r="F18" s="484"/>
      <c r="G18" s="484"/>
      <c r="H18" s="484"/>
      <c r="I18" s="489"/>
    </row>
    <row r="19" s="479" customFormat="1" ht="30" customHeight="1" spans="1:9">
      <c r="A19" s="484" t="s">
        <v>22</v>
      </c>
      <c r="B19" s="484"/>
      <c r="C19" s="484"/>
      <c r="D19" s="484"/>
      <c r="E19" s="484"/>
      <c r="F19" s="484"/>
      <c r="G19" s="484"/>
      <c r="H19" s="484"/>
      <c r="I19" s="489"/>
    </row>
    <row r="20" s="479" customFormat="1" ht="30" customHeight="1" spans="1:9">
      <c r="A20" s="485" t="s">
        <v>23</v>
      </c>
      <c r="B20" s="485"/>
      <c r="C20" s="485"/>
      <c r="D20" s="485"/>
      <c r="E20" s="485"/>
      <c r="F20" s="485"/>
      <c r="G20" s="485"/>
      <c r="H20" s="485"/>
      <c r="I20" s="489"/>
    </row>
    <row r="21" s="479" customFormat="1" ht="30" customHeight="1" spans="1:9">
      <c r="A21" s="481" t="s">
        <v>24</v>
      </c>
      <c r="B21" s="481"/>
      <c r="C21" s="481"/>
      <c r="D21" s="481"/>
      <c r="E21" s="481"/>
      <c r="F21" s="481"/>
      <c r="G21" s="481"/>
      <c r="H21" s="481"/>
      <c r="I21" s="488"/>
    </row>
    <row r="22" s="479" customFormat="1" ht="30" customHeight="1" spans="1:9">
      <c r="A22" s="484" t="s">
        <v>25</v>
      </c>
      <c r="B22" s="484"/>
      <c r="C22" s="484"/>
      <c r="D22" s="484"/>
      <c r="E22" s="484"/>
      <c r="F22" s="484"/>
      <c r="G22" s="484"/>
      <c r="H22" s="484"/>
      <c r="I22" s="490"/>
    </row>
    <row r="23" s="479" customFormat="1" ht="30" customHeight="1" spans="1:9">
      <c r="A23" s="484" t="s">
        <v>26</v>
      </c>
      <c r="B23" s="484"/>
      <c r="C23" s="484"/>
      <c r="D23" s="484"/>
      <c r="E23" s="484"/>
      <c r="F23" s="484"/>
      <c r="G23" s="484"/>
      <c r="H23" s="484"/>
      <c r="I23" s="490"/>
    </row>
    <row r="24" s="479" customFormat="1" ht="30" customHeight="1" spans="1:9">
      <c r="A24" s="484" t="s">
        <v>27</v>
      </c>
      <c r="B24" s="484"/>
      <c r="C24" s="484"/>
      <c r="D24" s="484"/>
      <c r="E24" s="484"/>
      <c r="F24" s="484"/>
      <c r="G24" s="484"/>
      <c r="H24" s="484"/>
      <c r="I24" s="490"/>
    </row>
    <row r="25" s="479" customFormat="1" ht="30" customHeight="1" spans="1:9">
      <c r="A25" s="484" t="s">
        <v>28</v>
      </c>
      <c r="B25" s="484"/>
      <c r="C25" s="484"/>
      <c r="D25" s="484"/>
      <c r="E25" s="484"/>
      <c r="F25" s="484"/>
      <c r="G25" s="484"/>
      <c r="H25" s="484"/>
      <c r="I25" s="490"/>
    </row>
    <row r="26" s="479" customFormat="1" ht="30" customHeight="1" spans="1:9">
      <c r="A26" s="484" t="s">
        <v>29</v>
      </c>
      <c r="B26" s="484"/>
      <c r="C26" s="484"/>
      <c r="D26" s="484"/>
      <c r="E26" s="484"/>
      <c r="F26" s="484"/>
      <c r="G26" s="484"/>
      <c r="H26" s="484"/>
      <c r="I26" s="490"/>
    </row>
    <row r="27" s="479" customFormat="1" ht="30" customHeight="1" spans="1:9">
      <c r="A27" s="481" t="s">
        <v>30</v>
      </c>
      <c r="B27" s="481"/>
      <c r="C27" s="481"/>
      <c r="D27" s="481"/>
      <c r="E27" s="481"/>
      <c r="F27" s="481"/>
      <c r="G27" s="481"/>
      <c r="H27" s="481"/>
      <c r="I27" s="491"/>
    </row>
    <row r="28" s="479" customFormat="1" ht="30" customHeight="1" spans="1:9">
      <c r="A28" s="484" t="s">
        <v>31</v>
      </c>
      <c r="B28" s="484"/>
      <c r="C28" s="484"/>
      <c r="D28" s="484"/>
      <c r="E28" s="484"/>
      <c r="F28" s="484"/>
      <c r="G28" s="484"/>
      <c r="H28" s="484"/>
      <c r="I28" s="491"/>
    </row>
    <row r="29" s="479" customFormat="1" ht="30" customHeight="1" spans="1:9">
      <c r="A29" s="484" t="s">
        <v>32</v>
      </c>
      <c r="B29" s="484"/>
      <c r="C29" s="484"/>
      <c r="D29" s="484"/>
      <c r="E29" s="484"/>
      <c r="F29" s="484"/>
      <c r="G29" s="484"/>
      <c r="H29" s="484"/>
      <c r="I29" s="489"/>
    </row>
    <row r="30" s="479" customFormat="1" ht="30" customHeight="1" spans="1:8">
      <c r="A30" s="481" t="s">
        <v>33</v>
      </c>
      <c r="B30" s="481"/>
      <c r="C30" s="481"/>
      <c r="D30" s="481"/>
      <c r="E30" s="481"/>
      <c r="F30" s="481"/>
      <c r="G30" s="481"/>
      <c r="H30" s="481"/>
    </row>
    <row r="31" s="479" customFormat="1" ht="30" customHeight="1" spans="1:8">
      <c r="A31" s="485" t="s">
        <v>34</v>
      </c>
      <c r="B31" s="485"/>
      <c r="C31" s="485"/>
      <c r="D31" s="485"/>
      <c r="E31" s="485"/>
      <c r="F31" s="485"/>
      <c r="G31" s="485"/>
      <c r="H31" s="485"/>
    </row>
  </sheetData>
  <mergeCells count="31">
    <mergeCell ref="A1:H1"/>
    <mergeCell ref="A2:H2"/>
    <mergeCell ref="A3:H3"/>
    <mergeCell ref="A4:H4"/>
    <mergeCell ref="A5:H5"/>
    <mergeCell ref="A6:H6"/>
    <mergeCell ref="A7:H7"/>
    <mergeCell ref="A8:H8"/>
    <mergeCell ref="A9:H9"/>
    <mergeCell ref="A10:H10"/>
    <mergeCell ref="A11:H11"/>
    <mergeCell ref="A12:H12"/>
    <mergeCell ref="A13:H13"/>
    <mergeCell ref="A14:H14"/>
    <mergeCell ref="A15:H15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7:H27"/>
    <mergeCell ref="A28:H28"/>
    <mergeCell ref="A29:H29"/>
    <mergeCell ref="A30:H30"/>
    <mergeCell ref="A31:H31"/>
  </mergeCells>
  <pageMargins left="0.904861111111111" right="0.747916666666667" top="0.511805555555556" bottom="0.393055555555556" header="0.354166666666667" footer="0.314583333333333"/>
  <pageSetup paperSize="9" scale="54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IS564"/>
  <sheetViews>
    <sheetView showZeros="0" workbookViewId="0">
      <pane ySplit="6" topLeftCell="A86" activePane="bottomLeft" state="frozen"/>
      <selection/>
      <selection pane="bottomLeft" activeCell="F27" sqref="F27"/>
    </sheetView>
  </sheetViews>
  <sheetFormatPr defaultColWidth="8.925" defaultRowHeight="14.25"/>
  <cols>
    <col min="1" max="1" width="19.375" style="435" customWidth="1"/>
    <col min="2" max="2" width="10.375" style="436" customWidth="1"/>
    <col min="3" max="3" width="10.75" style="436" customWidth="1"/>
    <col min="4" max="4" width="10.125" style="437" customWidth="1"/>
    <col min="5" max="5" width="12" style="436" customWidth="1"/>
    <col min="6" max="6" width="10.625" style="436" customWidth="1"/>
    <col min="7" max="8" width="8.625" style="436" customWidth="1"/>
    <col min="9" max="9" width="10.625" style="436" customWidth="1"/>
    <col min="10" max="10" width="9.5" style="436" customWidth="1"/>
    <col min="11" max="12" width="9" style="428" hidden="1" customWidth="1"/>
    <col min="13" max="13" width="11.25" style="428" hidden="1" customWidth="1"/>
    <col min="14" max="15" width="9.375" style="428" hidden="1" customWidth="1"/>
    <col min="16" max="16" width="14.125" style="428" hidden="1" customWidth="1"/>
    <col min="17" max="16384" width="8.925" style="428"/>
  </cols>
  <sheetData>
    <row r="1" spans="1:1">
      <c r="A1" s="435" t="s">
        <v>35</v>
      </c>
    </row>
    <row r="2" ht="25.5" spans="1:10">
      <c r="A2" s="260" t="s">
        <v>36</v>
      </c>
      <c r="B2" s="260"/>
      <c r="C2" s="260"/>
      <c r="D2" s="260"/>
      <c r="E2" s="260"/>
      <c r="F2" s="260"/>
      <c r="G2" s="260"/>
      <c r="H2" s="260"/>
      <c r="I2" s="260"/>
      <c r="J2" s="260"/>
    </row>
    <row r="3" s="429" customFormat="1" spans="1:10">
      <c r="A3" s="261"/>
      <c r="B3" s="262"/>
      <c r="C3" s="263"/>
      <c r="D3" s="438"/>
      <c r="E3" s="439"/>
      <c r="F3" s="439"/>
      <c r="G3" s="439"/>
      <c r="H3" s="439"/>
      <c r="I3" s="439"/>
      <c r="J3" s="451" t="s">
        <v>37</v>
      </c>
    </row>
    <row r="4" s="430" customFormat="1" spans="1:11">
      <c r="A4" s="266" t="s">
        <v>38</v>
      </c>
      <c r="B4" s="267" t="s">
        <v>39</v>
      </c>
      <c r="C4" s="268"/>
      <c r="D4" s="269"/>
      <c r="E4" s="270" t="s">
        <v>40</v>
      </c>
      <c r="F4" s="440"/>
      <c r="G4" s="271"/>
      <c r="H4" s="271"/>
      <c r="I4" s="271"/>
      <c r="J4" s="271"/>
      <c r="K4" s="288"/>
    </row>
    <row r="5" s="431" customFormat="1" customHeight="1" spans="1:11">
      <c r="A5" s="272"/>
      <c r="B5" s="273" t="s">
        <v>41</v>
      </c>
      <c r="C5" s="274" t="s">
        <v>42</v>
      </c>
      <c r="D5" s="275" t="s">
        <v>43</v>
      </c>
      <c r="E5" s="270" t="s">
        <v>44</v>
      </c>
      <c r="F5" s="440"/>
      <c r="G5" s="271"/>
      <c r="H5" s="271"/>
      <c r="I5" s="452" t="s">
        <v>45</v>
      </c>
      <c r="J5" s="453"/>
      <c r="K5" s="288"/>
    </row>
    <row r="6" s="431" customFormat="1" ht="24" spans="1:13">
      <c r="A6" s="441"/>
      <c r="B6" s="442"/>
      <c r="C6" s="271"/>
      <c r="D6" s="443"/>
      <c r="E6" s="270" t="s">
        <v>46</v>
      </c>
      <c r="F6" s="270" t="s">
        <v>47</v>
      </c>
      <c r="G6" s="270" t="s">
        <v>48</v>
      </c>
      <c r="H6" s="270" t="s">
        <v>49</v>
      </c>
      <c r="I6" s="454" t="s">
        <v>50</v>
      </c>
      <c r="J6" s="455" t="s">
        <v>51</v>
      </c>
      <c r="K6" s="288"/>
      <c r="M6" s="431" t="s">
        <v>52</v>
      </c>
    </row>
    <row r="7" s="431" customFormat="1" spans="1:16">
      <c r="A7" s="276" t="s">
        <v>53</v>
      </c>
      <c r="B7" s="444">
        <f>SUM(B8:B21)</f>
        <v>49000</v>
      </c>
      <c r="C7" s="444">
        <f>SUM(C8:C21)</f>
        <v>38453</v>
      </c>
      <c r="D7" s="278">
        <f t="shared" ref="D7:D64" si="0">IF(B7=0,0,C7/B7)*100</f>
        <v>78.4755102040816</v>
      </c>
      <c r="E7" s="444">
        <f>SUM(E8:E21)</f>
        <v>42000</v>
      </c>
      <c r="F7" s="444">
        <f>SUM(F8:F21)</f>
        <v>42000</v>
      </c>
      <c r="G7" s="444"/>
      <c r="H7" s="444"/>
      <c r="I7" s="444">
        <f t="shared" ref="I7:I64" si="1">E7-C7</f>
        <v>3547</v>
      </c>
      <c r="J7" s="278">
        <f t="shared" ref="J7:J64" si="2">IF(C7=0,0,I7/C7)*100</f>
        <v>9.22424778300783</v>
      </c>
      <c r="K7" s="288"/>
      <c r="L7" s="431">
        <f>O7-N7</f>
        <v>1912</v>
      </c>
      <c r="M7" s="431">
        <f>SUM(M8:M20)</f>
        <v>58000</v>
      </c>
      <c r="N7" s="444">
        <f t="shared" ref="N7:P7" si="3">SUM(N8:N21)</f>
        <v>24328</v>
      </c>
      <c r="O7" s="444">
        <f t="shared" si="3"/>
        <v>26240</v>
      </c>
      <c r="P7" s="444">
        <f t="shared" si="3"/>
        <v>70000.3392857143</v>
      </c>
    </row>
    <row r="8" s="432" customFormat="1" spans="1:16">
      <c r="A8" s="280" t="s">
        <v>54</v>
      </c>
      <c r="B8" s="445">
        <v>19000</v>
      </c>
      <c r="C8" s="445">
        <v>15116</v>
      </c>
      <c r="D8" s="281">
        <f t="shared" si="0"/>
        <v>79.5578947368421</v>
      </c>
      <c r="E8" s="445">
        <f t="shared" ref="E8:E21" si="4">SUM(F8:H8)</f>
        <v>16700</v>
      </c>
      <c r="F8" s="445">
        <v>16700</v>
      </c>
      <c r="G8" s="446"/>
      <c r="H8" s="446"/>
      <c r="I8" s="445">
        <f t="shared" si="1"/>
        <v>1584</v>
      </c>
      <c r="J8" s="281">
        <f t="shared" si="2"/>
        <v>10.4789626885419</v>
      </c>
      <c r="K8" s="288"/>
      <c r="M8" s="456">
        <v>35000</v>
      </c>
      <c r="N8" s="445">
        <v>11128</v>
      </c>
      <c r="O8" s="445">
        <v>12741</v>
      </c>
      <c r="P8" s="457">
        <f>O8/0.32</f>
        <v>39815.625</v>
      </c>
    </row>
    <row r="9" s="430" customFormat="1" spans="1:16">
      <c r="A9" s="280" t="s">
        <v>55</v>
      </c>
      <c r="B9" s="445">
        <v>6500</v>
      </c>
      <c r="C9" s="445">
        <v>4546</v>
      </c>
      <c r="D9" s="281">
        <f t="shared" si="0"/>
        <v>69.9384615384615</v>
      </c>
      <c r="E9" s="445">
        <f t="shared" si="4"/>
        <v>5000</v>
      </c>
      <c r="F9" s="445">
        <v>5000</v>
      </c>
      <c r="G9" s="446"/>
      <c r="H9" s="446"/>
      <c r="I9" s="445">
        <f t="shared" si="1"/>
        <v>454</v>
      </c>
      <c r="J9" s="281">
        <f t="shared" si="2"/>
        <v>9.98680158380994</v>
      </c>
      <c r="K9" s="288"/>
      <c r="M9" s="458">
        <v>8900</v>
      </c>
      <c r="N9" s="445">
        <v>3500</v>
      </c>
      <c r="O9" s="445">
        <v>6600</v>
      </c>
      <c r="P9" s="459">
        <f>O9/0.3</f>
        <v>22000</v>
      </c>
    </row>
    <row r="10" s="430" customFormat="1" ht="13.5" spans="1:16">
      <c r="A10" s="280" t="s">
        <v>56</v>
      </c>
      <c r="B10" s="445">
        <v>1000</v>
      </c>
      <c r="C10" s="445">
        <v>583</v>
      </c>
      <c r="D10" s="281">
        <f t="shared" si="0"/>
        <v>58.3</v>
      </c>
      <c r="E10" s="445">
        <f t="shared" si="4"/>
        <v>700</v>
      </c>
      <c r="F10" s="445">
        <v>700</v>
      </c>
      <c r="G10" s="446"/>
      <c r="H10" s="446"/>
      <c r="I10" s="445">
        <f t="shared" si="1"/>
        <v>117</v>
      </c>
      <c r="J10" s="281">
        <f t="shared" si="2"/>
        <v>20.0686106346484</v>
      </c>
      <c r="K10" s="460"/>
      <c r="M10" s="458">
        <v>4000</v>
      </c>
      <c r="N10" s="445">
        <v>700</v>
      </c>
      <c r="O10" s="445">
        <v>400</v>
      </c>
      <c r="P10" s="459">
        <f>O10/0.25</f>
        <v>1600</v>
      </c>
    </row>
    <row r="11" s="430" customFormat="1" ht="13.5" spans="1:16">
      <c r="A11" s="280" t="s">
        <v>57</v>
      </c>
      <c r="B11" s="445">
        <v>200</v>
      </c>
      <c r="C11" s="445">
        <v>156</v>
      </c>
      <c r="D11" s="281">
        <f t="shared" si="0"/>
        <v>78</v>
      </c>
      <c r="E11" s="445">
        <f t="shared" si="4"/>
        <v>200</v>
      </c>
      <c r="F11" s="445">
        <v>200</v>
      </c>
      <c r="G11" s="446"/>
      <c r="H11" s="446"/>
      <c r="I11" s="445">
        <f t="shared" si="1"/>
        <v>44</v>
      </c>
      <c r="J11" s="281">
        <f t="shared" si="2"/>
        <v>28.2051282051282</v>
      </c>
      <c r="K11" s="460"/>
      <c r="M11" s="458">
        <v>300</v>
      </c>
      <c r="N11" s="445">
        <v>200</v>
      </c>
      <c r="O11" s="445">
        <v>200</v>
      </c>
      <c r="P11" s="459">
        <f>O11/0.7</f>
        <v>285.714285714286</v>
      </c>
    </row>
    <row r="12" s="430" customFormat="1" spans="1:16">
      <c r="A12" s="280" t="s">
        <v>58</v>
      </c>
      <c r="B12" s="445">
        <v>700</v>
      </c>
      <c r="C12" s="445">
        <v>431</v>
      </c>
      <c r="D12" s="281">
        <f t="shared" si="0"/>
        <v>61.5714285714286</v>
      </c>
      <c r="E12" s="445">
        <f t="shared" si="4"/>
        <v>500</v>
      </c>
      <c r="F12" s="445">
        <v>500</v>
      </c>
      <c r="G12" s="446"/>
      <c r="H12" s="446"/>
      <c r="I12" s="445">
        <f t="shared" si="1"/>
        <v>69</v>
      </c>
      <c r="J12" s="281">
        <f t="shared" si="2"/>
        <v>16.0092807424594</v>
      </c>
      <c r="K12" s="288"/>
      <c r="M12" s="445">
        <v>1500</v>
      </c>
      <c r="N12" s="445">
        <v>900</v>
      </c>
      <c r="O12" s="445">
        <v>700</v>
      </c>
      <c r="P12" s="445">
        <v>700</v>
      </c>
    </row>
    <row r="13" s="432" customFormat="1" spans="1:16">
      <c r="A13" s="280" t="s">
        <v>59</v>
      </c>
      <c r="B13" s="445">
        <v>2000</v>
      </c>
      <c r="C13" s="445">
        <v>2157</v>
      </c>
      <c r="D13" s="281">
        <f t="shared" si="0"/>
        <v>107.85</v>
      </c>
      <c r="E13" s="445">
        <f t="shared" si="4"/>
        <v>2400</v>
      </c>
      <c r="F13" s="445">
        <v>2400</v>
      </c>
      <c r="G13" s="446"/>
      <c r="H13" s="446"/>
      <c r="I13" s="445">
        <f t="shared" si="1"/>
        <v>243</v>
      </c>
      <c r="J13" s="281">
        <f t="shared" si="2"/>
        <v>11.2656467315716</v>
      </c>
      <c r="K13" s="288"/>
      <c r="M13" s="445">
        <v>1500</v>
      </c>
      <c r="N13" s="445">
        <v>1500</v>
      </c>
      <c r="O13" s="445">
        <v>1000</v>
      </c>
      <c r="P13" s="445">
        <v>1000</v>
      </c>
    </row>
    <row r="14" s="430" customFormat="1" spans="1:16">
      <c r="A14" s="280" t="s">
        <v>60</v>
      </c>
      <c r="B14" s="445">
        <v>1000</v>
      </c>
      <c r="C14" s="445">
        <v>2679</v>
      </c>
      <c r="D14" s="281">
        <f t="shared" si="0"/>
        <v>267.9</v>
      </c>
      <c r="E14" s="445">
        <f t="shared" si="4"/>
        <v>2300</v>
      </c>
      <c r="F14" s="445">
        <v>2300</v>
      </c>
      <c r="G14" s="446"/>
      <c r="H14" s="446"/>
      <c r="I14" s="445">
        <f t="shared" si="1"/>
        <v>-379</v>
      </c>
      <c r="J14" s="281">
        <f t="shared" si="2"/>
        <v>-14.147069802165</v>
      </c>
      <c r="K14" s="288"/>
      <c r="M14" s="445">
        <v>1000</v>
      </c>
      <c r="N14" s="445">
        <v>1000</v>
      </c>
      <c r="O14" s="445">
        <v>800</v>
      </c>
      <c r="P14" s="445">
        <v>800</v>
      </c>
    </row>
    <row r="15" s="430" customFormat="1" spans="1:16">
      <c r="A15" s="280" t="s">
        <v>61</v>
      </c>
      <c r="B15" s="445">
        <v>2000</v>
      </c>
      <c r="C15" s="445">
        <v>1602</v>
      </c>
      <c r="D15" s="281">
        <f t="shared" si="0"/>
        <v>80.1</v>
      </c>
      <c r="E15" s="445">
        <f t="shared" si="4"/>
        <v>1800</v>
      </c>
      <c r="F15" s="445">
        <v>1800</v>
      </c>
      <c r="G15" s="446"/>
      <c r="H15" s="446"/>
      <c r="I15" s="445">
        <f t="shared" si="1"/>
        <v>198</v>
      </c>
      <c r="J15" s="281">
        <f t="shared" si="2"/>
        <v>12.3595505617978</v>
      </c>
      <c r="K15" s="288"/>
      <c r="M15" s="445">
        <v>800</v>
      </c>
      <c r="N15" s="445">
        <v>1000</v>
      </c>
      <c r="O15" s="445">
        <v>799</v>
      </c>
      <c r="P15" s="445">
        <v>799</v>
      </c>
    </row>
    <row r="16" s="430" customFormat="1" spans="1:16">
      <c r="A16" s="280" t="s">
        <v>62</v>
      </c>
      <c r="B16" s="445">
        <v>1200</v>
      </c>
      <c r="C16" s="445">
        <v>1776</v>
      </c>
      <c r="D16" s="281">
        <f t="shared" si="0"/>
        <v>148</v>
      </c>
      <c r="E16" s="445">
        <f t="shared" si="4"/>
        <v>2000</v>
      </c>
      <c r="F16" s="445">
        <v>2000</v>
      </c>
      <c r="G16" s="446"/>
      <c r="H16" s="446"/>
      <c r="I16" s="445">
        <f t="shared" si="1"/>
        <v>224</v>
      </c>
      <c r="J16" s="281">
        <f t="shared" si="2"/>
        <v>12.6126126126126</v>
      </c>
      <c r="K16" s="288"/>
      <c r="M16" s="445">
        <v>900</v>
      </c>
      <c r="N16" s="445">
        <v>1000</v>
      </c>
      <c r="O16" s="445">
        <v>1000</v>
      </c>
      <c r="P16" s="445">
        <v>1000</v>
      </c>
    </row>
    <row r="17" s="430" customFormat="1" spans="1:16">
      <c r="A17" s="280" t="s">
        <v>63</v>
      </c>
      <c r="B17" s="445">
        <v>1500</v>
      </c>
      <c r="C17" s="445">
        <v>96</v>
      </c>
      <c r="D17" s="281">
        <f t="shared" si="0"/>
        <v>6.4</v>
      </c>
      <c r="E17" s="445">
        <f t="shared" si="4"/>
        <v>100</v>
      </c>
      <c r="F17" s="445">
        <v>100</v>
      </c>
      <c r="G17" s="446"/>
      <c r="H17" s="446"/>
      <c r="I17" s="445">
        <f t="shared" si="1"/>
        <v>4</v>
      </c>
      <c r="J17" s="281">
        <f t="shared" si="2"/>
        <v>4.16666666666667</v>
      </c>
      <c r="K17" s="288"/>
      <c r="M17" s="445">
        <v>1700</v>
      </c>
      <c r="N17" s="445">
        <v>1100</v>
      </c>
      <c r="O17" s="445">
        <v>800</v>
      </c>
      <c r="P17" s="445">
        <v>800</v>
      </c>
    </row>
    <row r="18" s="430" customFormat="1" spans="1:16">
      <c r="A18" s="280" t="s">
        <v>64</v>
      </c>
      <c r="B18" s="445">
        <v>3100</v>
      </c>
      <c r="C18" s="445">
        <v>3526</v>
      </c>
      <c r="D18" s="281">
        <f t="shared" si="0"/>
        <v>113.741935483871</v>
      </c>
      <c r="E18" s="445">
        <f t="shared" si="4"/>
        <v>3600</v>
      </c>
      <c r="F18" s="445">
        <v>3600</v>
      </c>
      <c r="G18" s="446"/>
      <c r="H18" s="446"/>
      <c r="I18" s="445">
        <f t="shared" si="1"/>
        <v>74</v>
      </c>
      <c r="J18" s="281">
        <f t="shared" si="2"/>
        <v>2.09869540555871</v>
      </c>
      <c r="K18" s="288"/>
      <c r="M18" s="445">
        <v>700</v>
      </c>
      <c r="N18" s="445">
        <v>700</v>
      </c>
      <c r="O18" s="445">
        <v>600</v>
      </c>
      <c r="P18" s="445">
        <v>600</v>
      </c>
    </row>
    <row r="19" s="430" customFormat="1" spans="1:16">
      <c r="A19" s="280" t="s">
        <v>65</v>
      </c>
      <c r="B19" s="445">
        <v>8000</v>
      </c>
      <c r="C19" s="445">
        <v>4647</v>
      </c>
      <c r="D19" s="281">
        <f t="shared" si="0"/>
        <v>58.0875</v>
      </c>
      <c r="E19" s="445">
        <f t="shared" si="4"/>
        <v>5500</v>
      </c>
      <c r="F19" s="445">
        <v>5500</v>
      </c>
      <c r="G19" s="446"/>
      <c r="H19" s="446"/>
      <c r="I19" s="445">
        <f t="shared" si="1"/>
        <v>853</v>
      </c>
      <c r="J19" s="281">
        <f t="shared" si="2"/>
        <v>18.3559285560577</v>
      </c>
      <c r="K19" s="288"/>
      <c r="M19" s="445">
        <v>200</v>
      </c>
      <c r="N19" s="445">
        <v>100</v>
      </c>
      <c r="O19" s="445"/>
      <c r="P19" s="445"/>
    </row>
    <row r="20" s="430" customFormat="1" spans="1:16">
      <c r="A20" s="280" t="s">
        <v>66</v>
      </c>
      <c r="B20" s="445">
        <v>2800</v>
      </c>
      <c r="C20" s="445">
        <v>1138</v>
      </c>
      <c r="D20" s="281">
        <f t="shared" si="0"/>
        <v>40.6428571428571</v>
      </c>
      <c r="E20" s="445">
        <f t="shared" si="4"/>
        <v>1200</v>
      </c>
      <c r="F20" s="445">
        <v>1200</v>
      </c>
      <c r="G20" s="446"/>
      <c r="H20" s="446"/>
      <c r="I20" s="445">
        <f t="shared" si="1"/>
        <v>62</v>
      </c>
      <c r="J20" s="281">
        <f t="shared" si="2"/>
        <v>5.4481546572935</v>
      </c>
      <c r="K20" s="288"/>
      <c r="M20" s="445">
        <v>1500</v>
      </c>
      <c r="N20" s="445">
        <v>1500</v>
      </c>
      <c r="O20" s="445">
        <v>600</v>
      </c>
      <c r="P20" s="445">
        <v>600</v>
      </c>
    </row>
    <row r="21" s="430" customFormat="1" spans="1:11">
      <c r="A21" s="280" t="s">
        <v>67</v>
      </c>
      <c r="B21" s="445">
        <v>0</v>
      </c>
      <c r="C21" s="445"/>
      <c r="D21" s="281">
        <f t="shared" si="0"/>
        <v>0</v>
      </c>
      <c r="E21" s="445">
        <f t="shared" si="4"/>
        <v>0</v>
      </c>
      <c r="F21" s="445"/>
      <c r="G21" s="446"/>
      <c r="H21" s="446"/>
      <c r="I21" s="444">
        <f t="shared" si="1"/>
        <v>0</v>
      </c>
      <c r="J21" s="281">
        <f t="shared" si="2"/>
        <v>0</v>
      </c>
      <c r="K21" s="288"/>
    </row>
    <row r="22" s="432" customFormat="1" spans="1:16">
      <c r="A22" s="276" t="s">
        <v>68</v>
      </c>
      <c r="B22" s="444">
        <f>SUM(B23:B30)</f>
        <v>30000</v>
      </c>
      <c r="C22" s="444">
        <f>SUM(C23:C30)</f>
        <v>14967</v>
      </c>
      <c r="D22" s="278">
        <f t="shared" si="0"/>
        <v>49.89</v>
      </c>
      <c r="E22" s="444">
        <f>SUM(E23:E30)</f>
        <v>13000</v>
      </c>
      <c r="F22" s="444">
        <f>SUM(F23:F30)</f>
        <v>13000</v>
      </c>
      <c r="G22" s="444"/>
      <c r="H22" s="444"/>
      <c r="I22" s="445">
        <f t="shared" si="1"/>
        <v>-1967</v>
      </c>
      <c r="J22" s="278">
        <f t="shared" si="2"/>
        <v>-13.1422462751386</v>
      </c>
      <c r="K22" s="288"/>
      <c r="L22" s="431">
        <f>O22-N22</f>
        <v>0</v>
      </c>
      <c r="N22" s="444">
        <f t="shared" ref="N22:P22" si="5">SUM(N23:N30)</f>
        <v>55770</v>
      </c>
      <c r="O22" s="444">
        <f t="shared" si="5"/>
        <v>55770</v>
      </c>
      <c r="P22" s="444">
        <f t="shared" si="5"/>
        <v>55770</v>
      </c>
    </row>
    <row r="23" s="432" customFormat="1" spans="1:16">
      <c r="A23" s="280" t="s">
        <v>69</v>
      </c>
      <c r="B23" s="445">
        <v>2800</v>
      </c>
      <c r="C23" s="445">
        <v>3256</v>
      </c>
      <c r="D23" s="281">
        <f t="shared" si="0"/>
        <v>116.285714285714</v>
      </c>
      <c r="E23" s="445">
        <f t="shared" ref="E23:E30" si="6">SUM(F23:H23)</f>
        <v>3100</v>
      </c>
      <c r="F23" s="445">
        <v>3100</v>
      </c>
      <c r="G23" s="446"/>
      <c r="H23" s="446"/>
      <c r="I23" s="445">
        <f t="shared" si="1"/>
        <v>-156</v>
      </c>
      <c r="J23" s="281">
        <f t="shared" si="2"/>
        <v>-4.79115479115479</v>
      </c>
      <c r="K23" s="288"/>
      <c r="N23" s="445">
        <v>2500</v>
      </c>
      <c r="O23" s="445">
        <v>2500</v>
      </c>
      <c r="P23" s="445">
        <v>2500</v>
      </c>
    </row>
    <row r="24" s="430" customFormat="1" ht="24" spans="1:16">
      <c r="A24" s="280" t="s">
        <v>70</v>
      </c>
      <c r="B24" s="445">
        <v>2500</v>
      </c>
      <c r="C24" s="445">
        <v>2841</v>
      </c>
      <c r="D24" s="281">
        <f t="shared" si="0"/>
        <v>113.64</v>
      </c>
      <c r="E24" s="445">
        <f t="shared" si="6"/>
        <v>2900</v>
      </c>
      <c r="F24" s="445">
        <v>2900</v>
      </c>
      <c r="G24" s="446"/>
      <c r="H24" s="446"/>
      <c r="I24" s="445">
        <f t="shared" si="1"/>
        <v>59</v>
      </c>
      <c r="J24" s="281">
        <f t="shared" si="2"/>
        <v>2.07673354452658</v>
      </c>
      <c r="K24" s="288"/>
      <c r="N24" s="445">
        <v>2500</v>
      </c>
      <c r="O24" s="445">
        <v>2500</v>
      </c>
      <c r="P24" s="445">
        <v>2500</v>
      </c>
    </row>
    <row r="25" s="430" customFormat="1" spans="1:16">
      <c r="A25" s="280" t="s">
        <v>71</v>
      </c>
      <c r="B25" s="445">
        <v>2500</v>
      </c>
      <c r="C25" s="445">
        <v>2992</v>
      </c>
      <c r="D25" s="281">
        <f t="shared" si="0"/>
        <v>119.68</v>
      </c>
      <c r="E25" s="445">
        <f t="shared" si="6"/>
        <v>3000</v>
      </c>
      <c r="F25" s="445">
        <v>3000</v>
      </c>
      <c r="G25" s="446"/>
      <c r="H25" s="446"/>
      <c r="I25" s="445">
        <f t="shared" si="1"/>
        <v>8</v>
      </c>
      <c r="J25" s="281">
        <f t="shared" si="2"/>
        <v>0.267379679144385</v>
      </c>
      <c r="K25" s="288"/>
      <c r="N25" s="445">
        <v>2500</v>
      </c>
      <c r="O25" s="445">
        <v>2500</v>
      </c>
      <c r="P25" s="445">
        <v>2500</v>
      </c>
    </row>
    <row r="26" s="430" customFormat="1" spans="1:16">
      <c r="A26" s="280" t="s">
        <v>72</v>
      </c>
      <c r="B26" s="445">
        <v>2000</v>
      </c>
      <c r="C26" s="445">
        <v>1620</v>
      </c>
      <c r="D26" s="281">
        <f t="shared" si="0"/>
        <v>81</v>
      </c>
      <c r="E26" s="445">
        <f t="shared" si="6"/>
        <v>0</v>
      </c>
      <c r="F26" s="445"/>
      <c r="G26" s="446"/>
      <c r="H26" s="446"/>
      <c r="I26" s="445">
        <f t="shared" si="1"/>
        <v>-1620</v>
      </c>
      <c r="J26" s="281">
        <f t="shared" si="2"/>
        <v>-100</v>
      </c>
      <c r="K26" s="288"/>
      <c r="N26" s="445"/>
      <c r="O26" s="445"/>
      <c r="P26" s="445"/>
    </row>
    <row r="27" s="430" customFormat="1" ht="24" spans="1:16">
      <c r="A27" s="280" t="s">
        <v>73</v>
      </c>
      <c r="B27" s="445">
        <v>20150</v>
      </c>
      <c r="C27" s="445">
        <v>4033</v>
      </c>
      <c r="D27" s="281">
        <f t="shared" si="0"/>
        <v>20.014888337469</v>
      </c>
      <c r="E27" s="445">
        <f t="shared" si="6"/>
        <v>3800</v>
      </c>
      <c r="F27" s="445">
        <v>3800</v>
      </c>
      <c r="G27" s="446"/>
      <c r="H27" s="446"/>
      <c r="I27" s="445">
        <f t="shared" si="1"/>
        <v>-233</v>
      </c>
      <c r="J27" s="281">
        <f t="shared" si="2"/>
        <v>-5.77733696999752</v>
      </c>
      <c r="K27" s="288"/>
      <c r="N27" s="445">
        <v>48172</v>
      </c>
      <c r="O27" s="445">
        <v>48000</v>
      </c>
      <c r="P27" s="445">
        <v>48000</v>
      </c>
    </row>
    <row r="28" s="430" customFormat="1" spans="1:16">
      <c r="A28" s="280" t="s">
        <v>74</v>
      </c>
      <c r="B28" s="445">
        <v>0</v>
      </c>
      <c r="C28" s="445"/>
      <c r="D28" s="281">
        <f t="shared" si="0"/>
        <v>0</v>
      </c>
      <c r="E28" s="445">
        <f t="shared" si="6"/>
        <v>0</v>
      </c>
      <c r="F28" s="445"/>
      <c r="G28" s="446"/>
      <c r="H28" s="446"/>
      <c r="I28" s="445">
        <f t="shared" si="1"/>
        <v>0</v>
      </c>
      <c r="J28" s="281">
        <f t="shared" si="2"/>
        <v>0</v>
      </c>
      <c r="K28" s="288"/>
      <c r="N28" s="445"/>
      <c r="O28" s="445"/>
      <c r="P28" s="445"/>
    </row>
    <row r="29" s="430" customFormat="1" spans="1:16">
      <c r="A29" s="280" t="s">
        <v>75</v>
      </c>
      <c r="B29" s="445">
        <v>50</v>
      </c>
      <c r="C29" s="445">
        <v>224</v>
      </c>
      <c r="D29" s="281">
        <f t="shared" si="0"/>
        <v>448</v>
      </c>
      <c r="E29" s="445">
        <f t="shared" si="6"/>
        <v>200</v>
      </c>
      <c r="F29" s="445">
        <v>200</v>
      </c>
      <c r="G29" s="446"/>
      <c r="H29" s="446"/>
      <c r="I29" s="445">
        <f t="shared" si="1"/>
        <v>-24</v>
      </c>
      <c r="J29" s="281">
        <f t="shared" si="2"/>
        <v>-10.7142857142857</v>
      </c>
      <c r="K29" s="288"/>
      <c r="N29" s="445">
        <v>98</v>
      </c>
      <c r="O29" s="445">
        <v>270</v>
      </c>
      <c r="P29" s="445">
        <v>270</v>
      </c>
    </row>
    <row r="30" s="430" customFormat="1" spans="1:11">
      <c r="A30" s="280" t="s">
        <v>76</v>
      </c>
      <c r="B30" s="445">
        <v>0</v>
      </c>
      <c r="C30" s="445">
        <v>1</v>
      </c>
      <c r="D30" s="281">
        <f t="shared" si="0"/>
        <v>0</v>
      </c>
      <c r="E30" s="445">
        <f t="shared" si="6"/>
        <v>0</v>
      </c>
      <c r="F30" s="445"/>
      <c r="G30" s="446"/>
      <c r="H30" s="446"/>
      <c r="I30" s="444">
        <f t="shared" si="1"/>
        <v>-1</v>
      </c>
      <c r="J30" s="281">
        <f t="shared" si="2"/>
        <v>-100</v>
      </c>
      <c r="K30" s="288"/>
    </row>
    <row r="31" s="430" customFormat="1" spans="1:16">
      <c r="A31" s="447" t="s">
        <v>77</v>
      </c>
      <c r="B31" s="444">
        <f>SUM(B7,B22)</f>
        <v>79000</v>
      </c>
      <c r="C31" s="444">
        <f>SUM(C7,C22)</f>
        <v>53420</v>
      </c>
      <c r="D31" s="278">
        <f t="shared" si="0"/>
        <v>67.620253164557</v>
      </c>
      <c r="E31" s="444">
        <f>SUM(E7,E22)</f>
        <v>55000</v>
      </c>
      <c r="F31" s="444">
        <f>SUM(F7,F22)</f>
        <v>55000</v>
      </c>
      <c r="G31" s="444"/>
      <c r="H31" s="444"/>
      <c r="I31" s="277">
        <f t="shared" si="1"/>
        <v>1580</v>
      </c>
      <c r="J31" s="278">
        <f t="shared" si="2"/>
        <v>2.95769374766005</v>
      </c>
      <c r="K31" s="288"/>
      <c r="L31" s="444">
        <f t="shared" ref="L31:P31" si="7">SUM(L7,L22)</f>
        <v>1912</v>
      </c>
      <c r="M31" s="444">
        <f t="shared" si="7"/>
        <v>58000</v>
      </c>
      <c r="N31" s="444">
        <f t="shared" si="7"/>
        <v>80098</v>
      </c>
      <c r="O31" s="444">
        <f t="shared" si="7"/>
        <v>82010</v>
      </c>
      <c r="P31" s="444">
        <f t="shared" si="7"/>
        <v>125770.339285714</v>
      </c>
    </row>
    <row r="32" s="430" customFormat="1" spans="1:16">
      <c r="A32" s="276" t="s">
        <v>78</v>
      </c>
      <c r="B32" s="277">
        <f>SUM(B33,B92,B93,B97:B99)</f>
        <v>231685</v>
      </c>
      <c r="C32" s="277">
        <f>SUM(C33,C92,C93,C97:C99)</f>
        <v>300548</v>
      </c>
      <c r="D32" s="278">
        <f t="shared" si="0"/>
        <v>129.722683816389</v>
      </c>
      <c r="E32" s="277">
        <f t="shared" ref="E32:H32" si="8">SUM(E33,E92,E93,E97:E99)</f>
        <v>254314</v>
      </c>
      <c r="F32" s="277">
        <f t="shared" si="8"/>
        <v>106085</v>
      </c>
      <c r="G32" s="448">
        <f t="shared" si="8"/>
        <v>97503</v>
      </c>
      <c r="H32" s="277">
        <f t="shared" si="8"/>
        <v>50726</v>
      </c>
      <c r="I32" s="279">
        <f t="shared" si="1"/>
        <v>-46234</v>
      </c>
      <c r="J32" s="278">
        <f t="shared" si="2"/>
        <v>-15.3832332938499</v>
      </c>
      <c r="K32" s="288"/>
      <c r="P32" s="430">
        <v>119213</v>
      </c>
    </row>
    <row r="33" s="430" customFormat="1" spans="1:16">
      <c r="A33" s="280" t="s">
        <v>79</v>
      </c>
      <c r="B33" s="279">
        <v>148979</v>
      </c>
      <c r="C33" s="279">
        <f>SUM(C34,C41,C70)</f>
        <v>213219</v>
      </c>
      <c r="D33" s="281">
        <f t="shared" si="0"/>
        <v>143.120171299311</v>
      </c>
      <c r="E33" s="279">
        <f t="shared" ref="E33:H33" si="9">SUM(E34,E41,E70)</f>
        <v>172968</v>
      </c>
      <c r="F33" s="279">
        <f t="shared" si="9"/>
        <v>86165</v>
      </c>
      <c r="G33" s="449">
        <f t="shared" si="9"/>
        <v>86803</v>
      </c>
      <c r="H33" s="279">
        <f t="shared" si="9"/>
        <v>0</v>
      </c>
      <c r="I33" s="279">
        <f t="shared" si="1"/>
        <v>-40251</v>
      </c>
      <c r="J33" s="281">
        <f t="shared" si="2"/>
        <v>-18.8777735567656</v>
      </c>
      <c r="K33" s="288"/>
      <c r="P33" s="430">
        <f>(P31-P32)/P32</f>
        <v>0.0550052367251415</v>
      </c>
    </row>
    <row r="34" s="430" customFormat="1" spans="1:11">
      <c r="A34" s="282" t="s">
        <v>80</v>
      </c>
      <c r="B34" s="279">
        <v>9510</v>
      </c>
      <c r="C34" s="279">
        <f>SUM(C35:C40)</f>
        <v>9510</v>
      </c>
      <c r="D34" s="281">
        <f t="shared" si="0"/>
        <v>100</v>
      </c>
      <c r="E34" s="279">
        <f>SUM(E35:E40)</f>
        <v>9510</v>
      </c>
      <c r="F34" s="279">
        <f t="shared" ref="E34:H34" si="10">SUM(F35:F40)</f>
        <v>9510</v>
      </c>
      <c r="G34" s="449">
        <f t="shared" si="10"/>
        <v>0</v>
      </c>
      <c r="H34" s="279">
        <f t="shared" si="10"/>
        <v>0</v>
      </c>
      <c r="I34" s="279">
        <f t="shared" si="1"/>
        <v>0</v>
      </c>
      <c r="J34" s="281">
        <f t="shared" si="2"/>
        <v>0</v>
      </c>
      <c r="K34" s="288"/>
    </row>
    <row r="35" s="430" customFormat="1" ht="24" spans="1:11">
      <c r="A35" s="282" t="s">
        <v>81</v>
      </c>
      <c r="B35" s="279">
        <v>5742</v>
      </c>
      <c r="C35" s="279">
        <v>1432</v>
      </c>
      <c r="D35" s="281">
        <f t="shared" si="0"/>
        <v>24.9390456287008</v>
      </c>
      <c r="E35" s="279">
        <f t="shared" ref="E35:E40" si="11">SUM(F35:H35)</f>
        <v>1432</v>
      </c>
      <c r="F35" s="279">
        <v>1432</v>
      </c>
      <c r="G35" s="449"/>
      <c r="H35" s="450"/>
      <c r="I35" s="279">
        <f t="shared" si="1"/>
        <v>0</v>
      </c>
      <c r="J35" s="281">
        <f t="shared" si="2"/>
        <v>0</v>
      </c>
      <c r="K35" s="288"/>
    </row>
    <row r="36" s="430" customFormat="1" ht="24" spans="1:11">
      <c r="A36" s="282" t="s">
        <v>82</v>
      </c>
      <c r="B36" s="279">
        <v>36</v>
      </c>
      <c r="C36" s="279">
        <v>586</v>
      </c>
      <c r="D36" s="281">
        <f t="shared" si="0"/>
        <v>1627.77777777778</v>
      </c>
      <c r="E36" s="279">
        <f t="shared" si="11"/>
        <v>586</v>
      </c>
      <c r="F36" s="279">
        <v>586</v>
      </c>
      <c r="G36" s="449"/>
      <c r="H36" s="450"/>
      <c r="I36" s="279">
        <f t="shared" si="1"/>
        <v>0</v>
      </c>
      <c r="J36" s="281">
        <f t="shared" si="2"/>
        <v>0</v>
      </c>
      <c r="K36" s="288"/>
    </row>
    <row r="37" s="430" customFormat="1" ht="24" spans="1:11">
      <c r="A37" s="282" t="s">
        <v>83</v>
      </c>
      <c r="B37" s="279">
        <v>1432</v>
      </c>
      <c r="C37" s="279">
        <v>5742</v>
      </c>
      <c r="D37" s="281">
        <f t="shared" si="0"/>
        <v>400.977653631285</v>
      </c>
      <c r="E37" s="279">
        <f t="shared" si="11"/>
        <v>5742</v>
      </c>
      <c r="F37" s="279">
        <v>5742</v>
      </c>
      <c r="G37" s="449"/>
      <c r="H37" s="450"/>
      <c r="I37" s="279">
        <f t="shared" si="1"/>
        <v>0</v>
      </c>
      <c r="J37" s="281">
        <f t="shared" si="2"/>
        <v>0</v>
      </c>
      <c r="K37" s="288"/>
    </row>
    <row r="38" s="430" customFormat="1" ht="24" spans="1:11">
      <c r="A38" s="282" t="s">
        <v>84</v>
      </c>
      <c r="B38" s="279">
        <v>586</v>
      </c>
      <c r="C38" s="279">
        <v>36</v>
      </c>
      <c r="D38" s="281">
        <f t="shared" si="0"/>
        <v>6.14334470989761</v>
      </c>
      <c r="E38" s="279">
        <f t="shared" si="11"/>
        <v>36</v>
      </c>
      <c r="F38" s="279">
        <v>36</v>
      </c>
      <c r="G38" s="449"/>
      <c r="H38" s="450"/>
      <c r="I38" s="279">
        <f t="shared" si="1"/>
        <v>0</v>
      </c>
      <c r="J38" s="281">
        <f t="shared" si="2"/>
        <v>0</v>
      </c>
      <c r="K38" s="288"/>
    </row>
    <row r="39" s="430" customFormat="1" ht="24" spans="1:11">
      <c r="A39" s="282" t="s">
        <v>85</v>
      </c>
      <c r="B39" s="279">
        <v>180</v>
      </c>
      <c r="C39" s="279">
        <v>180</v>
      </c>
      <c r="D39" s="281">
        <f t="shared" si="0"/>
        <v>100</v>
      </c>
      <c r="E39" s="279">
        <f t="shared" si="11"/>
        <v>180</v>
      </c>
      <c r="F39" s="279">
        <v>180</v>
      </c>
      <c r="G39" s="449"/>
      <c r="H39" s="279"/>
      <c r="I39" s="279">
        <f t="shared" si="1"/>
        <v>0</v>
      </c>
      <c r="J39" s="281">
        <f t="shared" si="2"/>
        <v>0</v>
      </c>
      <c r="K39" s="288"/>
    </row>
    <row r="40" s="430" customFormat="1" ht="15.75" customHeight="1" spans="1:11">
      <c r="A40" s="282" t="s">
        <v>86</v>
      </c>
      <c r="B40" s="279">
        <v>1534</v>
      </c>
      <c r="C40" s="279">
        <v>1534</v>
      </c>
      <c r="D40" s="281">
        <f t="shared" si="0"/>
        <v>100</v>
      </c>
      <c r="E40" s="279">
        <f t="shared" si="11"/>
        <v>1534</v>
      </c>
      <c r="F40" s="279">
        <v>1534</v>
      </c>
      <c r="G40" s="449"/>
      <c r="H40" s="450"/>
      <c r="I40" s="279">
        <f t="shared" si="1"/>
        <v>0</v>
      </c>
      <c r="J40" s="281">
        <f t="shared" si="2"/>
        <v>0</v>
      </c>
      <c r="K40" s="288"/>
    </row>
    <row r="41" s="430" customFormat="1" ht="24" spans="1:11">
      <c r="A41" s="283" t="s">
        <v>87</v>
      </c>
      <c r="B41" s="279">
        <v>135543</v>
      </c>
      <c r="C41" s="279">
        <f>SUM(C42:C69)</f>
        <v>192871</v>
      </c>
      <c r="D41" s="281">
        <f t="shared" si="0"/>
        <v>142.295065034712</v>
      </c>
      <c r="E41" s="279">
        <f>SUM(E42:E69)</f>
        <v>156832</v>
      </c>
      <c r="F41" s="279">
        <f>SUM(F42:F69)</f>
        <v>76655</v>
      </c>
      <c r="G41" s="449">
        <f>SUM(G42:G69)</f>
        <v>80177</v>
      </c>
      <c r="H41" s="279">
        <f>SUM(H42:H69)</f>
        <v>0</v>
      </c>
      <c r="I41" s="279">
        <f t="shared" si="1"/>
        <v>-36039</v>
      </c>
      <c r="J41" s="281">
        <f t="shared" si="2"/>
        <v>-18.6855462977845</v>
      </c>
      <c r="K41" s="288"/>
    </row>
    <row r="42" s="430" customFormat="1" spans="1:11">
      <c r="A42" s="283" t="s">
        <v>88</v>
      </c>
      <c r="B42" s="279">
        <v>980</v>
      </c>
      <c r="C42" s="279">
        <v>980</v>
      </c>
      <c r="D42" s="281">
        <f t="shared" si="0"/>
        <v>100</v>
      </c>
      <c r="E42" s="279">
        <f t="shared" ref="E42:E65" si="12">SUM(F42:H42)</f>
        <v>980</v>
      </c>
      <c r="F42" s="279">
        <v>980</v>
      </c>
      <c r="G42" s="449"/>
      <c r="H42" s="279"/>
      <c r="I42" s="279">
        <f t="shared" si="1"/>
        <v>0</v>
      </c>
      <c r="J42" s="281">
        <f t="shared" si="2"/>
        <v>0</v>
      </c>
      <c r="K42" s="288"/>
    </row>
    <row r="43" s="430" customFormat="1" ht="24" spans="1:11">
      <c r="A43" s="283" t="s">
        <v>89</v>
      </c>
      <c r="B43" s="279">
        <v>35759</v>
      </c>
      <c r="C43" s="279">
        <v>46586</v>
      </c>
      <c r="D43" s="281">
        <f t="shared" si="0"/>
        <v>130.277692329204</v>
      </c>
      <c r="E43" s="279">
        <f t="shared" si="12"/>
        <v>37088</v>
      </c>
      <c r="F43" s="279">
        <v>37088</v>
      </c>
      <c r="G43" s="449"/>
      <c r="H43" s="279"/>
      <c r="I43" s="279">
        <f t="shared" si="1"/>
        <v>-9498</v>
      </c>
      <c r="J43" s="281">
        <f t="shared" si="2"/>
        <v>-20.388099429013</v>
      </c>
      <c r="K43" s="288"/>
    </row>
    <row r="44" s="430" customFormat="1" ht="24" spans="1:11">
      <c r="A44" s="283" t="s">
        <v>90</v>
      </c>
      <c r="B44" s="279">
        <v>11082</v>
      </c>
      <c r="C44" s="279">
        <v>18499</v>
      </c>
      <c r="D44" s="281">
        <f t="shared" si="0"/>
        <v>166.928352282981</v>
      </c>
      <c r="E44" s="279">
        <f t="shared" si="12"/>
        <v>17632</v>
      </c>
      <c r="F44" s="279">
        <v>17632</v>
      </c>
      <c r="G44" s="449"/>
      <c r="H44" s="279"/>
      <c r="I44" s="279">
        <f t="shared" si="1"/>
        <v>-867</v>
      </c>
      <c r="J44" s="281">
        <f t="shared" si="2"/>
        <v>-4.68673982377426</v>
      </c>
      <c r="K44" s="288"/>
    </row>
    <row r="45" s="430" customFormat="1" spans="1:11">
      <c r="A45" s="282" t="s">
        <v>91</v>
      </c>
      <c r="B45" s="279">
        <v>394</v>
      </c>
      <c r="C45" s="279">
        <v>1896</v>
      </c>
      <c r="D45" s="281">
        <f t="shared" si="0"/>
        <v>481.218274111675</v>
      </c>
      <c r="E45" s="279">
        <f t="shared" si="12"/>
        <v>395</v>
      </c>
      <c r="F45" s="279">
        <v>188</v>
      </c>
      <c r="G45" s="449">
        <v>207</v>
      </c>
      <c r="H45" s="450"/>
      <c r="I45" s="279">
        <f t="shared" si="1"/>
        <v>-1501</v>
      </c>
      <c r="J45" s="281">
        <f t="shared" si="2"/>
        <v>-79.1666666666667</v>
      </c>
      <c r="K45" s="288"/>
    </row>
    <row r="46" s="430" customFormat="1" ht="24" spans="1:11">
      <c r="A46" s="282" t="s">
        <v>92</v>
      </c>
      <c r="B46" s="279">
        <v>0</v>
      </c>
      <c r="C46" s="279">
        <v>0</v>
      </c>
      <c r="D46" s="281">
        <f t="shared" si="0"/>
        <v>0</v>
      </c>
      <c r="E46" s="279">
        <f t="shared" si="12"/>
        <v>0</v>
      </c>
      <c r="F46" s="279"/>
      <c r="G46" s="449"/>
      <c r="H46" s="450"/>
      <c r="I46" s="279">
        <f t="shared" si="1"/>
        <v>0</v>
      </c>
      <c r="J46" s="281">
        <f t="shared" si="2"/>
        <v>0</v>
      </c>
      <c r="K46" s="288"/>
    </row>
    <row r="47" s="430" customFormat="1" ht="24" spans="1:11">
      <c r="A47" s="282" t="s">
        <v>93</v>
      </c>
      <c r="B47" s="279">
        <v>0</v>
      </c>
      <c r="C47" s="279">
        <v>428</v>
      </c>
      <c r="D47" s="281">
        <f t="shared" si="0"/>
        <v>0</v>
      </c>
      <c r="E47" s="279">
        <f t="shared" si="12"/>
        <v>0</v>
      </c>
      <c r="F47" s="279"/>
      <c r="G47" s="449"/>
      <c r="H47" s="450"/>
      <c r="I47" s="279">
        <f t="shared" si="1"/>
        <v>-428</v>
      </c>
      <c r="J47" s="281">
        <f t="shared" si="2"/>
        <v>-100</v>
      </c>
      <c r="K47" s="288"/>
    </row>
    <row r="48" s="430" customFormat="1" ht="24" spans="1:11">
      <c r="A48" s="282" t="s">
        <v>94</v>
      </c>
      <c r="B48" s="279">
        <v>0</v>
      </c>
      <c r="C48" s="279">
        <v>0</v>
      </c>
      <c r="D48" s="281">
        <f t="shared" si="0"/>
        <v>0</v>
      </c>
      <c r="E48" s="279">
        <f t="shared" si="12"/>
        <v>0</v>
      </c>
      <c r="F48" s="279"/>
      <c r="G48" s="449"/>
      <c r="H48" s="450"/>
      <c r="I48" s="279">
        <f t="shared" si="1"/>
        <v>0</v>
      </c>
      <c r="J48" s="281">
        <f t="shared" si="2"/>
        <v>0</v>
      </c>
      <c r="K48" s="288"/>
    </row>
    <row r="49" s="430" customFormat="1" ht="24" spans="1:11">
      <c r="A49" s="282" t="s">
        <v>95</v>
      </c>
      <c r="B49" s="279">
        <v>17159</v>
      </c>
      <c r="C49" s="279">
        <v>17421</v>
      </c>
      <c r="D49" s="281">
        <f t="shared" si="0"/>
        <v>101.526895506731</v>
      </c>
      <c r="E49" s="279">
        <f t="shared" si="12"/>
        <v>17159</v>
      </c>
      <c r="F49" s="279">
        <v>17159</v>
      </c>
      <c r="G49" s="449"/>
      <c r="H49" s="450"/>
      <c r="I49" s="279">
        <f t="shared" si="1"/>
        <v>-262</v>
      </c>
      <c r="J49" s="281">
        <f t="shared" si="2"/>
        <v>-1.50393203604845</v>
      </c>
      <c r="K49" s="288"/>
    </row>
    <row r="50" s="430" customFormat="1" ht="24" spans="1:11">
      <c r="A50" s="282" t="s">
        <v>96</v>
      </c>
      <c r="B50" s="279">
        <v>1036</v>
      </c>
      <c r="C50" s="279">
        <v>1151</v>
      </c>
      <c r="D50" s="281">
        <f t="shared" si="0"/>
        <v>111.100386100386</v>
      </c>
      <c r="E50" s="279">
        <f t="shared" si="12"/>
        <v>1036</v>
      </c>
      <c r="F50" s="279"/>
      <c r="G50" s="449">
        <v>1036</v>
      </c>
      <c r="H50" s="450"/>
      <c r="I50" s="279">
        <f t="shared" si="1"/>
        <v>-115</v>
      </c>
      <c r="J50" s="281">
        <f t="shared" si="2"/>
        <v>-9.99131190269331</v>
      </c>
      <c r="K50" s="288"/>
    </row>
    <row r="51" s="430" customFormat="1" ht="24" spans="1:11">
      <c r="A51" s="282" t="s">
        <v>97</v>
      </c>
      <c r="B51" s="279">
        <v>3475</v>
      </c>
      <c r="C51" s="279">
        <v>9238</v>
      </c>
      <c r="D51" s="281">
        <f t="shared" si="0"/>
        <v>265.841726618705</v>
      </c>
      <c r="E51" s="279">
        <f t="shared" si="12"/>
        <v>3475</v>
      </c>
      <c r="F51" s="279">
        <v>3475</v>
      </c>
      <c r="G51" s="449"/>
      <c r="H51" s="279"/>
      <c r="I51" s="279">
        <f t="shared" si="1"/>
        <v>-5763</v>
      </c>
      <c r="J51" s="281">
        <f t="shared" si="2"/>
        <v>-62.3836328209569</v>
      </c>
      <c r="K51" s="288"/>
    </row>
    <row r="52" s="430" customFormat="1" ht="24" spans="1:11">
      <c r="A52" s="282" t="s">
        <v>98</v>
      </c>
      <c r="B52" s="279">
        <v>0</v>
      </c>
      <c r="C52" s="279">
        <v>0</v>
      </c>
      <c r="D52" s="281">
        <f t="shared" si="0"/>
        <v>0</v>
      </c>
      <c r="E52" s="279">
        <f t="shared" si="12"/>
        <v>0</v>
      </c>
      <c r="F52" s="279"/>
      <c r="G52" s="449"/>
      <c r="H52" s="450"/>
      <c r="I52" s="279">
        <f t="shared" si="1"/>
        <v>0</v>
      </c>
      <c r="J52" s="281">
        <f t="shared" si="2"/>
        <v>0</v>
      </c>
      <c r="K52" s="288"/>
    </row>
    <row r="53" s="430" customFormat="1" ht="36" spans="1:11">
      <c r="A53" s="282" t="s">
        <v>99</v>
      </c>
      <c r="B53" s="279">
        <v>6625</v>
      </c>
      <c r="C53" s="279">
        <v>13141</v>
      </c>
      <c r="D53" s="281">
        <f t="shared" si="0"/>
        <v>198.354716981132</v>
      </c>
      <c r="E53" s="279">
        <f t="shared" si="12"/>
        <v>8541</v>
      </c>
      <c r="F53" s="279"/>
      <c r="G53" s="449">
        <v>8541</v>
      </c>
      <c r="H53" s="450"/>
      <c r="I53" s="279">
        <f t="shared" si="1"/>
        <v>-4600</v>
      </c>
      <c r="J53" s="281">
        <f t="shared" si="2"/>
        <v>-35.0049463511148</v>
      </c>
      <c r="K53" s="288"/>
    </row>
    <row r="54" s="430" customFormat="1" ht="24" spans="1:11">
      <c r="A54" s="282" t="s">
        <v>100</v>
      </c>
      <c r="B54" s="279">
        <v>7</v>
      </c>
      <c r="C54" s="279">
        <v>971</v>
      </c>
      <c r="D54" s="281">
        <f t="shared" si="0"/>
        <v>13871.4285714286</v>
      </c>
      <c r="E54" s="279">
        <f t="shared" si="12"/>
        <v>829</v>
      </c>
      <c r="F54" s="279"/>
      <c r="G54" s="449">
        <v>829</v>
      </c>
      <c r="H54" s="450"/>
      <c r="I54" s="279">
        <f t="shared" si="1"/>
        <v>-142</v>
      </c>
      <c r="J54" s="281">
        <f t="shared" si="2"/>
        <v>-14.6240988671473</v>
      </c>
      <c r="K54" s="288"/>
    </row>
    <row r="55" s="430" customFormat="1" ht="24" spans="1:11">
      <c r="A55" s="282" t="s">
        <v>101</v>
      </c>
      <c r="B55" s="279">
        <v>9503</v>
      </c>
      <c r="C55" s="279">
        <v>11382</v>
      </c>
      <c r="D55" s="281">
        <f t="shared" si="0"/>
        <v>119.772703356835</v>
      </c>
      <c r="E55" s="279">
        <f t="shared" si="12"/>
        <v>9554</v>
      </c>
      <c r="F55" s="279"/>
      <c r="G55" s="449">
        <v>9554</v>
      </c>
      <c r="H55" s="450"/>
      <c r="I55" s="279">
        <f t="shared" si="1"/>
        <v>-1828</v>
      </c>
      <c r="J55" s="281">
        <f t="shared" si="2"/>
        <v>-16.0604463187489</v>
      </c>
      <c r="K55" s="288"/>
    </row>
    <row r="56" s="430" customFormat="1" ht="24" spans="1:11">
      <c r="A56" s="476" t="s">
        <v>102</v>
      </c>
      <c r="B56" s="279">
        <v>0</v>
      </c>
      <c r="C56" s="279">
        <v>10</v>
      </c>
      <c r="D56" s="281">
        <v>0</v>
      </c>
      <c r="E56" s="279">
        <f t="shared" si="12"/>
        <v>0</v>
      </c>
      <c r="F56" s="279"/>
      <c r="G56" s="449"/>
      <c r="H56" s="450"/>
      <c r="I56" s="279">
        <f t="shared" si="1"/>
        <v>-10</v>
      </c>
      <c r="J56" s="281">
        <f t="shared" si="2"/>
        <v>-100</v>
      </c>
      <c r="K56" s="288"/>
    </row>
    <row r="57" s="430" customFormat="1" ht="36" spans="1:11">
      <c r="A57" s="282" t="s">
        <v>103</v>
      </c>
      <c r="B57" s="279">
        <v>300</v>
      </c>
      <c r="C57" s="279">
        <v>334</v>
      </c>
      <c r="D57" s="281">
        <f t="shared" ref="D57:D65" si="13">IF(B57=0,0,C57/B57)*100</f>
        <v>111.333333333333</v>
      </c>
      <c r="E57" s="279">
        <f t="shared" si="12"/>
        <v>81</v>
      </c>
      <c r="F57" s="279"/>
      <c r="G57" s="449">
        <v>81</v>
      </c>
      <c r="H57" s="450"/>
      <c r="I57" s="279">
        <f t="shared" ref="I57:I65" si="14">E57-C57</f>
        <v>-253</v>
      </c>
      <c r="J57" s="281">
        <f t="shared" ref="J57:J65" si="15">IF(C57=0,0,I57/C57)*100</f>
        <v>-75.748502994012</v>
      </c>
      <c r="K57" s="288"/>
    </row>
    <row r="58" s="430" customFormat="1" ht="36" spans="1:11">
      <c r="A58" s="282" t="s">
        <v>104</v>
      </c>
      <c r="B58" s="279">
        <v>19927</v>
      </c>
      <c r="C58" s="279">
        <v>27995</v>
      </c>
      <c r="D58" s="281">
        <f t="shared" si="13"/>
        <v>140.487780398454</v>
      </c>
      <c r="E58" s="279">
        <f t="shared" si="12"/>
        <v>22070</v>
      </c>
      <c r="F58" s="279"/>
      <c r="G58" s="449">
        <v>22070</v>
      </c>
      <c r="H58" s="450"/>
      <c r="I58" s="279">
        <f t="shared" si="14"/>
        <v>-5925</v>
      </c>
      <c r="J58" s="281">
        <f t="shared" si="15"/>
        <v>-21.1644936595821</v>
      </c>
      <c r="K58" s="288"/>
    </row>
    <row r="59" s="430" customFormat="1" ht="24" spans="1:11">
      <c r="A59" s="282" t="s">
        <v>105</v>
      </c>
      <c r="B59" s="279">
        <v>5272</v>
      </c>
      <c r="C59" s="279">
        <v>7639</v>
      </c>
      <c r="D59" s="281">
        <f t="shared" si="13"/>
        <v>144.897572078907</v>
      </c>
      <c r="E59" s="279">
        <f t="shared" si="12"/>
        <v>6747</v>
      </c>
      <c r="F59" s="279"/>
      <c r="G59" s="449">
        <v>6747</v>
      </c>
      <c r="H59" s="450"/>
      <c r="I59" s="279">
        <f t="shared" si="14"/>
        <v>-892</v>
      </c>
      <c r="J59" s="281">
        <f t="shared" si="15"/>
        <v>-11.6769210629664</v>
      </c>
      <c r="K59" s="288"/>
    </row>
    <row r="60" s="430" customFormat="1" ht="24" spans="1:11">
      <c r="A60" s="282" t="s">
        <v>106</v>
      </c>
      <c r="B60" s="279">
        <v>13</v>
      </c>
      <c r="C60" s="279">
        <v>13</v>
      </c>
      <c r="D60" s="281">
        <f t="shared" si="13"/>
        <v>100</v>
      </c>
      <c r="E60" s="279">
        <f t="shared" si="12"/>
        <v>384</v>
      </c>
      <c r="F60" s="279"/>
      <c r="G60" s="449">
        <v>384</v>
      </c>
      <c r="H60" s="450"/>
      <c r="I60" s="279">
        <f t="shared" si="14"/>
        <v>371</v>
      </c>
      <c r="J60" s="281">
        <f t="shared" si="15"/>
        <v>2853.84615384615</v>
      </c>
      <c r="K60" s="288"/>
    </row>
    <row r="61" s="430" customFormat="1" ht="24" spans="1:11">
      <c r="A61" s="282" t="s">
        <v>107</v>
      </c>
      <c r="B61" s="279">
        <v>22217</v>
      </c>
      <c r="C61" s="279">
        <v>28856</v>
      </c>
      <c r="D61" s="281">
        <f t="shared" si="13"/>
        <v>129.882522392762</v>
      </c>
      <c r="E61" s="279">
        <f t="shared" si="12"/>
        <v>28920</v>
      </c>
      <c r="F61" s="279"/>
      <c r="G61" s="449">
        <v>28920</v>
      </c>
      <c r="H61" s="450"/>
      <c r="I61" s="279">
        <f t="shared" si="14"/>
        <v>64</v>
      </c>
      <c r="J61" s="281">
        <f t="shared" si="15"/>
        <v>0.221790962018298</v>
      </c>
      <c r="K61" s="288"/>
    </row>
    <row r="62" s="430" customFormat="1" ht="24" spans="1:11">
      <c r="A62" s="282" t="s">
        <v>108</v>
      </c>
      <c r="B62" s="279">
        <v>272</v>
      </c>
      <c r="C62" s="279">
        <v>3113</v>
      </c>
      <c r="D62" s="281">
        <f t="shared" si="13"/>
        <v>1144.48529411765</v>
      </c>
      <c r="E62" s="279">
        <f t="shared" si="12"/>
        <v>718</v>
      </c>
      <c r="F62" s="279"/>
      <c r="G62" s="449">
        <v>718</v>
      </c>
      <c r="H62" s="450"/>
      <c r="I62" s="279">
        <f t="shared" si="14"/>
        <v>-2395</v>
      </c>
      <c r="J62" s="281">
        <f t="shared" si="15"/>
        <v>-76.935432059107</v>
      </c>
      <c r="K62" s="288"/>
    </row>
    <row r="63" s="430" customFormat="1" ht="24" spans="1:11">
      <c r="A63" s="282" t="s">
        <v>109</v>
      </c>
      <c r="B63" s="279">
        <v>450</v>
      </c>
      <c r="C63" s="279">
        <v>917</v>
      </c>
      <c r="D63" s="281">
        <f t="shared" si="13"/>
        <v>203.777777777778</v>
      </c>
      <c r="E63" s="279">
        <f t="shared" si="12"/>
        <v>330</v>
      </c>
      <c r="F63" s="279"/>
      <c r="G63" s="449">
        <v>330</v>
      </c>
      <c r="H63" s="450"/>
      <c r="I63" s="279">
        <f t="shared" si="14"/>
        <v>-587</v>
      </c>
      <c r="J63" s="281">
        <f t="shared" si="15"/>
        <v>-64.0130861504907</v>
      </c>
      <c r="K63" s="288"/>
    </row>
    <row r="64" s="430" customFormat="1" ht="36" spans="1:11">
      <c r="A64" s="282" t="s">
        <v>110</v>
      </c>
      <c r="B64" s="279">
        <v>130</v>
      </c>
      <c r="C64" s="279">
        <v>130</v>
      </c>
      <c r="D64" s="281">
        <f t="shared" si="13"/>
        <v>100</v>
      </c>
      <c r="E64" s="279">
        <f t="shared" si="12"/>
        <v>107</v>
      </c>
      <c r="F64" s="279"/>
      <c r="G64" s="449">
        <v>107</v>
      </c>
      <c r="H64" s="450"/>
      <c r="I64" s="279">
        <f t="shared" si="14"/>
        <v>-23</v>
      </c>
      <c r="J64" s="281">
        <f t="shared" si="15"/>
        <v>-17.6923076923077</v>
      </c>
      <c r="K64" s="288"/>
    </row>
    <row r="65" s="430" customFormat="1" ht="36" spans="1:11">
      <c r="A65" s="282" t="s">
        <v>111</v>
      </c>
      <c r="B65" s="279">
        <v>200</v>
      </c>
      <c r="C65" s="279">
        <v>269</v>
      </c>
      <c r="D65" s="281">
        <f t="shared" si="13"/>
        <v>134.5</v>
      </c>
      <c r="E65" s="279">
        <f t="shared" si="12"/>
        <v>4</v>
      </c>
      <c r="F65" s="279"/>
      <c r="G65" s="449">
        <v>4</v>
      </c>
      <c r="H65" s="450"/>
      <c r="I65" s="279">
        <f t="shared" si="14"/>
        <v>-265</v>
      </c>
      <c r="J65" s="281">
        <f t="shared" si="15"/>
        <v>-98.5130111524164</v>
      </c>
      <c r="K65" s="288"/>
    </row>
    <row r="66" s="430" customFormat="1" ht="24" spans="1:11">
      <c r="A66" s="282" t="s">
        <v>112</v>
      </c>
      <c r="B66" s="279"/>
      <c r="C66" s="279">
        <v>0</v>
      </c>
      <c r="D66" s="281"/>
      <c r="E66" s="279"/>
      <c r="F66" s="279"/>
      <c r="G66" s="449"/>
      <c r="H66" s="450"/>
      <c r="I66" s="279"/>
      <c r="J66" s="281"/>
      <c r="K66" s="288"/>
    </row>
    <row r="67" s="430" customFormat="1" ht="24" spans="1:11">
      <c r="A67" s="282" t="s">
        <v>113</v>
      </c>
      <c r="B67" s="279"/>
      <c r="C67" s="279">
        <v>0</v>
      </c>
      <c r="D67" s="281"/>
      <c r="E67" s="279"/>
      <c r="F67" s="279"/>
      <c r="G67" s="449"/>
      <c r="H67" s="450"/>
      <c r="I67" s="279"/>
      <c r="J67" s="281"/>
      <c r="K67" s="288"/>
    </row>
    <row r="68" s="430" customFormat="1" ht="24" spans="1:11">
      <c r="A68" s="282" t="s">
        <v>114</v>
      </c>
      <c r="B68" s="279"/>
      <c r="C68" s="279">
        <v>0</v>
      </c>
      <c r="D68" s="281"/>
      <c r="E68" s="279"/>
      <c r="F68" s="279"/>
      <c r="G68" s="449"/>
      <c r="H68" s="450"/>
      <c r="I68" s="279"/>
      <c r="J68" s="281"/>
      <c r="K68" s="288"/>
    </row>
    <row r="69" s="430" customFormat="1" ht="24" spans="1:11">
      <c r="A69" s="282" t="s">
        <v>115</v>
      </c>
      <c r="B69" s="279">
        <v>742</v>
      </c>
      <c r="C69" s="279">
        <v>1902</v>
      </c>
      <c r="D69" s="281">
        <f t="shared" ref="D69:D100" si="16">IF(B69=0,0,C69/B69)*100</f>
        <v>256.33423180593</v>
      </c>
      <c r="E69" s="279">
        <f t="shared" ref="E69:E100" si="17">SUM(F69:H69)</f>
        <v>782</v>
      </c>
      <c r="F69" s="279">
        <v>133</v>
      </c>
      <c r="G69" s="449">
        <v>649</v>
      </c>
      <c r="H69" s="450"/>
      <c r="I69" s="279">
        <f t="shared" ref="I69:I100" si="18">E69-C69</f>
        <v>-1120</v>
      </c>
      <c r="J69" s="281">
        <f t="shared" ref="J69:J100" si="19">IF(C69=0,0,I69/C69)*100</f>
        <v>-58.8853838065195</v>
      </c>
      <c r="K69" s="288"/>
    </row>
    <row r="70" s="430" customFormat="1" spans="1:11">
      <c r="A70" s="283" t="s">
        <v>116</v>
      </c>
      <c r="B70" s="279">
        <f>SUM(B71:B91)</f>
        <v>3926</v>
      </c>
      <c r="C70" s="279">
        <f>SUM(C71:C91)</f>
        <v>10838</v>
      </c>
      <c r="D70" s="281">
        <f t="shared" si="16"/>
        <v>276.057055527254</v>
      </c>
      <c r="E70" s="279">
        <f t="shared" ref="E70:H70" si="20">SUM(E71:E91)</f>
        <v>6626</v>
      </c>
      <c r="F70" s="279"/>
      <c r="G70" s="449">
        <f t="shared" si="20"/>
        <v>6626</v>
      </c>
      <c r="H70" s="279">
        <f t="shared" si="20"/>
        <v>0</v>
      </c>
      <c r="I70" s="279">
        <f t="shared" si="18"/>
        <v>-4212</v>
      </c>
      <c r="J70" s="281">
        <f t="shared" si="19"/>
        <v>-38.8632589038568</v>
      </c>
      <c r="K70" s="288"/>
    </row>
    <row r="71" s="430" customFormat="1" spans="1:11">
      <c r="A71" s="282" t="s">
        <v>117</v>
      </c>
      <c r="B71" s="279">
        <v>52</v>
      </c>
      <c r="C71" s="279">
        <v>371</v>
      </c>
      <c r="D71" s="281">
        <f t="shared" si="16"/>
        <v>713.461538461538</v>
      </c>
      <c r="E71" s="279">
        <f t="shared" si="17"/>
        <v>45</v>
      </c>
      <c r="F71" s="279"/>
      <c r="G71" s="449">
        <v>45</v>
      </c>
      <c r="H71" s="450"/>
      <c r="I71" s="279">
        <f t="shared" si="18"/>
        <v>-326</v>
      </c>
      <c r="J71" s="281">
        <f t="shared" si="19"/>
        <v>-87.8706199460916</v>
      </c>
      <c r="K71" s="288"/>
    </row>
    <row r="72" s="430" customFormat="1" spans="1:11">
      <c r="A72" s="282" t="s">
        <v>118</v>
      </c>
      <c r="B72" s="279">
        <v>0</v>
      </c>
      <c r="C72" s="279"/>
      <c r="D72" s="281">
        <f t="shared" si="16"/>
        <v>0</v>
      </c>
      <c r="E72" s="279">
        <f t="shared" si="17"/>
        <v>0</v>
      </c>
      <c r="F72" s="279"/>
      <c r="G72" s="449"/>
      <c r="H72" s="450"/>
      <c r="I72" s="279">
        <f t="shared" si="18"/>
        <v>0</v>
      </c>
      <c r="J72" s="281">
        <f t="shared" si="19"/>
        <v>0</v>
      </c>
      <c r="K72" s="288"/>
    </row>
    <row r="73" s="430" customFormat="1" spans="1:11">
      <c r="A73" s="282" t="s">
        <v>119</v>
      </c>
      <c r="B73" s="279">
        <v>0</v>
      </c>
      <c r="C73" s="279"/>
      <c r="D73" s="281">
        <f t="shared" si="16"/>
        <v>0</v>
      </c>
      <c r="E73" s="279">
        <f t="shared" si="17"/>
        <v>0</v>
      </c>
      <c r="F73" s="279"/>
      <c r="G73" s="449"/>
      <c r="H73" s="450"/>
      <c r="I73" s="279">
        <f t="shared" si="18"/>
        <v>0</v>
      </c>
      <c r="J73" s="281">
        <f t="shared" si="19"/>
        <v>0</v>
      </c>
      <c r="K73" s="288"/>
    </row>
    <row r="74" s="430" customFormat="1" spans="1:11">
      <c r="A74" s="282" t="s">
        <v>120</v>
      </c>
      <c r="B74" s="279">
        <v>0</v>
      </c>
      <c r="C74" s="279">
        <v>0</v>
      </c>
      <c r="D74" s="281">
        <f t="shared" si="16"/>
        <v>0</v>
      </c>
      <c r="E74" s="279">
        <f t="shared" si="17"/>
        <v>0</v>
      </c>
      <c r="F74" s="279"/>
      <c r="G74" s="449"/>
      <c r="H74" s="450"/>
      <c r="I74" s="279">
        <f t="shared" si="18"/>
        <v>0</v>
      </c>
      <c r="J74" s="281">
        <f t="shared" si="19"/>
        <v>0</v>
      </c>
      <c r="K74" s="288"/>
    </row>
    <row r="75" s="430" customFormat="1" spans="1:11">
      <c r="A75" s="282" t="s">
        <v>121</v>
      </c>
      <c r="B75" s="279">
        <v>0</v>
      </c>
      <c r="C75" s="279">
        <v>0</v>
      </c>
      <c r="D75" s="281">
        <f t="shared" si="16"/>
        <v>0</v>
      </c>
      <c r="E75" s="279">
        <f t="shared" si="17"/>
        <v>0</v>
      </c>
      <c r="F75" s="279"/>
      <c r="G75" s="449"/>
      <c r="H75" s="450"/>
      <c r="I75" s="279">
        <f t="shared" si="18"/>
        <v>0</v>
      </c>
      <c r="J75" s="281">
        <f t="shared" si="19"/>
        <v>0</v>
      </c>
      <c r="K75" s="288"/>
    </row>
    <row r="76" s="430" customFormat="1" spans="1:11">
      <c r="A76" s="282" t="s">
        <v>122</v>
      </c>
      <c r="B76" s="279">
        <v>0</v>
      </c>
      <c r="C76" s="279">
        <v>0</v>
      </c>
      <c r="D76" s="281">
        <f t="shared" si="16"/>
        <v>0</v>
      </c>
      <c r="E76" s="279">
        <f t="shared" si="17"/>
        <v>0</v>
      </c>
      <c r="F76" s="279"/>
      <c r="G76" s="449"/>
      <c r="H76" s="450"/>
      <c r="I76" s="279">
        <f t="shared" si="18"/>
        <v>0</v>
      </c>
      <c r="J76" s="281">
        <f t="shared" si="19"/>
        <v>0</v>
      </c>
      <c r="K76" s="288"/>
    </row>
    <row r="77" s="433" customFormat="1" ht="24" spans="1:11">
      <c r="A77" s="282" t="s">
        <v>123</v>
      </c>
      <c r="B77" s="279">
        <v>0</v>
      </c>
      <c r="C77" s="279">
        <v>25</v>
      </c>
      <c r="D77" s="281">
        <f t="shared" si="16"/>
        <v>0</v>
      </c>
      <c r="E77" s="279">
        <f t="shared" si="17"/>
        <v>0</v>
      </c>
      <c r="F77" s="279"/>
      <c r="G77" s="449"/>
      <c r="H77" s="279"/>
      <c r="I77" s="279">
        <f t="shared" si="18"/>
        <v>-25</v>
      </c>
      <c r="J77" s="281">
        <f t="shared" si="19"/>
        <v>-100</v>
      </c>
      <c r="K77" s="288"/>
    </row>
    <row r="78" s="433" customFormat="1" ht="24" spans="1:11">
      <c r="A78" s="282" t="s">
        <v>124</v>
      </c>
      <c r="B78" s="279">
        <v>172</v>
      </c>
      <c r="C78" s="279">
        <v>192</v>
      </c>
      <c r="D78" s="281">
        <f t="shared" si="16"/>
        <v>111.627906976744</v>
      </c>
      <c r="E78" s="279">
        <f t="shared" si="17"/>
        <v>41</v>
      </c>
      <c r="F78" s="279"/>
      <c r="G78" s="449">
        <v>41</v>
      </c>
      <c r="H78" s="450"/>
      <c r="I78" s="279">
        <f t="shared" si="18"/>
        <v>-151</v>
      </c>
      <c r="J78" s="281">
        <f t="shared" si="19"/>
        <v>-78.6458333333333</v>
      </c>
      <c r="K78" s="288"/>
    </row>
    <row r="79" s="433" customFormat="1" spans="1:11">
      <c r="A79" s="282" t="s">
        <v>125</v>
      </c>
      <c r="B79" s="279">
        <v>388</v>
      </c>
      <c r="C79" s="279">
        <v>501</v>
      </c>
      <c r="D79" s="281">
        <f t="shared" si="16"/>
        <v>129.123711340206</v>
      </c>
      <c r="E79" s="279">
        <f t="shared" si="17"/>
        <v>353</v>
      </c>
      <c r="F79" s="279"/>
      <c r="G79" s="449">
        <v>353</v>
      </c>
      <c r="H79" s="450"/>
      <c r="I79" s="279">
        <f t="shared" si="18"/>
        <v>-148</v>
      </c>
      <c r="J79" s="281">
        <f t="shared" si="19"/>
        <v>-29.5409181636727</v>
      </c>
      <c r="K79" s="288"/>
    </row>
    <row r="80" s="433" customFormat="1" spans="1:11">
      <c r="A80" s="282" t="s">
        <v>126</v>
      </c>
      <c r="B80" s="279">
        <v>-398</v>
      </c>
      <c r="C80" s="279">
        <v>3318</v>
      </c>
      <c r="D80" s="281">
        <f t="shared" si="16"/>
        <v>-833.668341708543</v>
      </c>
      <c r="E80" s="279">
        <f t="shared" si="17"/>
        <v>0</v>
      </c>
      <c r="F80" s="279"/>
      <c r="G80" s="449">
        <v>0</v>
      </c>
      <c r="H80" s="450"/>
      <c r="I80" s="279">
        <f t="shared" si="18"/>
        <v>-3318</v>
      </c>
      <c r="J80" s="281">
        <f t="shared" si="19"/>
        <v>-100</v>
      </c>
      <c r="K80" s="288"/>
    </row>
    <row r="81" s="433" customFormat="1" spans="1:11">
      <c r="A81" s="282" t="s">
        <v>127</v>
      </c>
      <c r="B81" s="279">
        <v>0</v>
      </c>
      <c r="C81" s="279">
        <v>115</v>
      </c>
      <c r="D81" s="281">
        <f t="shared" si="16"/>
        <v>0</v>
      </c>
      <c r="E81" s="279">
        <f t="shared" si="17"/>
        <v>0</v>
      </c>
      <c r="F81" s="279"/>
      <c r="G81" s="449"/>
      <c r="H81" s="450"/>
      <c r="I81" s="279">
        <f t="shared" si="18"/>
        <v>-115</v>
      </c>
      <c r="J81" s="281">
        <f t="shared" si="19"/>
        <v>-100</v>
      </c>
      <c r="K81" s="288"/>
    </row>
    <row r="82" s="433" customFormat="1" spans="1:11">
      <c r="A82" s="282" t="s">
        <v>128</v>
      </c>
      <c r="B82" s="279">
        <v>2699</v>
      </c>
      <c r="C82" s="279">
        <v>2959</v>
      </c>
      <c r="D82" s="281">
        <f t="shared" si="16"/>
        <v>109.633197480548</v>
      </c>
      <c r="E82" s="279">
        <f t="shared" si="17"/>
        <v>6180</v>
      </c>
      <c r="F82" s="279"/>
      <c r="G82" s="449">
        <v>6180</v>
      </c>
      <c r="H82" s="450"/>
      <c r="I82" s="285">
        <f t="shared" si="18"/>
        <v>3221</v>
      </c>
      <c r="J82" s="281">
        <f t="shared" si="19"/>
        <v>108.854342683339</v>
      </c>
      <c r="K82" s="288"/>
    </row>
    <row r="83" s="433" customFormat="1" spans="1:11">
      <c r="A83" s="282" t="s">
        <v>129</v>
      </c>
      <c r="B83" s="279">
        <v>100</v>
      </c>
      <c r="C83" s="279">
        <v>239</v>
      </c>
      <c r="D83" s="281">
        <f t="shared" si="16"/>
        <v>239</v>
      </c>
      <c r="E83" s="279">
        <f t="shared" si="17"/>
        <v>0</v>
      </c>
      <c r="F83" s="461"/>
      <c r="G83" s="449">
        <v>0</v>
      </c>
      <c r="H83" s="461"/>
      <c r="I83" s="285">
        <f t="shared" si="18"/>
        <v>-239</v>
      </c>
      <c r="J83" s="281">
        <f t="shared" si="19"/>
        <v>-100</v>
      </c>
      <c r="K83" s="474"/>
    </row>
    <row r="84" s="433" customFormat="1" ht="24" spans="1:11">
      <c r="A84" s="282" t="s">
        <v>130</v>
      </c>
      <c r="B84" s="279">
        <v>0</v>
      </c>
      <c r="C84" s="279">
        <v>1740</v>
      </c>
      <c r="D84" s="281">
        <f t="shared" si="16"/>
        <v>0</v>
      </c>
      <c r="E84" s="279">
        <f t="shared" si="17"/>
        <v>0</v>
      </c>
      <c r="F84" s="288"/>
      <c r="G84" s="449"/>
      <c r="H84" s="288"/>
      <c r="I84" s="285">
        <f t="shared" si="18"/>
        <v>-1740</v>
      </c>
      <c r="J84" s="281">
        <f t="shared" si="19"/>
        <v>-100</v>
      </c>
      <c r="K84" s="288"/>
    </row>
    <row r="85" s="433" customFormat="1" ht="24" spans="1:11">
      <c r="A85" s="282" t="s">
        <v>131</v>
      </c>
      <c r="B85" s="279">
        <v>750</v>
      </c>
      <c r="C85" s="279">
        <v>510</v>
      </c>
      <c r="D85" s="281">
        <f t="shared" si="16"/>
        <v>68</v>
      </c>
      <c r="E85" s="279">
        <f t="shared" si="17"/>
        <v>0</v>
      </c>
      <c r="F85" s="288"/>
      <c r="G85" s="449">
        <v>0</v>
      </c>
      <c r="H85" s="288"/>
      <c r="I85" s="285">
        <f t="shared" si="18"/>
        <v>-510</v>
      </c>
      <c r="J85" s="281">
        <f t="shared" si="19"/>
        <v>-100</v>
      </c>
      <c r="K85" s="288"/>
    </row>
    <row r="86" s="433" customFormat="1" spans="1:11">
      <c r="A86" s="282" t="s">
        <v>132</v>
      </c>
      <c r="B86" s="279">
        <v>0</v>
      </c>
      <c r="C86" s="279">
        <v>705</v>
      </c>
      <c r="D86" s="281">
        <f t="shared" si="16"/>
        <v>0</v>
      </c>
      <c r="E86" s="279">
        <f t="shared" si="17"/>
        <v>0</v>
      </c>
      <c r="F86" s="288"/>
      <c r="G86" s="449"/>
      <c r="H86" s="288"/>
      <c r="I86" s="285">
        <f t="shared" si="18"/>
        <v>-705</v>
      </c>
      <c r="J86" s="281">
        <f t="shared" si="19"/>
        <v>-100</v>
      </c>
      <c r="K86" s="288"/>
    </row>
    <row r="87" s="433" customFormat="1" ht="24" spans="1:11">
      <c r="A87" s="282" t="s">
        <v>133</v>
      </c>
      <c r="B87" s="279">
        <v>0</v>
      </c>
      <c r="C87" s="285">
        <v>0</v>
      </c>
      <c r="D87" s="281">
        <f t="shared" si="16"/>
        <v>0</v>
      </c>
      <c r="E87" s="279">
        <f t="shared" si="17"/>
        <v>0</v>
      </c>
      <c r="F87" s="288"/>
      <c r="G87" s="449"/>
      <c r="H87" s="288"/>
      <c r="I87" s="285">
        <f t="shared" si="18"/>
        <v>0</v>
      </c>
      <c r="J87" s="281">
        <f t="shared" si="19"/>
        <v>0</v>
      </c>
      <c r="K87" s="288"/>
    </row>
    <row r="88" s="433" customFormat="1" spans="1:11">
      <c r="A88" s="282" t="s">
        <v>134</v>
      </c>
      <c r="B88" s="279">
        <v>0</v>
      </c>
      <c r="C88" s="285"/>
      <c r="D88" s="281">
        <f t="shared" si="16"/>
        <v>0</v>
      </c>
      <c r="E88" s="279">
        <f t="shared" si="17"/>
        <v>0</v>
      </c>
      <c r="F88" s="288"/>
      <c r="G88" s="449"/>
      <c r="H88" s="288"/>
      <c r="I88" s="285">
        <f t="shared" si="18"/>
        <v>0</v>
      </c>
      <c r="J88" s="281">
        <f t="shared" si="19"/>
        <v>0</v>
      </c>
      <c r="K88" s="288"/>
    </row>
    <row r="89" s="433" customFormat="1" ht="24" spans="1:11">
      <c r="A89" s="282" t="s">
        <v>135</v>
      </c>
      <c r="B89" s="279">
        <v>2</v>
      </c>
      <c r="C89" s="285">
        <v>2</v>
      </c>
      <c r="D89" s="281">
        <f t="shared" si="16"/>
        <v>100</v>
      </c>
      <c r="E89" s="279">
        <f t="shared" si="17"/>
        <v>2</v>
      </c>
      <c r="F89" s="288"/>
      <c r="G89" s="449">
        <v>2</v>
      </c>
      <c r="H89" s="288"/>
      <c r="I89" s="285">
        <f t="shared" si="18"/>
        <v>0</v>
      </c>
      <c r="J89" s="281">
        <f t="shared" si="19"/>
        <v>0</v>
      </c>
      <c r="K89" s="288"/>
    </row>
    <row r="90" s="433" customFormat="1" ht="24" spans="1:11">
      <c r="A90" s="282" t="s">
        <v>136</v>
      </c>
      <c r="B90" s="279">
        <v>161</v>
      </c>
      <c r="C90" s="285">
        <v>161</v>
      </c>
      <c r="D90" s="281">
        <f t="shared" si="16"/>
        <v>100</v>
      </c>
      <c r="E90" s="279">
        <f t="shared" si="17"/>
        <v>5</v>
      </c>
      <c r="F90" s="288"/>
      <c r="G90" s="449">
        <v>5</v>
      </c>
      <c r="H90" s="288"/>
      <c r="I90" s="285">
        <f t="shared" si="18"/>
        <v>-156</v>
      </c>
      <c r="J90" s="281">
        <f t="shared" si="19"/>
        <v>-96.8944099378882</v>
      </c>
      <c r="K90" s="288"/>
    </row>
    <row r="91" s="433" customFormat="1" spans="1:11">
      <c r="A91" s="282" t="s">
        <v>137</v>
      </c>
      <c r="B91" s="279">
        <v>0</v>
      </c>
      <c r="C91" s="285">
        <v>0</v>
      </c>
      <c r="D91" s="281">
        <f t="shared" si="16"/>
        <v>0</v>
      </c>
      <c r="E91" s="279">
        <f t="shared" si="17"/>
        <v>0</v>
      </c>
      <c r="F91" s="288"/>
      <c r="G91" s="449"/>
      <c r="H91" s="288"/>
      <c r="I91" s="286">
        <f t="shared" si="18"/>
        <v>0</v>
      </c>
      <c r="J91" s="281">
        <f t="shared" si="19"/>
        <v>0</v>
      </c>
      <c r="K91" s="288"/>
    </row>
    <row r="92" s="433" customFormat="1" spans="1:11">
      <c r="A92" s="462" t="s">
        <v>138</v>
      </c>
      <c r="B92" s="286">
        <v>61706</v>
      </c>
      <c r="C92" s="286">
        <v>62019</v>
      </c>
      <c r="D92" s="278">
        <f t="shared" si="16"/>
        <v>100.507244028133</v>
      </c>
      <c r="E92" s="286">
        <f t="shared" si="17"/>
        <v>50726</v>
      </c>
      <c r="F92" s="463"/>
      <c r="G92" s="464"/>
      <c r="H92" s="286">
        <f>全公支!D1301</f>
        <v>50726</v>
      </c>
      <c r="I92" s="286">
        <f t="shared" si="18"/>
        <v>-11293</v>
      </c>
      <c r="J92" s="278">
        <f t="shared" si="19"/>
        <v>-18.2089359712346</v>
      </c>
      <c r="K92" s="288"/>
    </row>
    <row r="93" s="433" customFormat="1" spans="1:11">
      <c r="A93" s="462" t="s">
        <v>139</v>
      </c>
      <c r="B93" s="286">
        <f>SUM(B94:B96)</f>
        <v>21000</v>
      </c>
      <c r="C93" s="286">
        <f>SUM(C94:C96)</f>
        <v>537</v>
      </c>
      <c r="D93" s="278">
        <f t="shared" si="16"/>
        <v>2.55714285714286</v>
      </c>
      <c r="E93" s="279">
        <f t="shared" si="17"/>
        <v>120</v>
      </c>
      <c r="F93" s="465">
        <f>SUM(F94:F96)</f>
        <v>120</v>
      </c>
      <c r="G93" s="466"/>
      <c r="H93" s="288"/>
      <c r="I93" s="285">
        <f t="shared" si="18"/>
        <v>-417</v>
      </c>
      <c r="J93" s="278">
        <f t="shared" si="19"/>
        <v>-77.6536312849162</v>
      </c>
      <c r="K93" s="288"/>
    </row>
    <row r="94" s="433" customFormat="1" ht="24" spans="1:11">
      <c r="A94" s="282" t="s">
        <v>140</v>
      </c>
      <c r="B94" s="279">
        <v>21000</v>
      </c>
      <c r="C94" s="285">
        <v>466</v>
      </c>
      <c r="D94" s="278">
        <f t="shared" si="16"/>
        <v>2.21904761904762</v>
      </c>
      <c r="E94" s="279">
        <f t="shared" si="17"/>
        <v>0</v>
      </c>
      <c r="F94" s="299">
        <v>0</v>
      </c>
      <c r="G94" s="466"/>
      <c r="H94" s="288"/>
      <c r="I94" s="285">
        <f t="shared" si="18"/>
        <v>-466</v>
      </c>
      <c r="J94" s="278">
        <f t="shared" si="19"/>
        <v>-100</v>
      </c>
      <c r="K94" s="288"/>
    </row>
    <row r="95" s="433" customFormat="1" ht="24" spans="1:11">
      <c r="A95" s="282" t="s">
        <v>141</v>
      </c>
      <c r="B95" s="279">
        <v>0</v>
      </c>
      <c r="C95" s="285">
        <v>71</v>
      </c>
      <c r="D95" s="281">
        <f t="shared" si="16"/>
        <v>0</v>
      </c>
      <c r="E95" s="279">
        <f t="shared" si="17"/>
        <v>120</v>
      </c>
      <c r="F95" s="288">
        <v>120</v>
      </c>
      <c r="G95" s="466"/>
      <c r="H95" s="288"/>
      <c r="I95" s="285">
        <f t="shared" si="18"/>
        <v>49</v>
      </c>
      <c r="J95" s="281">
        <f t="shared" si="19"/>
        <v>69.0140845070423</v>
      </c>
      <c r="K95" s="288"/>
    </row>
    <row r="96" s="433" customFormat="1" ht="24" spans="1:11">
      <c r="A96" s="282" t="s">
        <v>142</v>
      </c>
      <c r="B96" s="279">
        <v>0</v>
      </c>
      <c r="C96" s="288"/>
      <c r="D96" s="281">
        <f t="shared" si="16"/>
        <v>0</v>
      </c>
      <c r="E96" s="279">
        <f t="shared" si="17"/>
        <v>0</v>
      </c>
      <c r="F96" s="288"/>
      <c r="G96" s="466"/>
      <c r="H96" s="288"/>
      <c r="I96" s="285">
        <f t="shared" si="18"/>
        <v>0</v>
      </c>
      <c r="J96" s="281">
        <f t="shared" si="19"/>
        <v>0</v>
      </c>
      <c r="K96" s="288"/>
    </row>
    <row r="97" s="433" customFormat="1" ht="24" spans="1:11">
      <c r="A97" s="462" t="s">
        <v>143</v>
      </c>
      <c r="B97" s="279">
        <v>0</v>
      </c>
      <c r="C97" s="286">
        <v>24773</v>
      </c>
      <c r="D97" s="281">
        <f t="shared" si="16"/>
        <v>0</v>
      </c>
      <c r="E97" s="279">
        <f t="shared" si="17"/>
        <v>10700</v>
      </c>
      <c r="F97" s="288"/>
      <c r="G97" s="466">
        <v>10700</v>
      </c>
      <c r="H97" s="288"/>
      <c r="I97" s="285">
        <f t="shared" si="18"/>
        <v>-14073</v>
      </c>
      <c r="J97" s="281">
        <f t="shared" si="19"/>
        <v>-56.8078149598353</v>
      </c>
      <c r="K97" s="288"/>
    </row>
    <row r="98" s="430" customFormat="1" ht="24" spans="1:11">
      <c r="A98" s="462" t="s">
        <v>144</v>
      </c>
      <c r="B98" s="279">
        <v>0</v>
      </c>
      <c r="C98" s="288"/>
      <c r="D98" s="278">
        <f t="shared" si="16"/>
        <v>0</v>
      </c>
      <c r="E98" s="279">
        <f t="shared" si="17"/>
        <v>0</v>
      </c>
      <c r="F98" s="288"/>
      <c r="G98" s="466"/>
      <c r="H98" s="288"/>
      <c r="I98" s="285">
        <f t="shared" si="18"/>
        <v>0</v>
      </c>
      <c r="J98" s="278">
        <f t="shared" si="19"/>
        <v>0</v>
      </c>
      <c r="K98" s="288"/>
    </row>
    <row r="99" s="432" customFormat="1" ht="24" spans="1:11">
      <c r="A99" s="462" t="s">
        <v>145</v>
      </c>
      <c r="B99" s="279">
        <v>0</v>
      </c>
      <c r="C99" s="286">
        <v>0</v>
      </c>
      <c r="D99" s="278">
        <f t="shared" si="16"/>
        <v>0</v>
      </c>
      <c r="E99" s="279">
        <f t="shared" si="17"/>
        <v>19800</v>
      </c>
      <c r="F99" s="288">
        <v>19800</v>
      </c>
      <c r="G99" s="466"/>
      <c r="H99" s="288"/>
      <c r="I99" s="289">
        <f t="shared" si="18"/>
        <v>19800</v>
      </c>
      <c r="J99" s="278">
        <f t="shared" si="19"/>
        <v>0</v>
      </c>
      <c r="K99" s="288"/>
    </row>
    <row r="100" spans="1:11">
      <c r="A100" s="467" t="s">
        <v>146</v>
      </c>
      <c r="B100" s="286">
        <v>309732</v>
      </c>
      <c r="C100" s="289">
        <f>SUM(C31:C32)</f>
        <v>353968</v>
      </c>
      <c r="D100" s="278">
        <f t="shared" si="16"/>
        <v>114.282024459856</v>
      </c>
      <c r="E100" s="286">
        <f t="shared" si="17"/>
        <v>309314</v>
      </c>
      <c r="F100" s="289">
        <f t="shared" ref="F100:H100" si="21">SUM(F31:F32)</f>
        <v>161085</v>
      </c>
      <c r="G100" s="477">
        <f t="shared" si="21"/>
        <v>97503</v>
      </c>
      <c r="H100" s="289">
        <f t="shared" si="21"/>
        <v>50726</v>
      </c>
      <c r="I100" s="444">
        <f t="shared" si="18"/>
        <v>-44654</v>
      </c>
      <c r="J100" s="278">
        <f t="shared" si="19"/>
        <v>-12.6152646566921</v>
      </c>
      <c r="K100" s="475"/>
    </row>
    <row r="101" spans="1:11">
      <c r="A101" s="469"/>
      <c r="B101" s="439"/>
      <c r="C101" s="439"/>
      <c r="D101" s="470"/>
      <c r="E101" s="478"/>
      <c r="F101" s="439"/>
      <c r="G101" s="439"/>
      <c r="H101" s="439"/>
      <c r="I101" s="439"/>
      <c r="J101" s="439"/>
      <c r="K101" s="439"/>
    </row>
    <row r="102" spans="1:11">
      <c r="A102" s="469"/>
      <c r="B102" s="439"/>
      <c r="C102" s="439"/>
      <c r="D102" s="470"/>
      <c r="E102" s="439"/>
      <c r="F102" s="439"/>
      <c r="G102" s="471"/>
      <c r="H102" s="439"/>
      <c r="I102" s="439"/>
      <c r="J102" s="439"/>
      <c r="K102" s="439"/>
    </row>
    <row r="103" spans="1:11">
      <c r="A103" s="469"/>
      <c r="B103" s="439"/>
      <c r="C103" s="439"/>
      <c r="D103" s="470"/>
      <c r="E103" s="439"/>
      <c r="F103" s="439"/>
      <c r="G103" s="439"/>
      <c r="H103" s="439"/>
      <c r="I103" s="439"/>
      <c r="J103" s="439"/>
      <c r="K103" s="439"/>
    </row>
    <row r="104" spans="1:11">
      <c r="A104" s="469"/>
      <c r="B104" s="439"/>
      <c r="C104" s="439"/>
      <c r="D104" s="470"/>
      <c r="E104" s="439"/>
      <c r="F104" s="439"/>
      <c r="G104" s="439"/>
      <c r="H104" s="439"/>
      <c r="I104" s="439"/>
      <c r="J104" s="439"/>
      <c r="K104" s="439"/>
    </row>
    <row r="105" s="434" customFormat="1" spans="1:253">
      <c r="A105" s="469"/>
      <c r="B105" s="439"/>
      <c r="C105" s="439"/>
      <c r="D105" s="470"/>
      <c r="E105" s="439"/>
      <c r="F105" s="439"/>
      <c r="G105" s="439"/>
      <c r="H105" s="439"/>
      <c r="I105" s="439"/>
      <c r="J105" s="439"/>
      <c r="K105" s="439"/>
      <c r="L105" s="428"/>
      <c r="M105" s="428"/>
      <c r="N105" s="428"/>
      <c r="O105" s="428"/>
      <c r="P105" s="428"/>
      <c r="Q105" s="428"/>
      <c r="R105" s="428"/>
      <c r="S105" s="428"/>
      <c r="T105" s="428"/>
      <c r="U105" s="428"/>
      <c r="V105" s="428"/>
      <c r="W105" s="428"/>
      <c r="X105" s="428"/>
      <c r="Y105" s="428"/>
      <c r="Z105" s="428"/>
      <c r="AA105" s="428"/>
      <c r="AB105" s="428"/>
      <c r="AC105" s="428"/>
      <c r="AD105" s="428"/>
      <c r="AE105" s="428"/>
      <c r="AF105" s="428"/>
      <c r="AG105" s="428"/>
      <c r="AH105" s="428"/>
      <c r="AI105" s="428"/>
      <c r="AJ105" s="428"/>
      <c r="AK105" s="428"/>
      <c r="AL105" s="428"/>
      <c r="AM105" s="428"/>
      <c r="AN105" s="428"/>
      <c r="AO105" s="428"/>
      <c r="AP105" s="428"/>
      <c r="AQ105" s="428"/>
      <c r="AR105" s="428"/>
      <c r="AS105" s="428"/>
      <c r="AT105" s="428"/>
      <c r="AU105" s="428"/>
      <c r="AV105" s="428"/>
      <c r="AW105" s="428"/>
      <c r="AX105" s="428"/>
      <c r="AY105" s="428"/>
      <c r="AZ105" s="428"/>
      <c r="BA105" s="428"/>
      <c r="BB105" s="428"/>
      <c r="BC105" s="428"/>
      <c r="BD105" s="428"/>
      <c r="BE105" s="428"/>
      <c r="BF105" s="428"/>
      <c r="BG105" s="428"/>
      <c r="BH105" s="428"/>
      <c r="BI105" s="428"/>
      <c r="BJ105" s="428"/>
      <c r="BK105" s="428"/>
      <c r="BL105" s="428"/>
      <c r="BM105" s="428"/>
      <c r="BN105" s="428"/>
      <c r="BO105" s="428"/>
      <c r="BP105" s="428"/>
      <c r="BQ105" s="428"/>
      <c r="BR105" s="428"/>
      <c r="BS105" s="428"/>
      <c r="BT105" s="428"/>
      <c r="BU105" s="428"/>
      <c r="BV105" s="428"/>
      <c r="BW105" s="428"/>
      <c r="BX105" s="428"/>
      <c r="BY105" s="428"/>
      <c r="BZ105" s="428"/>
      <c r="CA105" s="428"/>
      <c r="CB105" s="428"/>
      <c r="CC105" s="428"/>
      <c r="CD105" s="428"/>
      <c r="CE105" s="428"/>
      <c r="CF105" s="428"/>
      <c r="CG105" s="428"/>
      <c r="CH105" s="428"/>
      <c r="CI105" s="428"/>
      <c r="CJ105" s="428"/>
      <c r="CK105" s="428"/>
      <c r="CL105" s="428"/>
      <c r="CM105" s="428"/>
      <c r="CN105" s="428"/>
      <c r="CO105" s="428"/>
      <c r="CP105" s="428"/>
      <c r="CQ105" s="428"/>
      <c r="CR105" s="428"/>
      <c r="CS105" s="428"/>
      <c r="CT105" s="428"/>
      <c r="CU105" s="428"/>
      <c r="CV105" s="428"/>
      <c r="CW105" s="428"/>
      <c r="CX105" s="428"/>
      <c r="CY105" s="428"/>
      <c r="CZ105" s="428"/>
      <c r="DA105" s="428"/>
      <c r="DB105" s="428"/>
      <c r="DC105" s="428"/>
      <c r="DD105" s="428"/>
      <c r="DE105" s="428"/>
      <c r="DF105" s="428"/>
      <c r="DG105" s="428"/>
      <c r="DH105" s="428"/>
      <c r="DI105" s="428"/>
      <c r="DJ105" s="428"/>
      <c r="DK105" s="428"/>
      <c r="DL105" s="428"/>
      <c r="DM105" s="428"/>
      <c r="DN105" s="428"/>
      <c r="DO105" s="428"/>
      <c r="DP105" s="428"/>
      <c r="DQ105" s="428"/>
      <c r="DR105" s="428"/>
      <c r="DS105" s="428"/>
      <c r="DT105" s="428"/>
      <c r="DU105" s="428"/>
      <c r="DV105" s="428"/>
      <c r="DW105" s="428"/>
      <c r="DX105" s="428"/>
      <c r="DY105" s="428"/>
      <c r="DZ105" s="428"/>
      <c r="EA105" s="428"/>
      <c r="EB105" s="428"/>
      <c r="EC105" s="428"/>
      <c r="ED105" s="428"/>
      <c r="EE105" s="428"/>
      <c r="EF105" s="428"/>
      <c r="EG105" s="428"/>
      <c r="EH105" s="428"/>
      <c r="EI105" s="428"/>
      <c r="EJ105" s="428"/>
      <c r="EK105" s="428"/>
      <c r="EL105" s="428"/>
      <c r="EM105" s="428"/>
      <c r="EN105" s="428"/>
      <c r="EO105" s="428"/>
      <c r="EP105" s="428"/>
      <c r="EQ105" s="428"/>
      <c r="ER105" s="428"/>
      <c r="ES105" s="428"/>
      <c r="ET105" s="428"/>
      <c r="EU105" s="428"/>
      <c r="EV105" s="428"/>
      <c r="EW105" s="428"/>
      <c r="EX105" s="428"/>
      <c r="EY105" s="428"/>
      <c r="EZ105" s="428"/>
      <c r="FA105" s="428"/>
      <c r="FB105" s="428"/>
      <c r="FC105" s="428"/>
      <c r="FD105" s="428"/>
      <c r="FE105" s="428"/>
      <c r="FF105" s="428"/>
      <c r="FG105" s="428"/>
      <c r="FH105" s="428"/>
      <c r="FI105" s="428"/>
      <c r="FJ105" s="428"/>
      <c r="FK105" s="428"/>
      <c r="FL105" s="428"/>
      <c r="FM105" s="428"/>
      <c r="FN105" s="428"/>
      <c r="FO105" s="428"/>
      <c r="FP105" s="428"/>
      <c r="FQ105" s="428"/>
      <c r="FR105" s="428"/>
      <c r="FS105" s="428"/>
      <c r="FT105" s="428"/>
      <c r="FU105" s="428"/>
      <c r="FV105" s="428"/>
      <c r="FW105" s="428"/>
      <c r="FX105" s="428"/>
      <c r="FY105" s="428"/>
      <c r="FZ105" s="428"/>
      <c r="GA105" s="428"/>
      <c r="GB105" s="428"/>
      <c r="GC105" s="428"/>
      <c r="GD105" s="428"/>
      <c r="GE105" s="428"/>
      <c r="GF105" s="428"/>
      <c r="GG105" s="428"/>
      <c r="GH105" s="428"/>
      <c r="GI105" s="428"/>
      <c r="GJ105" s="428"/>
      <c r="GK105" s="428"/>
      <c r="GL105" s="428"/>
      <c r="GM105" s="428"/>
      <c r="GN105" s="428"/>
      <c r="GO105" s="428"/>
      <c r="GP105" s="428"/>
      <c r="GQ105" s="428"/>
      <c r="GR105" s="428"/>
      <c r="GS105" s="428"/>
      <c r="GT105" s="428"/>
      <c r="GU105" s="428"/>
      <c r="GV105" s="428"/>
      <c r="GW105" s="428"/>
      <c r="GX105" s="428"/>
      <c r="GY105" s="428"/>
      <c r="GZ105" s="428"/>
      <c r="HA105" s="428"/>
      <c r="HB105" s="428"/>
      <c r="HC105" s="428"/>
      <c r="HD105" s="428"/>
      <c r="HE105" s="428"/>
      <c r="HF105" s="428"/>
      <c r="HG105" s="428"/>
      <c r="HH105" s="428"/>
      <c r="HI105" s="428"/>
      <c r="HJ105" s="428"/>
      <c r="HK105" s="428"/>
      <c r="HL105" s="428"/>
      <c r="HM105" s="428"/>
      <c r="HN105" s="428"/>
      <c r="HO105" s="428"/>
      <c r="HP105" s="428"/>
      <c r="HQ105" s="428"/>
      <c r="HR105" s="428"/>
      <c r="HS105" s="428"/>
      <c r="HT105" s="428"/>
      <c r="HU105" s="428"/>
      <c r="HV105" s="428"/>
      <c r="HW105" s="428"/>
      <c r="HX105" s="428"/>
      <c r="HY105" s="428"/>
      <c r="HZ105" s="428"/>
      <c r="IA105" s="428"/>
      <c r="IB105" s="428"/>
      <c r="IC105" s="428"/>
      <c r="ID105" s="428"/>
      <c r="IE105" s="428"/>
      <c r="IF105" s="428"/>
      <c r="IG105" s="428"/>
      <c r="IH105" s="428"/>
      <c r="II105" s="428"/>
      <c r="IJ105" s="428"/>
      <c r="IK105" s="428"/>
      <c r="IL105" s="428"/>
      <c r="IM105" s="428"/>
      <c r="IN105" s="428"/>
      <c r="IO105" s="428"/>
      <c r="IP105" s="428"/>
      <c r="IQ105" s="428"/>
      <c r="IR105" s="428"/>
      <c r="IS105" s="428"/>
    </row>
    <row r="106" s="430" customFormat="1" spans="1:11">
      <c r="A106" s="469"/>
      <c r="B106" s="439"/>
      <c r="C106" s="439"/>
      <c r="D106" s="470"/>
      <c r="E106" s="439"/>
      <c r="F106" s="439"/>
      <c r="G106" s="439"/>
      <c r="H106" s="439"/>
      <c r="I106" s="439"/>
      <c r="J106" s="439"/>
      <c r="K106" s="439"/>
    </row>
    <row r="107" s="430" customFormat="1" spans="1:11">
      <c r="A107" s="469"/>
      <c r="B107" s="439"/>
      <c r="C107" s="439"/>
      <c r="D107" s="470"/>
      <c r="E107" s="439"/>
      <c r="F107" s="439"/>
      <c r="G107" s="439"/>
      <c r="H107" s="439"/>
      <c r="I107" s="439"/>
      <c r="J107" s="439"/>
      <c r="K107" s="439"/>
    </row>
    <row r="108" s="430" customFormat="1" spans="1:11">
      <c r="A108" s="469"/>
      <c r="B108" s="439"/>
      <c r="C108" s="439"/>
      <c r="D108" s="470"/>
      <c r="E108" s="439"/>
      <c r="F108" s="439"/>
      <c r="G108" s="439"/>
      <c r="H108" s="439"/>
      <c r="I108" s="439"/>
      <c r="J108" s="439"/>
      <c r="K108" s="439"/>
    </row>
    <row r="109" s="430" customFormat="1" spans="1:11">
      <c r="A109" s="469"/>
      <c r="B109" s="439"/>
      <c r="C109" s="439"/>
      <c r="D109" s="470"/>
      <c r="E109" s="439"/>
      <c r="F109" s="439"/>
      <c r="G109" s="439"/>
      <c r="H109" s="439"/>
      <c r="I109" s="439"/>
      <c r="J109" s="439"/>
      <c r="K109" s="439"/>
    </row>
    <row r="110" spans="1:11">
      <c r="A110" s="469"/>
      <c r="B110" s="439"/>
      <c r="C110" s="439"/>
      <c r="D110" s="470"/>
      <c r="E110" s="439"/>
      <c r="F110" s="439"/>
      <c r="G110" s="439"/>
      <c r="H110" s="439"/>
      <c r="I110" s="439"/>
      <c r="J110" s="439"/>
      <c r="K110" s="439"/>
    </row>
    <row r="111" spans="1:11">
      <c r="A111" s="469"/>
      <c r="B111" s="439"/>
      <c r="C111" s="439"/>
      <c r="D111" s="470"/>
      <c r="E111" s="439"/>
      <c r="F111" s="439"/>
      <c r="G111" s="439"/>
      <c r="H111" s="439"/>
      <c r="I111" s="439"/>
      <c r="J111" s="439"/>
      <c r="K111" s="439"/>
    </row>
    <row r="112" spans="1:11">
      <c r="A112" s="469"/>
      <c r="B112" s="439"/>
      <c r="C112" s="439"/>
      <c r="D112" s="470"/>
      <c r="E112" s="439"/>
      <c r="F112" s="439"/>
      <c r="G112" s="439"/>
      <c r="H112" s="439"/>
      <c r="I112" s="439"/>
      <c r="J112" s="439"/>
      <c r="K112" s="439"/>
    </row>
    <row r="113" spans="1:11">
      <c r="A113" s="469"/>
      <c r="B113" s="439"/>
      <c r="C113" s="439"/>
      <c r="D113" s="470"/>
      <c r="E113" s="439"/>
      <c r="F113" s="439"/>
      <c r="G113" s="439"/>
      <c r="H113" s="439"/>
      <c r="I113" s="439"/>
      <c r="J113" s="439"/>
      <c r="K113" s="439"/>
    </row>
    <row r="114" spans="1:11">
      <c r="A114" s="469"/>
      <c r="B114" s="439"/>
      <c r="C114" s="439"/>
      <c r="D114" s="470"/>
      <c r="E114" s="439"/>
      <c r="F114" s="439"/>
      <c r="G114" s="439"/>
      <c r="H114" s="439"/>
      <c r="I114" s="439"/>
      <c r="J114" s="439"/>
      <c r="K114" s="439"/>
    </row>
    <row r="115" spans="1:11">
      <c r="A115" s="469"/>
      <c r="B115" s="439"/>
      <c r="C115" s="439"/>
      <c r="D115" s="470"/>
      <c r="E115" s="439"/>
      <c r="F115" s="439"/>
      <c r="G115" s="439"/>
      <c r="H115" s="439"/>
      <c r="I115" s="439"/>
      <c r="J115" s="439"/>
      <c r="K115" s="439"/>
    </row>
    <row r="116" spans="1:11">
      <c r="A116" s="469"/>
      <c r="B116" s="439"/>
      <c r="C116" s="439"/>
      <c r="D116" s="470"/>
      <c r="E116" s="439"/>
      <c r="F116" s="439"/>
      <c r="G116" s="439"/>
      <c r="H116" s="439"/>
      <c r="I116" s="439"/>
      <c r="J116" s="439"/>
      <c r="K116" s="439"/>
    </row>
    <row r="117" spans="1:11">
      <c r="A117" s="469"/>
      <c r="B117" s="439"/>
      <c r="C117" s="439"/>
      <c r="D117" s="470"/>
      <c r="E117" s="439"/>
      <c r="F117" s="439"/>
      <c r="G117" s="439"/>
      <c r="H117" s="439"/>
      <c r="I117" s="439"/>
      <c r="J117" s="439"/>
      <c r="K117" s="439"/>
    </row>
    <row r="118" spans="1:11">
      <c r="A118" s="469"/>
      <c r="B118" s="439"/>
      <c r="C118" s="439"/>
      <c r="D118" s="470"/>
      <c r="E118" s="439"/>
      <c r="F118" s="439"/>
      <c r="G118" s="439"/>
      <c r="H118" s="439"/>
      <c r="I118" s="439"/>
      <c r="J118" s="439"/>
      <c r="K118" s="439"/>
    </row>
    <row r="119" spans="1:11">
      <c r="A119" s="469"/>
      <c r="B119" s="439"/>
      <c r="C119" s="439"/>
      <c r="D119" s="470"/>
      <c r="E119" s="439"/>
      <c r="F119" s="439"/>
      <c r="G119" s="439"/>
      <c r="H119" s="439"/>
      <c r="I119" s="439"/>
      <c r="J119" s="439"/>
      <c r="K119" s="439"/>
    </row>
    <row r="120" spans="1:11">
      <c r="A120" s="469"/>
      <c r="B120" s="439"/>
      <c r="C120" s="439"/>
      <c r="D120" s="470"/>
      <c r="E120" s="439"/>
      <c r="F120" s="439"/>
      <c r="G120" s="439"/>
      <c r="H120" s="439"/>
      <c r="I120" s="439"/>
      <c r="J120" s="439"/>
      <c r="K120" s="439"/>
    </row>
    <row r="121" spans="1:11">
      <c r="A121" s="469"/>
      <c r="B121" s="439"/>
      <c r="C121" s="439"/>
      <c r="D121" s="470"/>
      <c r="E121" s="439"/>
      <c r="F121" s="439"/>
      <c r="G121" s="439"/>
      <c r="H121" s="439"/>
      <c r="I121" s="439"/>
      <c r="J121" s="439"/>
      <c r="K121" s="439"/>
    </row>
    <row r="122" spans="1:11">
      <c r="A122" s="469"/>
      <c r="B122" s="439"/>
      <c r="C122" s="439"/>
      <c r="D122" s="470"/>
      <c r="E122" s="439"/>
      <c r="F122" s="439"/>
      <c r="G122" s="439"/>
      <c r="H122" s="439"/>
      <c r="I122" s="439"/>
      <c r="J122" s="439"/>
      <c r="K122" s="439"/>
    </row>
    <row r="123" spans="1:11">
      <c r="A123" s="469"/>
      <c r="B123" s="439"/>
      <c r="C123" s="439"/>
      <c r="D123" s="470"/>
      <c r="E123" s="439"/>
      <c r="F123" s="439"/>
      <c r="G123" s="439"/>
      <c r="H123" s="439"/>
      <c r="I123" s="439"/>
      <c r="J123" s="439"/>
      <c r="K123" s="439"/>
    </row>
    <row r="124" spans="1:11">
      <c r="A124" s="469"/>
      <c r="B124" s="439"/>
      <c r="C124" s="439"/>
      <c r="D124" s="470"/>
      <c r="E124" s="439"/>
      <c r="F124" s="439"/>
      <c r="G124" s="439"/>
      <c r="H124" s="439"/>
      <c r="I124" s="439"/>
      <c r="J124" s="439"/>
      <c r="K124" s="439"/>
    </row>
    <row r="125" spans="1:11">
      <c r="A125" s="472"/>
      <c r="B125" s="439"/>
      <c r="C125" s="439"/>
      <c r="D125" s="473"/>
      <c r="E125" s="439"/>
      <c r="F125" s="439"/>
      <c r="G125" s="439"/>
      <c r="H125" s="439"/>
      <c r="I125" s="439"/>
      <c r="J125" s="439"/>
      <c r="K125" s="439"/>
    </row>
    <row r="126" spans="1:11">
      <c r="A126" s="472"/>
      <c r="B126" s="439"/>
      <c r="C126" s="439"/>
      <c r="D126" s="473"/>
      <c r="E126" s="439"/>
      <c r="F126" s="439"/>
      <c r="G126" s="439"/>
      <c r="H126" s="439"/>
      <c r="I126" s="439"/>
      <c r="J126" s="439"/>
      <c r="K126" s="439"/>
    </row>
    <row r="127" spans="1:11">
      <c r="A127" s="472"/>
      <c r="B127" s="439"/>
      <c r="C127" s="439"/>
      <c r="D127" s="473"/>
      <c r="E127" s="439"/>
      <c r="F127" s="439"/>
      <c r="G127" s="439"/>
      <c r="H127" s="439"/>
      <c r="I127" s="439"/>
      <c r="J127" s="439"/>
      <c r="K127" s="439"/>
    </row>
    <row r="128" spans="1:11">
      <c r="A128" s="472"/>
      <c r="B128" s="439"/>
      <c r="C128" s="439"/>
      <c r="D128" s="473"/>
      <c r="E128" s="439"/>
      <c r="F128" s="439"/>
      <c r="G128" s="439"/>
      <c r="H128" s="439"/>
      <c r="I128" s="439"/>
      <c r="J128" s="439"/>
      <c r="K128" s="439"/>
    </row>
    <row r="129" spans="1:11">
      <c r="A129" s="472"/>
      <c r="B129" s="439"/>
      <c r="C129" s="439"/>
      <c r="D129" s="473"/>
      <c r="E129" s="439"/>
      <c r="F129" s="439"/>
      <c r="G129" s="439"/>
      <c r="H129" s="439"/>
      <c r="I129" s="439"/>
      <c r="J129" s="439"/>
      <c r="K129" s="439"/>
    </row>
    <row r="130" spans="1:11">
      <c r="A130" s="472"/>
      <c r="B130" s="439"/>
      <c r="C130" s="439"/>
      <c r="D130" s="473"/>
      <c r="E130" s="439"/>
      <c r="F130" s="439"/>
      <c r="G130" s="439"/>
      <c r="H130" s="439"/>
      <c r="I130" s="439"/>
      <c r="J130" s="439"/>
      <c r="K130" s="439"/>
    </row>
    <row r="131" spans="1:11">
      <c r="A131" s="472"/>
      <c r="B131" s="439"/>
      <c r="C131" s="439"/>
      <c r="D131" s="473"/>
      <c r="E131" s="439"/>
      <c r="F131" s="439"/>
      <c r="G131" s="439"/>
      <c r="H131" s="439"/>
      <c r="I131" s="439"/>
      <c r="J131" s="439"/>
      <c r="K131" s="439"/>
    </row>
    <row r="132" spans="1:11">
      <c r="A132" s="472"/>
      <c r="B132" s="439"/>
      <c r="C132" s="439"/>
      <c r="D132" s="473"/>
      <c r="E132" s="439"/>
      <c r="F132" s="439"/>
      <c r="G132" s="439"/>
      <c r="H132" s="439"/>
      <c r="I132" s="439"/>
      <c r="J132" s="439"/>
      <c r="K132" s="439"/>
    </row>
    <row r="133" spans="1:11">
      <c r="A133" s="472"/>
      <c r="B133" s="439"/>
      <c r="C133" s="439"/>
      <c r="D133" s="473"/>
      <c r="E133" s="439"/>
      <c r="F133" s="439"/>
      <c r="G133" s="439"/>
      <c r="H133" s="439"/>
      <c r="I133" s="439"/>
      <c r="J133" s="439"/>
      <c r="K133" s="439"/>
    </row>
    <row r="134" spans="1:11">
      <c r="A134" s="472"/>
      <c r="B134" s="439"/>
      <c r="C134" s="439"/>
      <c r="D134" s="473"/>
      <c r="E134" s="439"/>
      <c r="F134" s="439"/>
      <c r="G134" s="439"/>
      <c r="H134" s="439"/>
      <c r="I134" s="439"/>
      <c r="J134" s="439"/>
      <c r="K134" s="439"/>
    </row>
    <row r="135" spans="1:11">
      <c r="A135" s="472"/>
      <c r="B135" s="439"/>
      <c r="C135" s="439"/>
      <c r="D135" s="473"/>
      <c r="E135" s="439"/>
      <c r="F135" s="439"/>
      <c r="G135" s="439"/>
      <c r="H135" s="439"/>
      <c r="I135" s="439"/>
      <c r="J135" s="439"/>
      <c r="K135" s="439"/>
    </row>
    <row r="136" spans="1:11">
      <c r="A136" s="472"/>
      <c r="B136" s="439"/>
      <c r="C136" s="439"/>
      <c r="D136" s="473"/>
      <c r="E136" s="439"/>
      <c r="F136" s="439"/>
      <c r="G136" s="439"/>
      <c r="H136" s="439"/>
      <c r="I136" s="439"/>
      <c r="J136" s="439"/>
      <c r="K136" s="439"/>
    </row>
    <row r="137" spans="1:11">
      <c r="A137" s="472"/>
      <c r="B137" s="439"/>
      <c r="C137" s="439"/>
      <c r="D137" s="473"/>
      <c r="E137" s="439"/>
      <c r="F137" s="439"/>
      <c r="G137" s="439"/>
      <c r="H137" s="439"/>
      <c r="I137" s="439"/>
      <c r="J137" s="439"/>
      <c r="K137" s="439"/>
    </row>
    <row r="138" spans="1:11">
      <c r="A138" s="472"/>
      <c r="B138" s="439"/>
      <c r="C138" s="439"/>
      <c r="D138" s="473"/>
      <c r="E138" s="439"/>
      <c r="F138" s="439"/>
      <c r="G138" s="439"/>
      <c r="H138" s="439"/>
      <c r="I138" s="439"/>
      <c r="J138" s="439"/>
      <c r="K138" s="439"/>
    </row>
    <row r="139" spans="1:11">
      <c r="A139" s="472"/>
      <c r="B139" s="439"/>
      <c r="C139" s="439"/>
      <c r="D139" s="473"/>
      <c r="E139" s="439"/>
      <c r="F139" s="439"/>
      <c r="G139" s="439"/>
      <c r="H139" s="439"/>
      <c r="I139" s="439"/>
      <c r="J139" s="439"/>
      <c r="K139" s="439"/>
    </row>
    <row r="140" spans="1:11">
      <c r="A140" s="472"/>
      <c r="B140" s="439"/>
      <c r="C140" s="439"/>
      <c r="D140" s="473"/>
      <c r="E140" s="439"/>
      <c r="F140" s="439"/>
      <c r="G140" s="439"/>
      <c r="H140" s="439"/>
      <c r="I140" s="439"/>
      <c r="J140" s="439"/>
      <c r="K140" s="439"/>
    </row>
    <row r="141" spans="1:11">
      <c r="A141" s="472"/>
      <c r="B141" s="439"/>
      <c r="C141" s="439"/>
      <c r="D141" s="473"/>
      <c r="E141" s="439"/>
      <c r="F141" s="439"/>
      <c r="G141" s="439"/>
      <c r="H141" s="439"/>
      <c r="I141" s="439"/>
      <c r="J141" s="439"/>
      <c r="K141" s="439"/>
    </row>
    <row r="142" spans="1:11">
      <c r="A142" s="472"/>
      <c r="B142" s="439"/>
      <c r="C142" s="439"/>
      <c r="D142" s="473"/>
      <c r="E142" s="439"/>
      <c r="F142" s="439"/>
      <c r="G142" s="439"/>
      <c r="H142" s="439"/>
      <c r="I142" s="439"/>
      <c r="J142" s="439"/>
      <c r="K142" s="439"/>
    </row>
    <row r="143" spans="1:11">
      <c r="A143" s="472"/>
      <c r="B143" s="439"/>
      <c r="C143" s="439"/>
      <c r="D143" s="473"/>
      <c r="E143" s="439"/>
      <c r="F143" s="439"/>
      <c r="G143" s="439"/>
      <c r="H143" s="439"/>
      <c r="I143" s="439"/>
      <c r="J143" s="439"/>
      <c r="K143" s="439"/>
    </row>
    <row r="144" spans="1:11">
      <c r="A144" s="472"/>
      <c r="B144" s="439"/>
      <c r="C144" s="439"/>
      <c r="D144" s="473"/>
      <c r="E144" s="439"/>
      <c r="F144" s="439"/>
      <c r="G144" s="439"/>
      <c r="H144" s="439"/>
      <c r="I144" s="439"/>
      <c r="J144" s="439"/>
      <c r="K144" s="439"/>
    </row>
    <row r="145" spans="1:11">
      <c r="A145" s="472"/>
      <c r="B145" s="439"/>
      <c r="C145" s="439"/>
      <c r="D145" s="473"/>
      <c r="E145" s="439"/>
      <c r="F145" s="439"/>
      <c r="G145" s="439"/>
      <c r="H145" s="439"/>
      <c r="I145" s="439"/>
      <c r="J145" s="439"/>
      <c r="K145" s="439"/>
    </row>
    <row r="146" spans="1:11">
      <c r="A146" s="472"/>
      <c r="B146" s="439"/>
      <c r="C146" s="439"/>
      <c r="D146" s="473"/>
      <c r="E146" s="439"/>
      <c r="F146" s="439"/>
      <c r="G146" s="439"/>
      <c r="H146" s="439"/>
      <c r="I146" s="439"/>
      <c r="J146" s="439"/>
      <c r="K146" s="439"/>
    </row>
    <row r="147" spans="1:11">
      <c r="A147" s="472"/>
      <c r="B147" s="439"/>
      <c r="C147" s="439"/>
      <c r="D147" s="473"/>
      <c r="E147" s="439"/>
      <c r="F147" s="439"/>
      <c r="G147" s="439"/>
      <c r="H147" s="439"/>
      <c r="I147" s="439"/>
      <c r="J147" s="439"/>
      <c r="K147" s="439"/>
    </row>
    <row r="148" spans="1:11">
      <c r="A148" s="472"/>
      <c r="B148" s="439"/>
      <c r="C148" s="439"/>
      <c r="D148" s="473"/>
      <c r="E148" s="439"/>
      <c r="F148" s="439"/>
      <c r="G148" s="439"/>
      <c r="H148" s="439"/>
      <c r="I148" s="439"/>
      <c r="J148" s="439"/>
      <c r="K148" s="439"/>
    </row>
    <row r="149" spans="1:11">
      <c r="A149" s="472"/>
      <c r="B149" s="439"/>
      <c r="C149" s="439"/>
      <c r="D149" s="473"/>
      <c r="E149" s="439"/>
      <c r="F149" s="439"/>
      <c r="G149" s="439"/>
      <c r="H149" s="439"/>
      <c r="I149" s="439"/>
      <c r="J149" s="439"/>
      <c r="K149" s="439"/>
    </row>
    <row r="150" spans="1:11">
      <c r="A150" s="472"/>
      <c r="B150" s="439"/>
      <c r="C150" s="439"/>
      <c r="D150" s="473"/>
      <c r="E150" s="439"/>
      <c r="F150" s="439"/>
      <c r="G150" s="439"/>
      <c r="H150" s="439"/>
      <c r="I150" s="439"/>
      <c r="J150" s="439"/>
      <c r="K150" s="439"/>
    </row>
    <row r="151" spans="1:11">
      <c r="A151" s="472"/>
      <c r="B151" s="439"/>
      <c r="C151" s="439"/>
      <c r="D151" s="473"/>
      <c r="E151" s="439"/>
      <c r="F151" s="439"/>
      <c r="G151" s="439"/>
      <c r="H151" s="439"/>
      <c r="I151" s="439"/>
      <c r="J151" s="439"/>
      <c r="K151" s="439"/>
    </row>
    <row r="152" spans="1:11">
      <c r="A152" s="472"/>
      <c r="B152" s="439"/>
      <c r="C152" s="439"/>
      <c r="D152" s="473"/>
      <c r="E152" s="439"/>
      <c r="F152" s="439"/>
      <c r="G152" s="439"/>
      <c r="H152" s="439"/>
      <c r="I152" s="439"/>
      <c r="J152" s="439"/>
      <c r="K152" s="439"/>
    </row>
    <row r="153" spans="1:11">
      <c r="A153" s="472"/>
      <c r="B153" s="439"/>
      <c r="C153" s="439"/>
      <c r="D153" s="473"/>
      <c r="E153" s="439"/>
      <c r="F153" s="439"/>
      <c r="G153" s="439"/>
      <c r="H153" s="439"/>
      <c r="I153" s="439"/>
      <c r="J153" s="439"/>
      <c r="K153" s="439"/>
    </row>
    <row r="154" spans="1:11">
      <c r="A154" s="472"/>
      <c r="B154" s="439"/>
      <c r="C154" s="439"/>
      <c r="D154" s="473"/>
      <c r="E154" s="439"/>
      <c r="F154" s="439"/>
      <c r="G154" s="439"/>
      <c r="H154" s="439"/>
      <c r="I154" s="439"/>
      <c r="J154" s="439"/>
      <c r="K154" s="439"/>
    </row>
    <row r="155" spans="1:11">
      <c r="A155" s="472"/>
      <c r="B155" s="439"/>
      <c r="C155" s="439"/>
      <c r="D155" s="473"/>
      <c r="E155" s="439"/>
      <c r="F155" s="439"/>
      <c r="G155" s="439"/>
      <c r="H155" s="439"/>
      <c r="I155" s="439"/>
      <c r="J155" s="439"/>
      <c r="K155" s="439"/>
    </row>
    <row r="156" spans="1:11">
      <c r="A156" s="472"/>
      <c r="B156" s="439"/>
      <c r="C156" s="439"/>
      <c r="D156" s="473"/>
      <c r="E156" s="439"/>
      <c r="F156" s="439"/>
      <c r="G156" s="439"/>
      <c r="H156" s="439"/>
      <c r="I156" s="439"/>
      <c r="J156" s="439"/>
      <c r="K156" s="439"/>
    </row>
    <row r="157" spans="1:11">
      <c r="A157" s="472"/>
      <c r="B157" s="439"/>
      <c r="C157" s="439"/>
      <c r="D157" s="473"/>
      <c r="E157" s="439"/>
      <c r="F157" s="439"/>
      <c r="G157" s="439"/>
      <c r="H157" s="439"/>
      <c r="I157" s="439"/>
      <c r="J157" s="439"/>
      <c r="K157" s="439"/>
    </row>
    <row r="158" spans="1:11">
      <c r="A158" s="472"/>
      <c r="B158" s="439"/>
      <c r="C158" s="439"/>
      <c r="D158" s="473"/>
      <c r="E158" s="439"/>
      <c r="F158" s="439"/>
      <c r="G158" s="439"/>
      <c r="H158" s="439"/>
      <c r="I158" s="439"/>
      <c r="J158" s="439"/>
      <c r="K158" s="439"/>
    </row>
    <row r="159" spans="1:11">
      <c r="A159" s="472"/>
      <c r="B159" s="439"/>
      <c r="C159" s="439"/>
      <c r="D159" s="473"/>
      <c r="E159" s="439"/>
      <c r="F159" s="439"/>
      <c r="G159" s="439"/>
      <c r="H159" s="439"/>
      <c r="I159" s="439"/>
      <c r="J159" s="439"/>
      <c r="K159" s="439"/>
    </row>
    <row r="160" spans="1:11">
      <c r="A160" s="472"/>
      <c r="B160" s="439"/>
      <c r="C160" s="439"/>
      <c r="D160" s="473"/>
      <c r="E160" s="439"/>
      <c r="F160" s="439"/>
      <c r="G160" s="439"/>
      <c r="H160" s="439"/>
      <c r="I160" s="439"/>
      <c r="J160" s="439"/>
      <c r="K160" s="439"/>
    </row>
    <row r="161" spans="1:11">
      <c r="A161" s="472"/>
      <c r="B161" s="439"/>
      <c r="C161" s="439"/>
      <c r="D161" s="473"/>
      <c r="E161" s="439"/>
      <c r="F161" s="439"/>
      <c r="G161" s="439"/>
      <c r="H161" s="439"/>
      <c r="I161" s="439"/>
      <c r="J161" s="439"/>
      <c r="K161" s="439"/>
    </row>
    <row r="162" spans="1:11">
      <c r="A162" s="472"/>
      <c r="B162" s="439"/>
      <c r="C162" s="439"/>
      <c r="D162" s="473"/>
      <c r="E162" s="439"/>
      <c r="F162" s="439"/>
      <c r="G162" s="439"/>
      <c r="H162" s="439"/>
      <c r="I162" s="439"/>
      <c r="J162" s="439"/>
      <c r="K162" s="439"/>
    </row>
    <row r="163" spans="1:11">
      <c r="A163" s="472"/>
      <c r="B163" s="439"/>
      <c r="C163" s="439"/>
      <c r="D163" s="473"/>
      <c r="E163" s="439"/>
      <c r="F163" s="439"/>
      <c r="G163" s="439"/>
      <c r="H163" s="439"/>
      <c r="I163" s="439"/>
      <c r="J163" s="439"/>
      <c r="K163" s="439"/>
    </row>
    <row r="164" spans="1:11">
      <c r="A164" s="472"/>
      <c r="B164" s="439"/>
      <c r="C164" s="439"/>
      <c r="D164" s="473"/>
      <c r="E164" s="439"/>
      <c r="F164" s="439"/>
      <c r="G164" s="439"/>
      <c r="H164" s="439"/>
      <c r="I164" s="439"/>
      <c r="J164" s="439"/>
      <c r="K164" s="439"/>
    </row>
    <row r="165" spans="1:11">
      <c r="A165" s="472"/>
      <c r="B165" s="439"/>
      <c r="C165" s="439"/>
      <c r="D165" s="473"/>
      <c r="E165" s="439"/>
      <c r="F165" s="439"/>
      <c r="G165" s="439"/>
      <c r="H165" s="439"/>
      <c r="I165" s="439"/>
      <c r="J165" s="439"/>
      <c r="K165" s="439"/>
    </row>
    <row r="166" spans="1:11">
      <c r="A166" s="472"/>
      <c r="B166" s="439"/>
      <c r="C166" s="439"/>
      <c r="D166" s="473"/>
      <c r="E166" s="439"/>
      <c r="F166" s="439"/>
      <c r="G166" s="439"/>
      <c r="H166" s="439"/>
      <c r="I166" s="439"/>
      <c r="J166" s="439"/>
      <c r="K166" s="439"/>
    </row>
    <row r="167" spans="1:11">
      <c r="A167" s="472"/>
      <c r="B167" s="439"/>
      <c r="C167" s="439"/>
      <c r="D167" s="473"/>
      <c r="E167" s="439"/>
      <c r="F167" s="439"/>
      <c r="G167" s="439"/>
      <c r="H167" s="439"/>
      <c r="I167" s="439"/>
      <c r="J167" s="439"/>
      <c r="K167" s="439"/>
    </row>
    <row r="168" spans="1:11">
      <c r="A168" s="472"/>
      <c r="B168" s="439"/>
      <c r="C168" s="439"/>
      <c r="D168" s="473"/>
      <c r="E168" s="439"/>
      <c r="F168" s="439"/>
      <c r="G168" s="439"/>
      <c r="H168" s="439"/>
      <c r="I168" s="439"/>
      <c r="J168" s="439"/>
      <c r="K168" s="439"/>
    </row>
    <row r="169" spans="1:11">
      <c r="A169" s="472"/>
      <c r="B169" s="439"/>
      <c r="C169" s="439"/>
      <c r="D169" s="473"/>
      <c r="E169" s="439"/>
      <c r="F169" s="439"/>
      <c r="G169" s="439"/>
      <c r="H169" s="439"/>
      <c r="I169" s="439"/>
      <c r="J169" s="439"/>
      <c r="K169" s="439"/>
    </row>
    <row r="170" spans="1:11">
      <c r="A170" s="472"/>
      <c r="B170" s="439"/>
      <c r="C170" s="439"/>
      <c r="D170" s="473"/>
      <c r="E170" s="439"/>
      <c r="F170" s="439"/>
      <c r="G170" s="439"/>
      <c r="H170" s="439"/>
      <c r="I170" s="439"/>
      <c r="J170" s="439"/>
      <c r="K170" s="439"/>
    </row>
    <row r="171" spans="1:11">
      <c r="A171" s="472"/>
      <c r="B171" s="439"/>
      <c r="C171" s="439"/>
      <c r="D171" s="473"/>
      <c r="E171" s="439"/>
      <c r="F171" s="439"/>
      <c r="G171" s="439"/>
      <c r="H171" s="439"/>
      <c r="I171" s="439"/>
      <c r="J171" s="439"/>
      <c r="K171" s="439"/>
    </row>
    <row r="172" spans="1:11">
      <c r="A172" s="472"/>
      <c r="B172" s="439"/>
      <c r="C172" s="439"/>
      <c r="D172" s="473"/>
      <c r="E172" s="439"/>
      <c r="F172" s="439"/>
      <c r="G172" s="439"/>
      <c r="H172" s="439"/>
      <c r="I172" s="439"/>
      <c r="J172" s="439"/>
      <c r="K172" s="439"/>
    </row>
    <row r="173" spans="1:11">
      <c r="A173" s="472"/>
      <c r="B173" s="439"/>
      <c r="C173" s="439"/>
      <c r="D173" s="473"/>
      <c r="E173" s="439"/>
      <c r="F173" s="439"/>
      <c r="G173" s="439"/>
      <c r="H173" s="439"/>
      <c r="I173" s="439"/>
      <c r="J173" s="439"/>
      <c r="K173" s="439"/>
    </row>
    <row r="174" spans="1:11">
      <c r="A174" s="472"/>
      <c r="B174" s="439"/>
      <c r="C174" s="439"/>
      <c r="D174" s="473"/>
      <c r="E174" s="439"/>
      <c r="F174" s="439"/>
      <c r="G174" s="439"/>
      <c r="H174" s="439"/>
      <c r="I174" s="439"/>
      <c r="J174" s="439"/>
      <c r="K174" s="439"/>
    </row>
    <row r="175" spans="1:11">
      <c r="A175" s="472"/>
      <c r="B175" s="439"/>
      <c r="C175" s="439"/>
      <c r="D175" s="473"/>
      <c r="E175" s="439"/>
      <c r="F175" s="439"/>
      <c r="G175" s="439"/>
      <c r="H175" s="439"/>
      <c r="I175" s="439"/>
      <c r="J175" s="439"/>
      <c r="K175" s="439"/>
    </row>
    <row r="176" spans="1:11">
      <c r="A176" s="472"/>
      <c r="B176" s="439"/>
      <c r="C176" s="439"/>
      <c r="D176" s="473"/>
      <c r="E176" s="439"/>
      <c r="F176" s="439"/>
      <c r="G176" s="439"/>
      <c r="H176" s="439"/>
      <c r="I176" s="439"/>
      <c r="J176" s="439"/>
      <c r="K176" s="439"/>
    </row>
    <row r="177" spans="1:11">
      <c r="A177" s="472"/>
      <c r="B177" s="439"/>
      <c r="C177" s="439"/>
      <c r="D177" s="473"/>
      <c r="E177" s="439"/>
      <c r="F177" s="439"/>
      <c r="G177" s="439"/>
      <c r="H177" s="439"/>
      <c r="I177" s="439"/>
      <c r="J177" s="439"/>
      <c r="K177" s="439"/>
    </row>
    <row r="178" spans="1:11">
      <c r="A178" s="472"/>
      <c r="B178" s="439"/>
      <c r="C178" s="439"/>
      <c r="D178" s="473"/>
      <c r="E178" s="439"/>
      <c r="F178" s="439"/>
      <c r="G178" s="439"/>
      <c r="H178" s="439"/>
      <c r="I178" s="439"/>
      <c r="J178" s="439"/>
      <c r="K178" s="439"/>
    </row>
    <row r="179" spans="1:11">
      <c r="A179" s="472"/>
      <c r="B179" s="439"/>
      <c r="C179" s="439"/>
      <c r="D179" s="473"/>
      <c r="E179" s="439"/>
      <c r="F179" s="439"/>
      <c r="G179" s="439"/>
      <c r="H179" s="439"/>
      <c r="I179" s="439"/>
      <c r="J179" s="439"/>
      <c r="K179" s="439"/>
    </row>
    <row r="180" spans="1:11">
      <c r="A180" s="472"/>
      <c r="B180" s="439"/>
      <c r="C180" s="439"/>
      <c r="D180" s="473"/>
      <c r="E180" s="439"/>
      <c r="F180" s="439"/>
      <c r="G180" s="439"/>
      <c r="H180" s="439"/>
      <c r="I180" s="439"/>
      <c r="J180" s="439"/>
      <c r="K180" s="439"/>
    </row>
    <row r="181" spans="1:11">
      <c r="A181" s="472"/>
      <c r="B181" s="439"/>
      <c r="C181" s="439"/>
      <c r="D181" s="473"/>
      <c r="E181" s="439"/>
      <c r="F181" s="439"/>
      <c r="G181" s="439"/>
      <c r="H181" s="439"/>
      <c r="I181" s="439"/>
      <c r="J181" s="439"/>
      <c r="K181" s="439"/>
    </row>
    <row r="182" spans="1:11">
      <c r="A182" s="472"/>
      <c r="B182" s="439"/>
      <c r="C182" s="439"/>
      <c r="D182" s="473"/>
      <c r="E182" s="439"/>
      <c r="F182" s="439"/>
      <c r="G182" s="439"/>
      <c r="H182" s="439"/>
      <c r="I182" s="439"/>
      <c r="J182" s="439"/>
      <c r="K182" s="439"/>
    </row>
    <row r="183" spans="1:11">
      <c r="A183" s="472"/>
      <c r="B183" s="439"/>
      <c r="C183" s="439"/>
      <c r="D183" s="473"/>
      <c r="E183" s="439"/>
      <c r="F183" s="439"/>
      <c r="G183" s="439"/>
      <c r="H183" s="439"/>
      <c r="I183" s="439"/>
      <c r="J183" s="439"/>
      <c r="K183" s="439"/>
    </row>
    <row r="184" spans="1:11">
      <c r="A184" s="472"/>
      <c r="B184" s="439"/>
      <c r="C184" s="439"/>
      <c r="D184" s="473"/>
      <c r="E184" s="439"/>
      <c r="F184" s="439"/>
      <c r="G184" s="439"/>
      <c r="H184" s="439"/>
      <c r="I184" s="439"/>
      <c r="J184" s="439"/>
      <c r="K184" s="439"/>
    </row>
    <row r="185" spans="1:11">
      <c r="A185" s="472"/>
      <c r="B185" s="439"/>
      <c r="C185" s="439"/>
      <c r="D185" s="473"/>
      <c r="E185" s="439"/>
      <c r="F185" s="439"/>
      <c r="G185" s="439"/>
      <c r="H185" s="439"/>
      <c r="I185" s="439"/>
      <c r="J185" s="439"/>
      <c r="K185" s="439"/>
    </row>
    <row r="186" spans="1:11">
      <c r="A186" s="472"/>
      <c r="B186" s="439"/>
      <c r="C186" s="439"/>
      <c r="D186" s="473"/>
      <c r="E186" s="439"/>
      <c r="F186" s="439"/>
      <c r="G186" s="439"/>
      <c r="H186" s="439"/>
      <c r="I186" s="439"/>
      <c r="J186" s="439"/>
      <c r="K186" s="439"/>
    </row>
    <row r="187" spans="1:11">
      <c r="A187" s="472"/>
      <c r="B187" s="439"/>
      <c r="C187" s="439"/>
      <c r="D187" s="473"/>
      <c r="E187" s="439"/>
      <c r="F187" s="439"/>
      <c r="G187" s="439"/>
      <c r="H187" s="439"/>
      <c r="I187" s="439"/>
      <c r="J187" s="439"/>
      <c r="K187" s="439"/>
    </row>
    <row r="188" spans="1:11">
      <c r="A188" s="472"/>
      <c r="B188" s="439"/>
      <c r="C188" s="439"/>
      <c r="D188" s="473"/>
      <c r="E188" s="439"/>
      <c r="F188" s="439"/>
      <c r="G188" s="439"/>
      <c r="H188" s="439"/>
      <c r="I188" s="439"/>
      <c r="J188" s="439"/>
      <c r="K188" s="439"/>
    </row>
    <row r="189" spans="1:11">
      <c r="A189" s="472"/>
      <c r="B189" s="439"/>
      <c r="C189" s="439"/>
      <c r="D189" s="473"/>
      <c r="E189" s="439"/>
      <c r="F189" s="439"/>
      <c r="G189" s="439"/>
      <c r="H189" s="439"/>
      <c r="I189" s="439"/>
      <c r="J189" s="439"/>
      <c r="K189" s="439"/>
    </row>
    <row r="190" spans="1:11">
      <c r="A190" s="472"/>
      <c r="B190" s="439"/>
      <c r="C190" s="439"/>
      <c r="D190" s="473"/>
      <c r="E190" s="439"/>
      <c r="F190" s="439"/>
      <c r="G190" s="439"/>
      <c r="H190" s="439"/>
      <c r="I190" s="439"/>
      <c r="J190" s="439"/>
      <c r="K190" s="439"/>
    </row>
    <row r="191" spans="1:11">
      <c r="A191" s="472"/>
      <c r="B191" s="439"/>
      <c r="C191" s="439"/>
      <c r="D191" s="473"/>
      <c r="E191" s="439"/>
      <c r="F191" s="439"/>
      <c r="G191" s="439"/>
      <c r="H191" s="439"/>
      <c r="I191" s="439"/>
      <c r="J191" s="439"/>
      <c r="K191" s="439"/>
    </row>
    <row r="192" spans="1:11">
      <c r="A192" s="472"/>
      <c r="B192" s="439"/>
      <c r="C192" s="439"/>
      <c r="D192" s="473"/>
      <c r="E192" s="439"/>
      <c r="F192" s="439"/>
      <c r="G192" s="439"/>
      <c r="H192" s="439"/>
      <c r="I192" s="439"/>
      <c r="J192" s="439"/>
      <c r="K192" s="439"/>
    </row>
    <row r="193" spans="1:11">
      <c r="A193" s="472"/>
      <c r="B193" s="439"/>
      <c r="C193" s="439"/>
      <c r="D193" s="473"/>
      <c r="E193" s="439"/>
      <c r="F193" s="439"/>
      <c r="G193" s="439"/>
      <c r="H193" s="439"/>
      <c r="I193" s="439"/>
      <c r="J193" s="439"/>
      <c r="K193" s="439"/>
    </row>
    <row r="194" spans="1:11">
      <c r="A194" s="472"/>
      <c r="B194" s="439"/>
      <c r="C194" s="439"/>
      <c r="D194" s="473"/>
      <c r="E194" s="439"/>
      <c r="F194" s="439"/>
      <c r="G194" s="439"/>
      <c r="H194" s="439"/>
      <c r="I194" s="439"/>
      <c r="J194" s="439"/>
      <c r="K194" s="439"/>
    </row>
    <row r="195" spans="1:11">
      <c r="A195" s="472"/>
      <c r="B195" s="439"/>
      <c r="C195" s="439"/>
      <c r="D195" s="473"/>
      <c r="E195" s="439"/>
      <c r="F195" s="439"/>
      <c r="G195" s="439"/>
      <c r="H195" s="439"/>
      <c r="I195" s="439"/>
      <c r="J195" s="439"/>
      <c r="K195" s="439"/>
    </row>
    <row r="196" spans="1:11">
      <c r="A196" s="472"/>
      <c r="B196" s="439"/>
      <c r="C196" s="439"/>
      <c r="D196" s="473"/>
      <c r="E196" s="439"/>
      <c r="F196" s="439"/>
      <c r="G196" s="439"/>
      <c r="H196" s="439"/>
      <c r="I196" s="439"/>
      <c r="J196" s="439"/>
      <c r="K196" s="439"/>
    </row>
    <row r="197" spans="1:11">
      <c r="A197" s="472"/>
      <c r="B197" s="439"/>
      <c r="C197" s="439"/>
      <c r="D197" s="473"/>
      <c r="E197" s="439"/>
      <c r="F197" s="439"/>
      <c r="G197" s="439"/>
      <c r="H197" s="439"/>
      <c r="I197" s="439"/>
      <c r="J197" s="439"/>
      <c r="K197" s="439"/>
    </row>
    <row r="198" spans="1:11">
      <c r="A198" s="472"/>
      <c r="B198" s="439"/>
      <c r="C198" s="439"/>
      <c r="D198" s="473"/>
      <c r="E198" s="439"/>
      <c r="F198" s="439"/>
      <c r="G198" s="439"/>
      <c r="H198" s="439"/>
      <c r="I198" s="439"/>
      <c r="J198" s="439"/>
      <c r="K198" s="439"/>
    </row>
    <row r="199" spans="1:11">
      <c r="A199" s="472"/>
      <c r="B199" s="439"/>
      <c r="C199" s="439"/>
      <c r="D199" s="473"/>
      <c r="E199" s="439"/>
      <c r="F199" s="439"/>
      <c r="G199" s="439"/>
      <c r="H199" s="439"/>
      <c r="I199" s="439"/>
      <c r="J199" s="439"/>
      <c r="K199" s="439"/>
    </row>
    <row r="200" spans="1:11">
      <c r="A200" s="472"/>
      <c r="B200" s="439"/>
      <c r="C200" s="439"/>
      <c r="D200" s="473"/>
      <c r="E200" s="439"/>
      <c r="F200" s="439"/>
      <c r="G200" s="439"/>
      <c r="H200" s="439"/>
      <c r="I200" s="439"/>
      <c r="J200" s="439"/>
      <c r="K200" s="439"/>
    </row>
    <row r="201" spans="1:11">
      <c r="A201" s="472"/>
      <c r="B201" s="439"/>
      <c r="C201" s="439"/>
      <c r="D201" s="473"/>
      <c r="E201" s="439"/>
      <c r="F201" s="439"/>
      <c r="G201" s="439"/>
      <c r="H201" s="439"/>
      <c r="I201" s="439"/>
      <c r="J201" s="439"/>
      <c r="K201" s="439"/>
    </row>
    <row r="202" spans="1:11">
      <c r="A202" s="472"/>
      <c r="B202" s="439"/>
      <c r="C202" s="439"/>
      <c r="D202" s="473"/>
      <c r="E202" s="439"/>
      <c r="F202" s="439"/>
      <c r="G202" s="439"/>
      <c r="H202" s="439"/>
      <c r="I202" s="439"/>
      <c r="J202" s="439"/>
      <c r="K202" s="439"/>
    </row>
    <row r="203" spans="1:11">
      <c r="A203" s="472"/>
      <c r="B203" s="439"/>
      <c r="C203" s="439"/>
      <c r="D203" s="473"/>
      <c r="E203" s="439"/>
      <c r="F203" s="439"/>
      <c r="G203" s="439"/>
      <c r="H203" s="439"/>
      <c r="I203" s="439"/>
      <c r="J203" s="439"/>
      <c r="K203" s="439"/>
    </row>
    <row r="204" spans="1:11">
      <c r="A204" s="472"/>
      <c r="B204" s="439"/>
      <c r="C204" s="439"/>
      <c r="D204" s="473"/>
      <c r="E204" s="439"/>
      <c r="F204" s="439"/>
      <c r="G204" s="439"/>
      <c r="H204" s="439"/>
      <c r="I204" s="439"/>
      <c r="J204" s="439"/>
      <c r="K204" s="439"/>
    </row>
    <row r="205" spans="1:11">
      <c r="A205" s="472"/>
      <c r="B205" s="439"/>
      <c r="C205" s="439"/>
      <c r="D205" s="473"/>
      <c r="E205" s="439"/>
      <c r="F205" s="439"/>
      <c r="G205" s="439"/>
      <c r="H205" s="439"/>
      <c r="I205" s="439"/>
      <c r="J205" s="439"/>
      <c r="K205" s="439"/>
    </row>
    <row r="206" spans="1:11">
      <c r="A206" s="472"/>
      <c r="B206" s="439"/>
      <c r="C206" s="439"/>
      <c r="D206" s="473"/>
      <c r="E206" s="439"/>
      <c r="F206" s="439"/>
      <c r="G206" s="439"/>
      <c r="H206" s="439"/>
      <c r="I206" s="439"/>
      <c r="J206" s="439"/>
      <c r="K206" s="439"/>
    </row>
    <row r="207" spans="1:11">
      <c r="A207" s="472"/>
      <c r="B207" s="439"/>
      <c r="C207" s="439"/>
      <c r="D207" s="473"/>
      <c r="E207" s="439"/>
      <c r="F207" s="439"/>
      <c r="G207" s="439"/>
      <c r="H207" s="439"/>
      <c r="I207" s="439"/>
      <c r="J207" s="439"/>
      <c r="K207" s="439"/>
    </row>
    <row r="208" spans="1:11">
      <c r="A208" s="472"/>
      <c r="B208" s="439"/>
      <c r="C208" s="439"/>
      <c r="D208" s="473"/>
      <c r="E208" s="439"/>
      <c r="F208" s="439"/>
      <c r="G208" s="439"/>
      <c r="H208" s="439"/>
      <c r="I208" s="439"/>
      <c r="J208" s="439"/>
      <c r="K208" s="439"/>
    </row>
    <row r="209" spans="1:11">
      <c r="A209" s="472"/>
      <c r="B209" s="439"/>
      <c r="C209" s="439"/>
      <c r="D209" s="473"/>
      <c r="E209" s="439"/>
      <c r="F209" s="439"/>
      <c r="G209" s="439"/>
      <c r="H209" s="439"/>
      <c r="I209" s="439"/>
      <c r="J209" s="439"/>
      <c r="K209" s="439"/>
    </row>
    <row r="210" spans="1:11">
      <c r="A210" s="472"/>
      <c r="B210" s="439"/>
      <c r="C210" s="439"/>
      <c r="D210" s="473"/>
      <c r="E210" s="439"/>
      <c r="F210" s="439"/>
      <c r="G210" s="439"/>
      <c r="H210" s="439"/>
      <c r="I210" s="439"/>
      <c r="J210" s="439"/>
      <c r="K210" s="439"/>
    </row>
    <row r="211" spans="1:11">
      <c r="A211" s="472"/>
      <c r="B211" s="439"/>
      <c r="C211" s="439"/>
      <c r="D211" s="473"/>
      <c r="E211" s="439"/>
      <c r="F211" s="439"/>
      <c r="G211" s="439"/>
      <c r="H211" s="439"/>
      <c r="I211" s="439"/>
      <c r="J211" s="439"/>
      <c r="K211" s="439"/>
    </row>
    <row r="212" spans="1:11">
      <c r="A212" s="472"/>
      <c r="B212" s="439"/>
      <c r="C212" s="439"/>
      <c r="D212" s="473"/>
      <c r="E212" s="439"/>
      <c r="F212" s="439"/>
      <c r="G212" s="439"/>
      <c r="H212" s="439"/>
      <c r="I212" s="439"/>
      <c r="J212" s="439"/>
      <c r="K212" s="439"/>
    </row>
    <row r="213" spans="1:11">
      <c r="A213" s="472"/>
      <c r="B213" s="439"/>
      <c r="C213" s="439"/>
      <c r="D213" s="473"/>
      <c r="E213" s="439"/>
      <c r="F213" s="439"/>
      <c r="G213" s="439"/>
      <c r="H213" s="439"/>
      <c r="I213" s="439"/>
      <c r="J213" s="439"/>
      <c r="K213" s="439"/>
    </row>
    <row r="214" spans="1:11">
      <c r="A214" s="472"/>
      <c r="B214" s="439"/>
      <c r="C214" s="439"/>
      <c r="D214" s="473"/>
      <c r="E214" s="439"/>
      <c r="F214" s="439"/>
      <c r="G214" s="439"/>
      <c r="H214" s="439"/>
      <c r="I214" s="439"/>
      <c r="J214" s="439"/>
      <c r="K214" s="439"/>
    </row>
    <row r="215" spans="1:11">
      <c r="A215" s="472"/>
      <c r="B215" s="439"/>
      <c r="C215" s="439"/>
      <c r="D215" s="473"/>
      <c r="E215" s="439"/>
      <c r="F215" s="439"/>
      <c r="G215" s="439"/>
      <c r="H215" s="439"/>
      <c r="I215" s="439"/>
      <c r="J215" s="439"/>
      <c r="K215" s="439"/>
    </row>
    <row r="216" spans="1:11">
      <c r="A216" s="472"/>
      <c r="B216" s="439"/>
      <c r="C216" s="439"/>
      <c r="D216" s="473"/>
      <c r="E216" s="439"/>
      <c r="F216" s="439"/>
      <c r="G216" s="439"/>
      <c r="H216" s="439"/>
      <c r="I216" s="439"/>
      <c r="J216" s="439"/>
      <c r="K216" s="439"/>
    </row>
    <row r="217" spans="1:11">
      <c r="A217" s="472"/>
      <c r="B217" s="439"/>
      <c r="C217" s="439"/>
      <c r="D217" s="473"/>
      <c r="E217" s="439"/>
      <c r="F217" s="439"/>
      <c r="G217" s="439"/>
      <c r="H217" s="439"/>
      <c r="I217" s="439"/>
      <c r="J217" s="439"/>
      <c r="K217" s="439"/>
    </row>
    <row r="218" spans="1:11">
      <c r="A218" s="472"/>
      <c r="B218" s="439"/>
      <c r="C218" s="439"/>
      <c r="D218" s="473"/>
      <c r="E218" s="439"/>
      <c r="F218" s="439"/>
      <c r="G218" s="439"/>
      <c r="H218" s="439"/>
      <c r="I218" s="439"/>
      <c r="J218" s="439"/>
      <c r="K218" s="439"/>
    </row>
    <row r="219" spans="1:11">
      <c r="A219" s="472"/>
      <c r="B219" s="439"/>
      <c r="C219" s="439"/>
      <c r="D219" s="473"/>
      <c r="E219" s="439"/>
      <c r="F219" s="439"/>
      <c r="G219" s="439"/>
      <c r="H219" s="439"/>
      <c r="I219" s="439"/>
      <c r="J219" s="439"/>
      <c r="K219" s="439"/>
    </row>
    <row r="220" spans="1:11">
      <c r="A220" s="472"/>
      <c r="B220" s="439"/>
      <c r="C220" s="439"/>
      <c r="D220" s="473"/>
      <c r="E220" s="439"/>
      <c r="F220" s="439"/>
      <c r="G220" s="439"/>
      <c r="H220" s="439"/>
      <c r="I220" s="439"/>
      <c r="J220" s="439"/>
      <c r="K220" s="439"/>
    </row>
    <row r="221" spans="1:11">
      <c r="A221" s="472"/>
      <c r="B221" s="439"/>
      <c r="C221" s="439"/>
      <c r="D221" s="473"/>
      <c r="E221" s="439"/>
      <c r="F221" s="439"/>
      <c r="G221" s="439"/>
      <c r="H221" s="439"/>
      <c r="I221" s="439"/>
      <c r="J221" s="439"/>
      <c r="K221" s="439"/>
    </row>
    <row r="222" spans="1:11">
      <c r="A222" s="472"/>
      <c r="B222" s="439"/>
      <c r="C222" s="439"/>
      <c r="D222" s="473"/>
      <c r="E222" s="439"/>
      <c r="F222" s="439"/>
      <c r="G222" s="439"/>
      <c r="H222" s="439"/>
      <c r="I222" s="439"/>
      <c r="J222" s="439"/>
      <c r="K222" s="439"/>
    </row>
    <row r="223" spans="1:11">
      <c r="A223" s="472"/>
      <c r="B223" s="439"/>
      <c r="C223" s="439"/>
      <c r="D223" s="473"/>
      <c r="E223" s="439"/>
      <c r="F223" s="439"/>
      <c r="G223" s="439"/>
      <c r="H223" s="439"/>
      <c r="I223" s="439"/>
      <c r="J223" s="439"/>
      <c r="K223" s="439"/>
    </row>
    <row r="224" spans="1:11">
      <c r="A224" s="472"/>
      <c r="B224" s="439"/>
      <c r="C224" s="439"/>
      <c r="D224" s="473"/>
      <c r="E224" s="439"/>
      <c r="F224" s="439"/>
      <c r="G224" s="439"/>
      <c r="H224" s="439"/>
      <c r="I224" s="439"/>
      <c r="J224" s="439"/>
      <c r="K224" s="439"/>
    </row>
    <row r="225" spans="1:11">
      <c r="A225" s="472"/>
      <c r="B225" s="439"/>
      <c r="C225" s="439"/>
      <c r="D225" s="473"/>
      <c r="E225" s="439"/>
      <c r="F225" s="439"/>
      <c r="G225" s="439"/>
      <c r="H225" s="439"/>
      <c r="I225" s="439"/>
      <c r="J225" s="439"/>
      <c r="K225" s="439"/>
    </row>
    <row r="226" spans="1:11">
      <c r="A226" s="472"/>
      <c r="B226" s="439"/>
      <c r="C226" s="439"/>
      <c r="D226" s="473"/>
      <c r="E226" s="439"/>
      <c r="F226" s="439"/>
      <c r="G226" s="439"/>
      <c r="H226" s="439"/>
      <c r="I226" s="439"/>
      <c r="J226" s="439"/>
      <c r="K226" s="439"/>
    </row>
    <row r="227" spans="1:11">
      <c r="A227" s="472"/>
      <c r="B227" s="439"/>
      <c r="C227" s="439"/>
      <c r="D227" s="473"/>
      <c r="E227" s="439"/>
      <c r="F227" s="439"/>
      <c r="G227" s="439"/>
      <c r="H227" s="439"/>
      <c r="I227" s="439"/>
      <c r="J227" s="439"/>
      <c r="K227" s="439"/>
    </row>
    <row r="228" spans="1:11">
      <c r="A228" s="472"/>
      <c r="B228" s="439"/>
      <c r="C228" s="439"/>
      <c r="D228" s="473"/>
      <c r="E228" s="439"/>
      <c r="F228" s="439"/>
      <c r="G228" s="439"/>
      <c r="H228" s="439"/>
      <c r="I228" s="439"/>
      <c r="J228" s="439"/>
      <c r="K228" s="439"/>
    </row>
    <row r="229" spans="1:11">
      <c r="A229" s="472"/>
      <c r="B229" s="439"/>
      <c r="C229" s="439"/>
      <c r="D229" s="473"/>
      <c r="E229" s="439"/>
      <c r="F229" s="439"/>
      <c r="G229" s="439"/>
      <c r="H229" s="439"/>
      <c r="I229" s="439"/>
      <c r="J229" s="439"/>
      <c r="K229" s="439"/>
    </row>
    <row r="230" spans="1:11">
      <c r="A230" s="472"/>
      <c r="B230" s="439"/>
      <c r="C230" s="439"/>
      <c r="D230" s="473"/>
      <c r="E230" s="439"/>
      <c r="F230" s="439"/>
      <c r="G230" s="439"/>
      <c r="H230" s="439"/>
      <c r="I230" s="439"/>
      <c r="J230" s="439"/>
      <c r="K230" s="439"/>
    </row>
    <row r="231" spans="1:11">
      <c r="A231" s="472"/>
      <c r="B231" s="439"/>
      <c r="C231" s="439"/>
      <c r="D231" s="473"/>
      <c r="E231" s="439"/>
      <c r="F231" s="439"/>
      <c r="G231" s="439"/>
      <c r="H231" s="439"/>
      <c r="I231" s="439"/>
      <c r="J231" s="439"/>
      <c r="K231" s="439"/>
    </row>
    <row r="232" spans="1:11">
      <c r="A232" s="472"/>
      <c r="B232" s="439"/>
      <c r="C232" s="439"/>
      <c r="D232" s="473"/>
      <c r="E232" s="439"/>
      <c r="F232" s="439"/>
      <c r="G232" s="439"/>
      <c r="H232" s="439"/>
      <c r="I232" s="439"/>
      <c r="J232" s="439"/>
      <c r="K232" s="439"/>
    </row>
    <row r="233" spans="1:11">
      <c r="A233" s="472"/>
      <c r="B233" s="439"/>
      <c r="C233" s="439"/>
      <c r="D233" s="473"/>
      <c r="E233" s="439"/>
      <c r="F233" s="439"/>
      <c r="G233" s="439"/>
      <c r="H233" s="439"/>
      <c r="I233" s="439"/>
      <c r="J233" s="439"/>
      <c r="K233" s="439"/>
    </row>
    <row r="234" spans="1:11">
      <c r="A234" s="472"/>
      <c r="B234" s="439"/>
      <c r="C234" s="439"/>
      <c r="D234" s="473"/>
      <c r="E234" s="439"/>
      <c r="F234" s="439"/>
      <c r="G234" s="439"/>
      <c r="H234" s="439"/>
      <c r="I234" s="439"/>
      <c r="J234" s="439"/>
      <c r="K234" s="439"/>
    </row>
    <row r="235" spans="1:11">
      <c r="A235" s="472"/>
      <c r="B235" s="439"/>
      <c r="C235" s="439"/>
      <c r="D235" s="473"/>
      <c r="E235" s="439"/>
      <c r="F235" s="439"/>
      <c r="G235" s="439"/>
      <c r="H235" s="439"/>
      <c r="I235" s="439"/>
      <c r="J235" s="439"/>
      <c r="K235" s="439"/>
    </row>
    <row r="236" spans="1:11">
      <c r="A236" s="472"/>
      <c r="B236" s="439"/>
      <c r="C236" s="439"/>
      <c r="D236" s="473"/>
      <c r="E236" s="439"/>
      <c r="F236" s="439"/>
      <c r="G236" s="439"/>
      <c r="H236" s="439"/>
      <c r="I236" s="439"/>
      <c r="J236" s="439"/>
      <c r="K236" s="439"/>
    </row>
    <row r="237" spans="1:11">
      <c r="A237" s="472"/>
      <c r="B237" s="439"/>
      <c r="C237" s="439"/>
      <c r="D237" s="473"/>
      <c r="E237" s="439"/>
      <c r="F237" s="439"/>
      <c r="G237" s="439"/>
      <c r="H237" s="439"/>
      <c r="I237" s="439"/>
      <c r="J237" s="439"/>
      <c r="K237" s="439"/>
    </row>
    <row r="238" spans="1:11">
      <c r="A238" s="472"/>
      <c r="B238" s="439"/>
      <c r="C238" s="439"/>
      <c r="D238" s="473"/>
      <c r="E238" s="439"/>
      <c r="F238" s="439"/>
      <c r="G238" s="439"/>
      <c r="H238" s="439"/>
      <c r="I238" s="439"/>
      <c r="J238" s="439"/>
      <c r="K238" s="439"/>
    </row>
    <row r="239" spans="1:11">
      <c r="A239" s="472"/>
      <c r="B239" s="439"/>
      <c r="C239" s="439"/>
      <c r="D239" s="473"/>
      <c r="E239" s="439"/>
      <c r="F239" s="439"/>
      <c r="G239" s="439"/>
      <c r="H239" s="439"/>
      <c r="I239" s="439"/>
      <c r="J239" s="439"/>
      <c r="K239" s="439"/>
    </row>
    <row r="240" spans="1:11">
      <c r="A240" s="472"/>
      <c r="B240" s="439"/>
      <c r="C240" s="439"/>
      <c r="D240" s="473"/>
      <c r="E240" s="439"/>
      <c r="F240" s="439"/>
      <c r="G240" s="439"/>
      <c r="H240" s="439"/>
      <c r="I240" s="439"/>
      <c r="J240" s="439"/>
      <c r="K240" s="439"/>
    </row>
    <row r="241" spans="1:11">
      <c r="A241" s="472"/>
      <c r="B241" s="439"/>
      <c r="C241" s="439"/>
      <c r="D241" s="473"/>
      <c r="E241" s="439"/>
      <c r="F241" s="439"/>
      <c r="G241" s="439"/>
      <c r="H241" s="439"/>
      <c r="I241" s="439"/>
      <c r="J241" s="439"/>
      <c r="K241" s="439"/>
    </row>
    <row r="242" spans="1:11">
      <c r="A242" s="472"/>
      <c r="B242" s="439"/>
      <c r="C242" s="439"/>
      <c r="D242" s="473"/>
      <c r="E242" s="439"/>
      <c r="F242" s="439"/>
      <c r="G242" s="439"/>
      <c r="H242" s="439"/>
      <c r="I242" s="439"/>
      <c r="J242" s="439"/>
      <c r="K242" s="439"/>
    </row>
    <row r="243" spans="1:11">
      <c r="A243" s="472"/>
      <c r="B243" s="439"/>
      <c r="C243" s="439"/>
      <c r="D243" s="473"/>
      <c r="E243" s="439"/>
      <c r="F243" s="439"/>
      <c r="G243" s="439"/>
      <c r="H243" s="439"/>
      <c r="I243" s="439"/>
      <c r="J243" s="439"/>
      <c r="K243" s="439"/>
    </row>
    <row r="244" spans="1:11">
      <c r="A244" s="472"/>
      <c r="B244" s="439"/>
      <c r="C244" s="439"/>
      <c r="D244" s="473"/>
      <c r="E244" s="439"/>
      <c r="F244" s="439"/>
      <c r="G244" s="439"/>
      <c r="H244" s="439"/>
      <c r="I244" s="439"/>
      <c r="J244" s="439"/>
      <c r="K244" s="439"/>
    </row>
    <row r="245" spans="1:11">
      <c r="A245" s="472"/>
      <c r="B245" s="439"/>
      <c r="C245" s="439"/>
      <c r="D245" s="473"/>
      <c r="E245" s="439"/>
      <c r="F245" s="439"/>
      <c r="G245" s="439"/>
      <c r="H245" s="439"/>
      <c r="I245" s="439"/>
      <c r="J245" s="439"/>
      <c r="K245" s="439"/>
    </row>
    <row r="246" spans="1:11">
      <c r="A246" s="472"/>
      <c r="B246" s="439"/>
      <c r="C246" s="439"/>
      <c r="D246" s="473"/>
      <c r="E246" s="439"/>
      <c r="F246" s="439"/>
      <c r="G246" s="439"/>
      <c r="H246" s="439"/>
      <c r="I246" s="439"/>
      <c r="J246" s="439"/>
      <c r="K246" s="439"/>
    </row>
    <row r="247" spans="1:11">
      <c r="A247" s="472"/>
      <c r="B247" s="439"/>
      <c r="C247" s="439"/>
      <c r="D247" s="473"/>
      <c r="E247" s="439"/>
      <c r="F247" s="439"/>
      <c r="G247" s="439"/>
      <c r="H247" s="439"/>
      <c r="I247" s="439"/>
      <c r="J247" s="439"/>
      <c r="K247" s="439"/>
    </row>
    <row r="248" spans="1:11">
      <c r="A248" s="472"/>
      <c r="B248" s="439"/>
      <c r="C248" s="439"/>
      <c r="D248" s="473"/>
      <c r="E248" s="439"/>
      <c r="F248" s="439"/>
      <c r="G248" s="439"/>
      <c r="H248" s="439"/>
      <c r="I248" s="439"/>
      <c r="J248" s="439"/>
      <c r="K248" s="439"/>
    </row>
    <row r="249" spans="1:11">
      <c r="A249" s="472"/>
      <c r="B249" s="439"/>
      <c r="C249" s="439"/>
      <c r="D249" s="473"/>
      <c r="E249" s="439"/>
      <c r="F249" s="439"/>
      <c r="G249" s="439"/>
      <c r="H249" s="439"/>
      <c r="I249" s="439"/>
      <c r="J249" s="439"/>
      <c r="K249" s="439"/>
    </row>
    <row r="250" spans="1:11">
      <c r="A250" s="472"/>
      <c r="B250" s="439"/>
      <c r="C250" s="439"/>
      <c r="D250" s="473"/>
      <c r="E250" s="439"/>
      <c r="F250" s="439"/>
      <c r="G250" s="439"/>
      <c r="H250" s="439"/>
      <c r="I250" s="439"/>
      <c r="J250" s="439"/>
      <c r="K250" s="439"/>
    </row>
    <row r="251" spans="1:11">
      <c r="A251" s="472"/>
      <c r="B251" s="439"/>
      <c r="C251" s="439"/>
      <c r="D251" s="473"/>
      <c r="E251" s="439"/>
      <c r="F251" s="439"/>
      <c r="G251" s="439"/>
      <c r="H251" s="439"/>
      <c r="I251" s="439"/>
      <c r="J251" s="439"/>
      <c r="K251" s="439"/>
    </row>
    <row r="252" spans="1:11">
      <c r="A252" s="472"/>
      <c r="B252" s="439"/>
      <c r="C252" s="439"/>
      <c r="D252" s="473"/>
      <c r="E252" s="439"/>
      <c r="F252" s="439"/>
      <c r="G252" s="439"/>
      <c r="H252" s="439"/>
      <c r="I252" s="439"/>
      <c r="J252" s="439"/>
      <c r="K252" s="439"/>
    </row>
    <row r="253" spans="1:11">
      <c r="A253" s="472"/>
      <c r="B253" s="439"/>
      <c r="C253" s="439"/>
      <c r="D253" s="473"/>
      <c r="E253" s="439"/>
      <c r="F253" s="439"/>
      <c r="G253" s="439"/>
      <c r="H253" s="439"/>
      <c r="I253" s="439"/>
      <c r="J253" s="439"/>
      <c r="K253" s="439"/>
    </row>
    <row r="254" spans="1:11">
      <c r="A254" s="472"/>
      <c r="B254" s="439"/>
      <c r="C254" s="439"/>
      <c r="D254" s="473"/>
      <c r="E254" s="439"/>
      <c r="F254" s="439"/>
      <c r="G254" s="439"/>
      <c r="H254" s="439"/>
      <c r="I254" s="439"/>
      <c r="J254" s="439"/>
      <c r="K254" s="439"/>
    </row>
    <row r="255" spans="1:11">
      <c r="A255" s="472"/>
      <c r="B255" s="439"/>
      <c r="C255" s="439"/>
      <c r="D255" s="473"/>
      <c r="E255" s="439"/>
      <c r="F255" s="439"/>
      <c r="G255" s="439"/>
      <c r="H255" s="439"/>
      <c r="I255" s="439"/>
      <c r="J255" s="439"/>
      <c r="K255" s="439"/>
    </row>
    <row r="256" spans="1:11">
      <c r="A256" s="472"/>
      <c r="B256" s="439"/>
      <c r="C256" s="439"/>
      <c r="D256" s="473"/>
      <c r="E256" s="439"/>
      <c r="F256" s="439"/>
      <c r="G256" s="439"/>
      <c r="H256" s="439"/>
      <c r="I256" s="439"/>
      <c r="J256" s="439"/>
      <c r="K256" s="439"/>
    </row>
    <row r="257" spans="1:11">
      <c r="A257" s="472"/>
      <c r="B257" s="439"/>
      <c r="C257" s="439"/>
      <c r="D257" s="473"/>
      <c r="E257" s="439"/>
      <c r="F257" s="439"/>
      <c r="G257" s="439"/>
      <c r="H257" s="439"/>
      <c r="I257" s="439"/>
      <c r="J257" s="439"/>
      <c r="K257" s="439"/>
    </row>
    <row r="258" spans="1:11">
      <c r="A258" s="472"/>
      <c r="B258" s="439"/>
      <c r="C258" s="439"/>
      <c r="D258" s="473"/>
      <c r="E258" s="439"/>
      <c r="F258" s="439"/>
      <c r="G258" s="439"/>
      <c r="H258" s="439"/>
      <c r="I258" s="439"/>
      <c r="J258" s="439"/>
      <c r="K258" s="439"/>
    </row>
    <row r="259" spans="1:11">
      <c r="A259" s="472"/>
      <c r="B259" s="439"/>
      <c r="C259" s="439"/>
      <c r="D259" s="473"/>
      <c r="E259" s="439"/>
      <c r="F259" s="439"/>
      <c r="G259" s="439"/>
      <c r="H259" s="439"/>
      <c r="I259" s="439"/>
      <c r="J259" s="439"/>
      <c r="K259" s="439"/>
    </row>
    <row r="260" spans="1:11">
      <c r="A260" s="472"/>
      <c r="B260" s="439"/>
      <c r="C260" s="439"/>
      <c r="D260" s="473"/>
      <c r="E260" s="439"/>
      <c r="F260" s="439"/>
      <c r="G260" s="439"/>
      <c r="H260" s="439"/>
      <c r="I260" s="439"/>
      <c r="J260" s="439"/>
      <c r="K260" s="439"/>
    </row>
    <row r="261" spans="1:11">
      <c r="A261" s="472"/>
      <c r="B261" s="439"/>
      <c r="C261" s="439"/>
      <c r="D261" s="473"/>
      <c r="E261" s="439"/>
      <c r="F261" s="439"/>
      <c r="G261" s="439"/>
      <c r="H261" s="439"/>
      <c r="I261" s="439"/>
      <c r="J261" s="439"/>
      <c r="K261" s="439"/>
    </row>
    <row r="262" spans="1:11">
      <c r="A262" s="472"/>
      <c r="B262" s="439"/>
      <c r="C262" s="439"/>
      <c r="D262" s="473"/>
      <c r="E262" s="439"/>
      <c r="F262" s="439"/>
      <c r="G262" s="439"/>
      <c r="H262" s="439"/>
      <c r="I262" s="439"/>
      <c r="J262" s="439"/>
      <c r="K262" s="439"/>
    </row>
    <row r="263" spans="1:11">
      <c r="A263" s="472"/>
      <c r="B263" s="439"/>
      <c r="C263" s="439"/>
      <c r="D263" s="473"/>
      <c r="E263" s="439"/>
      <c r="F263" s="439"/>
      <c r="G263" s="439"/>
      <c r="H263" s="439"/>
      <c r="I263" s="439"/>
      <c r="J263" s="439"/>
      <c r="K263" s="439"/>
    </row>
    <row r="264" spans="1:11">
      <c r="A264" s="472"/>
      <c r="B264" s="439"/>
      <c r="C264" s="439"/>
      <c r="D264" s="473"/>
      <c r="E264" s="439"/>
      <c r="F264" s="439"/>
      <c r="G264" s="439"/>
      <c r="H264" s="439"/>
      <c r="I264" s="439"/>
      <c r="J264" s="439"/>
      <c r="K264" s="439"/>
    </row>
    <row r="265" spans="1:11">
      <c r="A265" s="472"/>
      <c r="B265" s="439"/>
      <c r="C265" s="439"/>
      <c r="D265" s="473"/>
      <c r="E265" s="439"/>
      <c r="F265" s="439"/>
      <c r="G265" s="439"/>
      <c r="H265" s="439"/>
      <c r="I265" s="439"/>
      <c r="J265" s="439"/>
      <c r="K265" s="439"/>
    </row>
    <row r="266" spans="1:11">
      <c r="A266" s="472"/>
      <c r="B266" s="439"/>
      <c r="C266" s="439"/>
      <c r="D266" s="473"/>
      <c r="E266" s="439"/>
      <c r="F266" s="439"/>
      <c r="G266" s="439"/>
      <c r="H266" s="439"/>
      <c r="I266" s="439"/>
      <c r="J266" s="439"/>
      <c r="K266" s="439"/>
    </row>
    <row r="267" spans="1:11">
      <c r="A267" s="472"/>
      <c r="B267" s="439"/>
      <c r="C267" s="439"/>
      <c r="D267" s="473"/>
      <c r="E267" s="439"/>
      <c r="F267" s="439"/>
      <c r="G267" s="439"/>
      <c r="H267" s="439"/>
      <c r="I267" s="439"/>
      <c r="J267" s="439"/>
      <c r="K267" s="439"/>
    </row>
    <row r="268" spans="1:11">
      <c r="A268" s="472"/>
      <c r="B268" s="439"/>
      <c r="C268" s="439"/>
      <c r="D268" s="473"/>
      <c r="E268" s="439"/>
      <c r="F268" s="439"/>
      <c r="G268" s="439"/>
      <c r="H268" s="439"/>
      <c r="I268" s="439"/>
      <c r="J268" s="439"/>
      <c r="K268" s="439"/>
    </row>
    <row r="269" spans="1:11">
      <c r="A269" s="472"/>
      <c r="B269" s="439"/>
      <c r="C269" s="439"/>
      <c r="D269" s="473"/>
      <c r="E269" s="439"/>
      <c r="F269" s="439"/>
      <c r="G269" s="439"/>
      <c r="H269" s="439"/>
      <c r="I269" s="439"/>
      <c r="J269" s="439"/>
      <c r="K269" s="439"/>
    </row>
    <row r="270" spans="1:11">
      <c r="A270" s="472"/>
      <c r="B270" s="439"/>
      <c r="C270" s="439"/>
      <c r="D270" s="473"/>
      <c r="E270" s="439"/>
      <c r="F270" s="439"/>
      <c r="G270" s="439"/>
      <c r="H270" s="439"/>
      <c r="I270" s="439"/>
      <c r="J270" s="439"/>
      <c r="K270" s="439"/>
    </row>
    <row r="271" spans="1:11">
      <c r="A271" s="472"/>
      <c r="B271" s="439"/>
      <c r="C271" s="439"/>
      <c r="D271" s="473"/>
      <c r="E271" s="439"/>
      <c r="F271" s="439"/>
      <c r="G271" s="439"/>
      <c r="H271" s="439"/>
      <c r="I271" s="439"/>
      <c r="J271" s="439"/>
      <c r="K271" s="439"/>
    </row>
    <row r="272" spans="1:11">
      <c r="A272" s="472"/>
      <c r="B272" s="439"/>
      <c r="C272" s="439"/>
      <c r="D272" s="473"/>
      <c r="E272" s="439"/>
      <c r="F272" s="439"/>
      <c r="G272" s="439"/>
      <c r="H272" s="439"/>
      <c r="I272" s="439"/>
      <c r="J272" s="439"/>
      <c r="K272" s="439"/>
    </row>
    <row r="273" spans="1:11">
      <c r="A273" s="472"/>
      <c r="B273" s="439"/>
      <c r="C273" s="439"/>
      <c r="D273" s="473"/>
      <c r="E273" s="439"/>
      <c r="F273" s="439"/>
      <c r="G273" s="439"/>
      <c r="H273" s="439"/>
      <c r="I273" s="439"/>
      <c r="J273" s="439"/>
      <c r="K273" s="439"/>
    </row>
    <row r="274" spans="1:11">
      <c r="A274" s="472"/>
      <c r="B274" s="439"/>
      <c r="C274" s="439"/>
      <c r="D274" s="473"/>
      <c r="E274" s="439"/>
      <c r="F274" s="439"/>
      <c r="G274" s="439"/>
      <c r="H274" s="439"/>
      <c r="I274" s="439"/>
      <c r="J274" s="439"/>
      <c r="K274" s="439"/>
    </row>
    <row r="275" spans="1:11">
      <c r="A275" s="472"/>
      <c r="B275" s="439"/>
      <c r="C275" s="439"/>
      <c r="D275" s="473"/>
      <c r="E275" s="439"/>
      <c r="F275" s="439"/>
      <c r="G275" s="439"/>
      <c r="H275" s="439"/>
      <c r="I275" s="439"/>
      <c r="J275" s="439"/>
      <c r="K275" s="439"/>
    </row>
    <row r="276" spans="1:11">
      <c r="A276" s="472"/>
      <c r="B276" s="439"/>
      <c r="C276" s="439"/>
      <c r="D276" s="473"/>
      <c r="E276" s="439"/>
      <c r="F276" s="439"/>
      <c r="G276" s="439"/>
      <c r="H276" s="439"/>
      <c r="I276" s="439"/>
      <c r="J276" s="439"/>
      <c r="K276" s="439"/>
    </row>
    <row r="277" spans="1:11">
      <c r="A277" s="472"/>
      <c r="B277" s="439"/>
      <c r="C277" s="439"/>
      <c r="D277" s="473"/>
      <c r="E277" s="439"/>
      <c r="F277" s="439"/>
      <c r="G277" s="439"/>
      <c r="H277" s="439"/>
      <c r="I277" s="439"/>
      <c r="J277" s="439"/>
      <c r="K277" s="439"/>
    </row>
    <row r="278" spans="1:11">
      <c r="A278" s="472"/>
      <c r="B278" s="439"/>
      <c r="C278" s="439"/>
      <c r="D278" s="473"/>
      <c r="E278" s="439"/>
      <c r="F278" s="439"/>
      <c r="G278" s="439"/>
      <c r="H278" s="439"/>
      <c r="I278" s="439"/>
      <c r="J278" s="439"/>
      <c r="K278" s="439"/>
    </row>
    <row r="279" spans="1:11">
      <c r="A279" s="472"/>
      <c r="B279" s="439"/>
      <c r="C279" s="439"/>
      <c r="D279" s="473"/>
      <c r="E279" s="439"/>
      <c r="F279" s="439"/>
      <c r="G279" s="439"/>
      <c r="H279" s="439"/>
      <c r="I279" s="439"/>
      <c r="J279" s="439"/>
      <c r="K279" s="439"/>
    </row>
    <row r="280" spans="1:11">
      <c r="A280" s="472"/>
      <c r="B280" s="439"/>
      <c r="C280" s="439"/>
      <c r="D280" s="473"/>
      <c r="E280" s="439"/>
      <c r="F280" s="439"/>
      <c r="G280" s="439"/>
      <c r="H280" s="439"/>
      <c r="I280" s="439"/>
      <c r="J280" s="439"/>
      <c r="K280" s="439"/>
    </row>
    <row r="281" spans="1:11">
      <c r="A281" s="472"/>
      <c r="B281" s="439"/>
      <c r="C281" s="439"/>
      <c r="D281" s="473"/>
      <c r="E281" s="439"/>
      <c r="F281" s="439"/>
      <c r="G281" s="439"/>
      <c r="H281" s="439"/>
      <c r="I281" s="439"/>
      <c r="J281" s="439"/>
      <c r="K281" s="439"/>
    </row>
    <row r="282" spans="1:11">
      <c r="A282" s="472"/>
      <c r="B282" s="439"/>
      <c r="C282" s="439"/>
      <c r="D282" s="473"/>
      <c r="E282" s="439"/>
      <c r="F282" s="439"/>
      <c r="G282" s="439"/>
      <c r="H282" s="439"/>
      <c r="I282" s="439"/>
      <c r="J282" s="439"/>
      <c r="K282" s="439"/>
    </row>
    <row r="283" spans="1:11">
      <c r="A283" s="472"/>
      <c r="B283" s="439"/>
      <c r="C283" s="439"/>
      <c r="D283" s="473"/>
      <c r="E283" s="439"/>
      <c r="F283" s="439"/>
      <c r="G283" s="439"/>
      <c r="H283" s="439"/>
      <c r="I283" s="439"/>
      <c r="J283" s="439"/>
      <c r="K283" s="439"/>
    </row>
    <row r="284" spans="1:11">
      <c r="A284" s="472"/>
      <c r="B284" s="439"/>
      <c r="C284" s="439"/>
      <c r="D284" s="473"/>
      <c r="E284" s="439"/>
      <c r="F284" s="439"/>
      <c r="G284" s="439"/>
      <c r="H284" s="439"/>
      <c r="I284" s="439"/>
      <c r="J284" s="439"/>
      <c r="K284" s="439"/>
    </row>
    <row r="285" spans="1:11">
      <c r="A285" s="472"/>
      <c r="B285" s="439"/>
      <c r="C285" s="439"/>
      <c r="D285" s="473"/>
      <c r="E285" s="439"/>
      <c r="F285" s="439"/>
      <c r="G285" s="439"/>
      <c r="H285" s="439"/>
      <c r="I285" s="439"/>
      <c r="J285" s="439"/>
      <c r="K285" s="439"/>
    </row>
    <row r="286" spans="1:11">
      <c r="A286" s="472"/>
      <c r="B286" s="439"/>
      <c r="C286" s="439"/>
      <c r="D286" s="473"/>
      <c r="E286" s="439"/>
      <c r="F286" s="439"/>
      <c r="G286" s="439"/>
      <c r="H286" s="439"/>
      <c r="I286" s="439"/>
      <c r="J286" s="439"/>
      <c r="K286" s="439"/>
    </row>
    <row r="287" spans="1:11">
      <c r="A287" s="472"/>
      <c r="B287" s="439"/>
      <c r="C287" s="439"/>
      <c r="D287" s="473"/>
      <c r="E287" s="439"/>
      <c r="F287" s="439"/>
      <c r="G287" s="439"/>
      <c r="H287" s="439"/>
      <c r="I287" s="439"/>
      <c r="J287" s="439"/>
      <c r="K287" s="439"/>
    </row>
    <row r="288" spans="1:11">
      <c r="A288" s="472"/>
      <c r="B288" s="439"/>
      <c r="C288" s="439"/>
      <c r="D288" s="473"/>
      <c r="E288" s="439"/>
      <c r="F288" s="439"/>
      <c r="G288" s="439"/>
      <c r="H288" s="439"/>
      <c r="I288" s="439"/>
      <c r="J288" s="439"/>
      <c r="K288" s="439"/>
    </row>
    <row r="289" spans="1:11">
      <c r="A289" s="472"/>
      <c r="B289" s="439"/>
      <c r="C289" s="439"/>
      <c r="D289" s="473"/>
      <c r="E289" s="439"/>
      <c r="F289" s="439"/>
      <c r="G289" s="439"/>
      <c r="H289" s="439"/>
      <c r="I289" s="439"/>
      <c r="J289" s="439"/>
      <c r="K289" s="439"/>
    </row>
    <row r="290" spans="1:11">
      <c r="A290" s="472"/>
      <c r="B290" s="439"/>
      <c r="C290" s="439"/>
      <c r="D290" s="473"/>
      <c r="E290" s="439"/>
      <c r="F290" s="439"/>
      <c r="G290" s="439"/>
      <c r="H290" s="439"/>
      <c r="I290" s="439"/>
      <c r="J290" s="439"/>
      <c r="K290" s="439"/>
    </row>
    <row r="291" spans="1:11">
      <c r="A291" s="472"/>
      <c r="B291" s="439"/>
      <c r="C291" s="439"/>
      <c r="D291" s="473"/>
      <c r="E291" s="439"/>
      <c r="F291" s="439"/>
      <c r="G291" s="439"/>
      <c r="H291" s="439"/>
      <c r="I291" s="439"/>
      <c r="J291" s="439"/>
      <c r="K291" s="439"/>
    </row>
    <row r="292" spans="1:11">
      <c r="A292" s="472"/>
      <c r="B292" s="439"/>
      <c r="C292" s="439"/>
      <c r="D292" s="473"/>
      <c r="E292" s="439"/>
      <c r="F292" s="439"/>
      <c r="G292" s="439"/>
      <c r="H292" s="439"/>
      <c r="I292" s="439"/>
      <c r="J292" s="439"/>
      <c r="K292" s="439"/>
    </row>
    <row r="293" spans="1:11">
      <c r="A293" s="472"/>
      <c r="B293" s="439"/>
      <c r="C293" s="439"/>
      <c r="D293" s="473"/>
      <c r="E293" s="439"/>
      <c r="F293" s="439"/>
      <c r="G293" s="439"/>
      <c r="H293" s="439"/>
      <c r="I293" s="439"/>
      <c r="J293" s="439"/>
      <c r="K293" s="439"/>
    </row>
    <row r="294" spans="1:11">
      <c r="A294" s="472"/>
      <c r="B294" s="439"/>
      <c r="C294" s="439"/>
      <c r="D294" s="473"/>
      <c r="E294" s="439"/>
      <c r="F294" s="439"/>
      <c r="G294" s="439"/>
      <c r="H294" s="439"/>
      <c r="I294" s="439"/>
      <c r="J294" s="439"/>
      <c r="K294" s="439"/>
    </row>
    <row r="295" spans="1:11">
      <c r="A295" s="472"/>
      <c r="B295" s="439"/>
      <c r="C295" s="439"/>
      <c r="D295" s="473"/>
      <c r="E295" s="439"/>
      <c r="F295" s="439"/>
      <c r="G295" s="439"/>
      <c r="H295" s="439"/>
      <c r="I295" s="439"/>
      <c r="J295" s="439"/>
      <c r="K295" s="439"/>
    </row>
    <row r="296" spans="1:11">
      <c r="A296" s="472"/>
      <c r="B296" s="439"/>
      <c r="C296" s="439"/>
      <c r="D296" s="473"/>
      <c r="E296" s="439"/>
      <c r="F296" s="439"/>
      <c r="G296" s="439"/>
      <c r="H296" s="439"/>
      <c r="I296" s="439"/>
      <c r="J296" s="439"/>
      <c r="K296" s="439"/>
    </row>
    <row r="297" spans="1:11">
      <c r="A297" s="472"/>
      <c r="B297" s="439"/>
      <c r="C297" s="439"/>
      <c r="D297" s="473"/>
      <c r="E297" s="439"/>
      <c r="F297" s="439"/>
      <c r="G297" s="439"/>
      <c r="H297" s="439"/>
      <c r="I297" s="439"/>
      <c r="J297" s="439"/>
      <c r="K297" s="439"/>
    </row>
    <row r="298" spans="1:11">
      <c r="A298" s="472"/>
      <c r="B298" s="439"/>
      <c r="C298" s="439"/>
      <c r="D298" s="473"/>
      <c r="E298" s="439"/>
      <c r="F298" s="439"/>
      <c r="G298" s="439"/>
      <c r="H298" s="439"/>
      <c r="I298" s="439"/>
      <c r="J298" s="439"/>
      <c r="K298" s="439"/>
    </row>
    <row r="299" spans="1:11">
      <c r="A299" s="472"/>
      <c r="B299" s="439"/>
      <c r="C299" s="439"/>
      <c r="D299" s="473"/>
      <c r="E299" s="439"/>
      <c r="F299" s="439"/>
      <c r="G299" s="439"/>
      <c r="H299" s="439"/>
      <c r="I299" s="439"/>
      <c r="J299" s="439"/>
      <c r="K299" s="439"/>
    </row>
    <row r="300" spans="1:11">
      <c r="A300" s="472"/>
      <c r="B300" s="439"/>
      <c r="C300" s="439"/>
      <c r="D300" s="473"/>
      <c r="E300" s="439"/>
      <c r="F300" s="439"/>
      <c r="G300" s="439"/>
      <c r="H300" s="439"/>
      <c r="I300" s="439"/>
      <c r="J300" s="439"/>
      <c r="K300" s="439"/>
    </row>
    <row r="301" spans="1:11">
      <c r="A301" s="472"/>
      <c r="B301" s="439"/>
      <c r="C301" s="439"/>
      <c r="D301" s="473"/>
      <c r="E301" s="439"/>
      <c r="F301" s="439"/>
      <c r="G301" s="439"/>
      <c r="H301" s="439"/>
      <c r="I301" s="439"/>
      <c r="J301" s="439"/>
      <c r="K301" s="439"/>
    </row>
    <row r="302" spans="1:11">
      <c r="A302" s="472"/>
      <c r="B302" s="439"/>
      <c r="C302" s="439"/>
      <c r="D302" s="473"/>
      <c r="E302" s="439"/>
      <c r="F302" s="439"/>
      <c r="G302" s="439"/>
      <c r="H302" s="439"/>
      <c r="I302" s="439"/>
      <c r="J302" s="439"/>
      <c r="K302" s="439"/>
    </row>
    <row r="303" spans="1:11">
      <c r="A303" s="472"/>
      <c r="B303" s="439"/>
      <c r="C303" s="439"/>
      <c r="D303" s="473"/>
      <c r="E303" s="439"/>
      <c r="F303" s="439"/>
      <c r="G303" s="439"/>
      <c r="H303" s="439"/>
      <c r="I303" s="439"/>
      <c r="J303" s="439"/>
      <c r="K303" s="439"/>
    </row>
    <row r="304" spans="1:11">
      <c r="A304" s="472"/>
      <c r="B304" s="439"/>
      <c r="C304" s="439"/>
      <c r="D304" s="473"/>
      <c r="E304" s="439"/>
      <c r="F304" s="439"/>
      <c r="G304" s="439"/>
      <c r="H304" s="439"/>
      <c r="I304" s="439"/>
      <c r="J304" s="439"/>
      <c r="K304" s="439"/>
    </row>
    <row r="305" spans="1:11">
      <c r="A305" s="472"/>
      <c r="B305" s="439"/>
      <c r="C305" s="439"/>
      <c r="D305" s="473"/>
      <c r="E305" s="439"/>
      <c r="F305" s="439"/>
      <c r="G305" s="439"/>
      <c r="H305" s="439"/>
      <c r="I305" s="439"/>
      <c r="J305" s="439"/>
      <c r="K305" s="439"/>
    </row>
    <row r="306" spans="1:11">
      <c r="A306" s="472"/>
      <c r="B306" s="439"/>
      <c r="C306" s="439"/>
      <c r="D306" s="473"/>
      <c r="E306" s="439"/>
      <c r="F306" s="439"/>
      <c r="G306" s="439"/>
      <c r="H306" s="439"/>
      <c r="I306" s="439"/>
      <c r="J306" s="439"/>
      <c r="K306" s="439"/>
    </row>
    <row r="307" spans="1:11">
      <c r="A307" s="472"/>
      <c r="B307" s="439"/>
      <c r="C307" s="439"/>
      <c r="D307" s="473"/>
      <c r="E307" s="439"/>
      <c r="F307" s="439"/>
      <c r="G307" s="439"/>
      <c r="H307" s="439"/>
      <c r="I307" s="439"/>
      <c r="J307" s="439"/>
      <c r="K307" s="439"/>
    </row>
    <row r="308" spans="1:11">
      <c r="A308" s="472"/>
      <c r="B308" s="439"/>
      <c r="C308" s="439"/>
      <c r="D308" s="473"/>
      <c r="E308" s="439"/>
      <c r="F308" s="439"/>
      <c r="G308" s="439"/>
      <c r="H308" s="439"/>
      <c r="I308" s="439"/>
      <c r="J308" s="439"/>
      <c r="K308" s="439"/>
    </row>
    <row r="309" spans="1:11">
      <c r="A309" s="472"/>
      <c r="B309" s="439"/>
      <c r="C309" s="439"/>
      <c r="D309" s="473"/>
      <c r="E309" s="439"/>
      <c r="F309" s="439"/>
      <c r="G309" s="439"/>
      <c r="H309" s="439"/>
      <c r="I309" s="439"/>
      <c r="J309" s="439"/>
      <c r="K309" s="439"/>
    </row>
    <row r="310" spans="1:11">
      <c r="A310" s="472"/>
      <c r="B310" s="439"/>
      <c r="C310" s="439"/>
      <c r="D310" s="473"/>
      <c r="E310" s="439"/>
      <c r="F310" s="439"/>
      <c r="G310" s="439"/>
      <c r="H310" s="439"/>
      <c r="I310" s="439"/>
      <c r="J310" s="439"/>
      <c r="K310" s="439"/>
    </row>
    <row r="311" spans="1:11">
      <c r="A311" s="472"/>
      <c r="B311" s="439"/>
      <c r="C311" s="439"/>
      <c r="D311" s="473"/>
      <c r="E311" s="439"/>
      <c r="F311" s="439"/>
      <c r="G311" s="439"/>
      <c r="H311" s="439"/>
      <c r="I311" s="439"/>
      <c r="J311" s="439"/>
      <c r="K311" s="439"/>
    </row>
    <row r="312" spans="1:11">
      <c r="A312" s="472"/>
      <c r="B312" s="439"/>
      <c r="C312" s="439"/>
      <c r="D312" s="473"/>
      <c r="E312" s="439"/>
      <c r="F312" s="439"/>
      <c r="G312" s="439"/>
      <c r="H312" s="439"/>
      <c r="I312" s="439"/>
      <c r="J312" s="439"/>
      <c r="K312" s="439"/>
    </row>
    <row r="313" spans="1:11">
      <c r="A313" s="472"/>
      <c r="B313" s="439"/>
      <c r="C313" s="439"/>
      <c r="D313" s="473"/>
      <c r="E313" s="439"/>
      <c r="F313" s="439"/>
      <c r="G313" s="439"/>
      <c r="H313" s="439"/>
      <c r="I313" s="439"/>
      <c r="J313" s="439"/>
      <c r="K313" s="439"/>
    </row>
    <row r="314" spans="1:11">
      <c r="A314" s="472"/>
      <c r="B314" s="439"/>
      <c r="C314" s="439"/>
      <c r="D314" s="473"/>
      <c r="E314" s="439"/>
      <c r="F314" s="439"/>
      <c r="G314" s="439"/>
      <c r="H314" s="439"/>
      <c r="I314" s="439"/>
      <c r="J314" s="439"/>
      <c r="K314" s="439"/>
    </row>
    <row r="315" spans="1:11">
      <c r="A315" s="472"/>
      <c r="B315" s="439"/>
      <c r="C315" s="439"/>
      <c r="D315" s="473"/>
      <c r="E315" s="439"/>
      <c r="F315" s="439"/>
      <c r="G315" s="439"/>
      <c r="H315" s="439"/>
      <c r="I315" s="439"/>
      <c r="J315" s="439"/>
      <c r="K315" s="439"/>
    </row>
    <row r="316" spans="1:11">
      <c r="A316" s="472"/>
      <c r="B316" s="439"/>
      <c r="C316" s="439"/>
      <c r="D316" s="473"/>
      <c r="E316" s="439"/>
      <c r="F316" s="439"/>
      <c r="G316" s="439"/>
      <c r="H316" s="439"/>
      <c r="I316" s="439"/>
      <c r="J316" s="439"/>
      <c r="K316" s="439"/>
    </row>
    <row r="317" spans="1:11">
      <c r="A317" s="472"/>
      <c r="B317" s="439"/>
      <c r="C317" s="439"/>
      <c r="D317" s="473"/>
      <c r="E317" s="439"/>
      <c r="F317" s="439"/>
      <c r="G317" s="439"/>
      <c r="H317" s="439"/>
      <c r="I317" s="439"/>
      <c r="J317" s="439"/>
      <c r="K317" s="439"/>
    </row>
    <row r="318" spans="1:11">
      <c r="A318" s="472"/>
      <c r="B318" s="439"/>
      <c r="C318" s="439"/>
      <c r="D318" s="473"/>
      <c r="E318" s="439"/>
      <c r="F318" s="439"/>
      <c r="G318" s="439"/>
      <c r="H318" s="439"/>
      <c r="I318" s="439"/>
      <c r="J318" s="439"/>
      <c r="K318" s="439"/>
    </row>
    <row r="319" spans="1:11">
      <c r="A319" s="472"/>
      <c r="B319" s="439"/>
      <c r="C319" s="439"/>
      <c r="D319" s="473"/>
      <c r="E319" s="439"/>
      <c r="F319" s="439"/>
      <c r="G319" s="439"/>
      <c r="H319" s="439"/>
      <c r="I319" s="439"/>
      <c r="J319" s="439"/>
      <c r="K319" s="439"/>
    </row>
    <row r="320" spans="1:11">
      <c r="A320" s="472"/>
      <c r="B320" s="439"/>
      <c r="C320" s="439"/>
      <c r="D320" s="473"/>
      <c r="E320" s="439"/>
      <c r="F320" s="439"/>
      <c r="G320" s="439"/>
      <c r="H320" s="439"/>
      <c r="I320" s="439"/>
      <c r="J320" s="439"/>
      <c r="K320" s="439"/>
    </row>
    <row r="321" spans="1:11">
      <c r="A321" s="472"/>
      <c r="B321" s="439"/>
      <c r="C321" s="439"/>
      <c r="D321" s="473"/>
      <c r="E321" s="439"/>
      <c r="F321" s="439"/>
      <c r="G321" s="439"/>
      <c r="H321" s="439"/>
      <c r="I321" s="439"/>
      <c r="J321" s="439"/>
      <c r="K321" s="439"/>
    </row>
    <row r="322" spans="1:11">
      <c r="A322" s="472"/>
      <c r="B322" s="439"/>
      <c r="C322" s="439"/>
      <c r="D322" s="473"/>
      <c r="E322" s="439"/>
      <c r="F322" s="439"/>
      <c r="G322" s="439"/>
      <c r="H322" s="439"/>
      <c r="I322" s="439"/>
      <c r="J322" s="439"/>
      <c r="K322" s="439"/>
    </row>
    <row r="323" spans="1:11">
      <c r="A323" s="472"/>
      <c r="B323" s="439"/>
      <c r="C323" s="439"/>
      <c r="D323" s="473"/>
      <c r="E323" s="439"/>
      <c r="F323" s="439"/>
      <c r="G323" s="439"/>
      <c r="H323" s="439"/>
      <c r="I323" s="439"/>
      <c r="J323" s="439"/>
      <c r="K323" s="439"/>
    </row>
    <row r="324" spans="1:11">
      <c r="A324" s="472"/>
      <c r="B324" s="439"/>
      <c r="C324" s="439"/>
      <c r="D324" s="473"/>
      <c r="E324" s="439"/>
      <c r="F324" s="439"/>
      <c r="G324" s="439"/>
      <c r="H324" s="439"/>
      <c r="I324" s="439"/>
      <c r="J324" s="439"/>
      <c r="K324" s="439"/>
    </row>
    <row r="325" spans="1:11">
      <c r="A325" s="472"/>
      <c r="B325" s="439"/>
      <c r="C325" s="439"/>
      <c r="D325" s="473"/>
      <c r="E325" s="439"/>
      <c r="F325" s="439"/>
      <c r="G325" s="439"/>
      <c r="H325" s="439"/>
      <c r="I325" s="439"/>
      <c r="J325" s="439"/>
      <c r="K325" s="439"/>
    </row>
    <row r="326" spans="1:11">
      <c r="A326" s="472"/>
      <c r="B326" s="439"/>
      <c r="C326" s="439"/>
      <c r="D326" s="473"/>
      <c r="E326" s="439"/>
      <c r="F326" s="439"/>
      <c r="G326" s="439"/>
      <c r="H326" s="439"/>
      <c r="I326" s="439"/>
      <c r="J326" s="439"/>
      <c r="K326" s="439"/>
    </row>
    <row r="327" spans="1:11">
      <c r="A327" s="472"/>
      <c r="B327" s="439"/>
      <c r="C327" s="439"/>
      <c r="D327" s="473"/>
      <c r="E327" s="439"/>
      <c r="F327" s="439"/>
      <c r="G327" s="439"/>
      <c r="H327" s="439"/>
      <c r="I327" s="439"/>
      <c r="J327" s="439"/>
      <c r="K327" s="439"/>
    </row>
    <row r="328" spans="1:11">
      <c r="A328" s="472"/>
      <c r="B328" s="439"/>
      <c r="C328" s="439"/>
      <c r="D328" s="473"/>
      <c r="E328" s="439"/>
      <c r="F328" s="439"/>
      <c r="G328" s="439"/>
      <c r="H328" s="439"/>
      <c r="I328" s="439"/>
      <c r="J328" s="439"/>
      <c r="K328" s="439"/>
    </row>
    <row r="329" spans="1:11">
      <c r="A329" s="472"/>
      <c r="B329" s="439"/>
      <c r="C329" s="439"/>
      <c r="D329" s="473"/>
      <c r="E329" s="439"/>
      <c r="F329" s="439"/>
      <c r="G329" s="439"/>
      <c r="H329" s="439"/>
      <c r="I329" s="439"/>
      <c r="J329" s="439"/>
      <c r="K329" s="439"/>
    </row>
    <row r="330" spans="1:11">
      <c r="A330" s="472"/>
      <c r="B330" s="439"/>
      <c r="C330" s="439"/>
      <c r="D330" s="473"/>
      <c r="E330" s="439"/>
      <c r="F330" s="439"/>
      <c r="G330" s="439"/>
      <c r="H330" s="439"/>
      <c r="I330" s="439"/>
      <c r="J330" s="439"/>
      <c r="K330" s="439"/>
    </row>
    <row r="331" spans="1:11">
      <c r="A331" s="472"/>
      <c r="B331" s="439"/>
      <c r="C331" s="439"/>
      <c r="D331" s="473"/>
      <c r="E331" s="439"/>
      <c r="F331" s="439"/>
      <c r="G331" s="439"/>
      <c r="H331" s="439"/>
      <c r="I331" s="439"/>
      <c r="J331" s="439"/>
      <c r="K331" s="439"/>
    </row>
    <row r="332" spans="1:11">
      <c r="A332" s="472"/>
      <c r="B332" s="439"/>
      <c r="C332" s="439"/>
      <c r="D332" s="473"/>
      <c r="E332" s="439"/>
      <c r="F332" s="439"/>
      <c r="G332" s="439"/>
      <c r="H332" s="439"/>
      <c r="I332" s="439"/>
      <c r="J332" s="439"/>
      <c r="K332" s="439"/>
    </row>
    <row r="333" spans="1:11">
      <c r="A333" s="472"/>
      <c r="B333" s="439"/>
      <c r="C333" s="439"/>
      <c r="D333" s="473"/>
      <c r="E333" s="439"/>
      <c r="F333" s="439"/>
      <c r="G333" s="439"/>
      <c r="H333" s="439"/>
      <c r="I333" s="439"/>
      <c r="J333" s="439"/>
      <c r="K333" s="439"/>
    </row>
    <row r="334" spans="1:11">
      <c r="A334" s="472"/>
      <c r="B334" s="439"/>
      <c r="C334" s="439"/>
      <c r="D334" s="473"/>
      <c r="E334" s="439"/>
      <c r="F334" s="439"/>
      <c r="G334" s="439"/>
      <c r="H334" s="439"/>
      <c r="I334" s="439"/>
      <c r="J334" s="439"/>
      <c r="K334" s="439"/>
    </row>
    <row r="335" spans="1:11">
      <c r="A335" s="472"/>
      <c r="B335" s="439"/>
      <c r="C335" s="439"/>
      <c r="D335" s="473"/>
      <c r="E335" s="439"/>
      <c r="F335" s="439"/>
      <c r="G335" s="439"/>
      <c r="H335" s="439"/>
      <c r="I335" s="439"/>
      <c r="J335" s="439"/>
      <c r="K335" s="439"/>
    </row>
    <row r="336" spans="1:11">
      <c r="A336" s="472"/>
      <c r="B336" s="439"/>
      <c r="C336" s="439"/>
      <c r="D336" s="473"/>
      <c r="E336" s="439"/>
      <c r="F336" s="439"/>
      <c r="G336" s="439"/>
      <c r="H336" s="439"/>
      <c r="I336" s="439"/>
      <c r="J336" s="439"/>
      <c r="K336" s="439"/>
    </row>
    <row r="337" spans="1:11">
      <c r="A337" s="472"/>
      <c r="B337" s="439"/>
      <c r="C337" s="439"/>
      <c r="D337" s="473"/>
      <c r="E337" s="439"/>
      <c r="F337" s="439"/>
      <c r="G337" s="439"/>
      <c r="H337" s="439"/>
      <c r="I337" s="439"/>
      <c r="J337" s="439"/>
      <c r="K337" s="439"/>
    </row>
    <row r="338" spans="1:11">
      <c r="A338" s="472"/>
      <c r="B338" s="439"/>
      <c r="C338" s="439"/>
      <c r="D338" s="473"/>
      <c r="E338" s="439"/>
      <c r="F338" s="439"/>
      <c r="G338" s="439"/>
      <c r="H338" s="439"/>
      <c r="I338" s="439"/>
      <c r="J338" s="439"/>
      <c r="K338" s="439"/>
    </row>
    <row r="339" spans="1:11">
      <c r="A339" s="472"/>
      <c r="B339" s="439"/>
      <c r="C339" s="439"/>
      <c r="D339" s="473"/>
      <c r="E339" s="439"/>
      <c r="F339" s="439"/>
      <c r="G339" s="439"/>
      <c r="H339" s="439"/>
      <c r="I339" s="439"/>
      <c r="J339" s="439"/>
      <c r="K339" s="439"/>
    </row>
    <row r="340" spans="1:11">
      <c r="A340" s="472"/>
      <c r="B340" s="439"/>
      <c r="C340" s="439"/>
      <c r="D340" s="473"/>
      <c r="E340" s="439"/>
      <c r="F340" s="439"/>
      <c r="G340" s="439"/>
      <c r="H340" s="439"/>
      <c r="I340" s="439"/>
      <c r="J340" s="439"/>
      <c r="K340" s="439"/>
    </row>
    <row r="341" spans="1:11">
      <c r="A341" s="472"/>
      <c r="B341" s="439"/>
      <c r="C341" s="439"/>
      <c r="D341" s="473"/>
      <c r="E341" s="439"/>
      <c r="F341" s="439"/>
      <c r="G341" s="439"/>
      <c r="H341" s="439"/>
      <c r="I341" s="439"/>
      <c r="J341" s="439"/>
      <c r="K341" s="439"/>
    </row>
    <row r="342" spans="1:11">
      <c r="A342" s="472"/>
      <c r="B342" s="439"/>
      <c r="C342" s="439"/>
      <c r="D342" s="473"/>
      <c r="E342" s="439"/>
      <c r="F342" s="439"/>
      <c r="G342" s="439"/>
      <c r="H342" s="439"/>
      <c r="I342" s="439"/>
      <c r="J342" s="439"/>
      <c r="K342" s="439"/>
    </row>
    <row r="343" spans="1:11">
      <c r="A343" s="472"/>
      <c r="B343" s="439"/>
      <c r="C343" s="439"/>
      <c r="D343" s="473"/>
      <c r="E343" s="439"/>
      <c r="F343" s="439"/>
      <c r="G343" s="439"/>
      <c r="H343" s="439"/>
      <c r="I343" s="439"/>
      <c r="J343" s="439"/>
      <c r="K343" s="439"/>
    </row>
    <row r="344" spans="1:11">
      <c r="A344" s="472"/>
      <c r="B344" s="439"/>
      <c r="C344" s="439"/>
      <c r="D344" s="473"/>
      <c r="E344" s="439"/>
      <c r="F344" s="439"/>
      <c r="G344" s="439"/>
      <c r="H344" s="439"/>
      <c r="I344" s="439"/>
      <c r="J344" s="439"/>
      <c r="K344" s="439"/>
    </row>
    <row r="345" spans="1:11">
      <c r="A345" s="472"/>
      <c r="B345" s="439"/>
      <c r="C345" s="439"/>
      <c r="D345" s="473"/>
      <c r="E345" s="439"/>
      <c r="F345" s="439"/>
      <c r="G345" s="439"/>
      <c r="H345" s="439"/>
      <c r="I345" s="439"/>
      <c r="J345" s="439"/>
      <c r="K345" s="439"/>
    </row>
    <row r="346" spans="1:11">
      <c r="A346" s="472"/>
      <c r="B346" s="439"/>
      <c r="C346" s="439"/>
      <c r="D346" s="473"/>
      <c r="E346" s="439"/>
      <c r="F346" s="439"/>
      <c r="G346" s="439"/>
      <c r="H346" s="439"/>
      <c r="I346" s="439"/>
      <c r="J346" s="439"/>
      <c r="K346" s="439"/>
    </row>
    <row r="347" spans="1:11">
      <c r="A347" s="472"/>
      <c r="B347" s="439"/>
      <c r="C347" s="439"/>
      <c r="D347" s="473"/>
      <c r="E347" s="439"/>
      <c r="F347" s="439"/>
      <c r="G347" s="439"/>
      <c r="H347" s="439"/>
      <c r="I347" s="439"/>
      <c r="J347" s="439"/>
      <c r="K347" s="439"/>
    </row>
    <row r="348" spans="1:11">
      <c r="A348" s="472"/>
      <c r="B348" s="439"/>
      <c r="C348" s="439"/>
      <c r="D348" s="473"/>
      <c r="E348" s="439"/>
      <c r="F348" s="439"/>
      <c r="G348" s="439"/>
      <c r="H348" s="439"/>
      <c r="I348" s="439"/>
      <c r="J348" s="439"/>
      <c r="K348" s="439"/>
    </row>
    <row r="349" spans="1:11">
      <c r="A349" s="472"/>
      <c r="B349" s="439"/>
      <c r="C349" s="439"/>
      <c r="D349" s="473"/>
      <c r="E349" s="439"/>
      <c r="F349" s="439"/>
      <c r="G349" s="439"/>
      <c r="H349" s="439"/>
      <c r="I349" s="439"/>
      <c r="J349" s="439"/>
      <c r="K349" s="439"/>
    </row>
    <row r="350" spans="1:11">
      <c r="A350" s="472"/>
      <c r="B350" s="439"/>
      <c r="C350" s="439"/>
      <c r="D350" s="473"/>
      <c r="E350" s="439"/>
      <c r="F350" s="439"/>
      <c r="G350" s="439"/>
      <c r="H350" s="439"/>
      <c r="I350" s="439"/>
      <c r="J350" s="439"/>
      <c r="K350" s="439"/>
    </row>
    <row r="351" spans="1:11">
      <c r="A351" s="472"/>
      <c r="B351" s="439"/>
      <c r="C351" s="439"/>
      <c r="D351" s="473"/>
      <c r="E351" s="439"/>
      <c r="F351" s="439"/>
      <c r="G351" s="439"/>
      <c r="H351" s="439"/>
      <c r="I351" s="439"/>
      <c r="J351" s="439"/>
      <c r="K351" s="439"/>
    </row>
    <row r="352" spans="1:11">
      <c r="A352" s="472"/>
      <c r="B352" s="439"/>
      <c r="C352" s="439"/>
      <c r="D352" s="473"/>
      <c r="E352" s="439"/>
      <c r="F352" s="439"/>
      <c r="G352" s="439"/>
      <c r="H352" s="439"/>
      <c r="I352" s="439"/>
      <c r="J352" s="439"/>
      <c r="K352" s="439"/>
    </row>
    <row r="353" spans="1:11">
      <c r="A353" s="472"/>
      <c r="B353" s="439"/>
      <c r="C353" s="439"/>
      <c r="D353" s="473"/>
      <c r="E353" s="439"/>
      <c r="F353" s="439"/>
      <c r="G353" s="439"/>
      <c r="H353" s="439"/>
      <c r="I353" s="439"/>
      <c r="J353" s="439"/>
      <c r="K353" s="439"/>
    </row>
    <row r="354" spans="1:11">
      <c r="A354" s="472"/>
      <c r="B354" s="439"/>
      <c r="C354" s="439"/>
      <c r="D354" s="473"/>
      <c r="E354" s="439"/>
      <c r="F354" s="439"/>
      <c r="G354" s="439"/>
      <c r="H354" s="439"/>
      <c r="I354" s="439"/>
      <c r="J354" s="439"/>
      <c r="K354" s="439"/>
    </row>
    <row r="355" spans="1:11">
      <c r="A355" s="472"/>
      <c r="B355" s="439"/>
      <c r="C355" s="439"/>
      <c r="D355" s="473"/>
      <c r="E355" s="439"/>
      <c r="F355" s="439"/>
      <c r="G355" s="439"/>
      <c r="H355" s="439"/>
      <c r="I355" s="439"/>
      <c r="J355" s="439"/>
      <c r="K355" s="439"/>
    </row>
    <row r="356" spans="1:11">
      <c r="A356" s="472"/>
      <c r="B356" s="439"/>
      <c r="C356" s="439"/>
      <c r="D356" s="473"/>
      <c r="E356" s="439"/>
      <c r="F356" s="439"/>
      <c r="G356" s="439"/>
      <c r="H356" s="439"/>
      <c r="I356" s="439"/>
      <c r="J356" s="439"/>
      <c r="K356" s="439"/>
    </row>
    <row r="357" spans="1:11">
      <c r="A357" s="472"/>
      <c r="B357" s="439"/>
      <c r="C357" s="439"/>
      <c r="D357" s="473"/>
      <c r="E357" s="439"/>
      <c r="F357" s="439"/>
      <c r="G357" s="439"/>
      <c r="H357" s="439"/>
      <c r="I357" s="439"/>
      <c r="J357" s="439"/>
      <c r="K357" s="439"/>
    </row>
    <row r="358" spans="1:11">
      <c r="A358" s="472"/>
      <c r="B358" s="439"/>
      <c r="C358" s="439"/>
      <c r="D358" s="473"/>
      <c r="E358" s="439"/>
      <c r="F358" s="439"/>
      <c r="G358" s="439"/>
      <c r="H358" s="439"/>
      <c r="I358" s="439"/>
      <c r="J358" s="439"/>
      <c r="K358" s="439"/>
    </row>
    <row r="359" spans="1:11">
      <c r="A359" s="472"/>
      <c r="B359" s="439"/>
      <c r="C359" s="439"/>
      <c r="D359" s="473"/>
      <c r="E359" s="439"/>
      <c r="F359" s="439"/>
      <c r="G359" s="439"/>
      <c r="H359" s="439"/>
      <c r="I359" s="439"/>
      <c r="J359" s="439"/>
      <c r="K359" s="439"/>
    </row>
    <row r="360" spans="1:11">
      <c r="A360" s="472"/>
      <c r="B360" s="439"/>
      <c r="C360" s="439"/>
      <c r="D360" s="473"/>
      <c r="E360" s="439"/>
      <c r="F360" s="439"/>
      <c r="G360" s="439"/>
      <c r="H360" s="439"/>
      <c r="I360" s="439"/>
      <c r="J360" s="439"/>
      <c r="K360" s="439"/>
    </row>
    <row r="361" spans="1:11">
      <c r="A361" s="472"/>
      <c r="B361" s="439"/>
      <c r="C361" s="439"/>
      <c r="D361" s="473"/>
      <c r="E361" s="439"/>
      <c r="F361" s="439"/>
      <c r="G361" s="439"/>
      <c r="H361" s="439"/>
      <c r="I361" s="439"/>
      <c r="J361" s="439"/>
      <c r="K361" s="439"/>
    </row>
    <row r="362" spans="1:11">
      <c r="A362" s="472"/>
      <c r="B362" s="439"/>
      <c r="C362" s="439"/>
      <c r="D362" s="473"/>
      <c r="E362" s="439"/>
      <c r="F362" s="439"/>
      <c r="G362" s="439"/>
      <c r="H362" s="439"/>
      <c r="I362" s="439"/>
      <c r="J362" s="439"/>
      <c r="K362" s="439"/>
    </row>
    <row r="363" spans="1:11">
      <c r="A363" s="472"/>
      <c r="B363" s="439"/>
      <c r="C363" s="439"/>
      <c r="D363" s="473"/>
      <c r="E363" s="439"/>
      <c r="F363" s="439"/>
      <c r="G363" s="439"/>
      <c r="H363" s="439"/>
      <c r="I363" s="439"/>
      <c r="J363" s="439"/>
      <c r="K363" s="439"/>
    </row>
    <row r="364" spans="1:11">
      <c r="A364" s="472"/>
      <c r="B364" s="439"/>
      <c r="C364" s="439"/>
      <c r="D364" s="473"/>
      <c r="E364" s="439"/>
      <c r="F364" s="439"/>
      <c r="G364" s="439"/>
      <c r="H364" s="439"/>
      <c r="I364" s="439"/>
      <c r="J364" s="439"/>
      <c r="K364" s="439"/>
    </row>
    <row r="365" spans="1:11">
      <c r="A365" s="472"/>
      <c r="B365" s="439"/>
      <c r="C365" s="439"/>
      <c r="D365" s="473"/>
      <c r="E365" s="439"/>
      <c r="F365" s="439"/>
      <c r="G365" s="439"/>
      <c r="H365" s="439"/>
      <c r="I365" s="439"/>
      <c r="J365" s="439"/>
      <c r="K365" s="439"/>
    </row>
    <row r="366" spans="1:11">
      <c r="A366" s="472"/>
      <c r="B366" s="439"/>
      <c r="C366" s="439"/>
      <c r="D366" s="473"/>
      <c r="E366" s="439"/>
      <c r="F366" s="439"/>
      <c r="G366" s="439"/>
      <c r="H366" s="439"/>
      <c r="I366" s="439"/>
      <c r="J366" s="439"/>
      <c r="K366" s="439"/>
    </row>
    <row r="367" spans="1:11">
      <c r="A367" s="472"/>
      <c r="B367" s="439"/>
      <c r="C367" s="439"/>
      <c r="D367" s="473"/>
      <c r="E367" s="439"/>
      <c r="F367" s="439"/>
      <c r="G367" s="439"/>
      <c r="H367" s="439"/>
      <c r="I367" s="439"/>
      <c r="J367" s="439"/>
      <c r="K367" s="439"/>
    </row>
    <row r="368" spans="1:11">
      <c r="A368" s="472"/>
      <c r="B368" s="439"/>
      <c r="C368" s="439"/>
      <c r="D368" s="473"/>
      <c r="E368" s="439"/>
      <c r="F368" s="439"/>
      <c r="G368" s="439"/>
      <c r="H368" s="439"/>
      <c r="I368" s="439"/>
      <c r="J368" s="439"/>
      <c r="K368" s="439"/>
    </row>
    <row r="369" spans="1:11">
      <c r="A369" s="472"/>
      <c r="B369" s="439"/>
      <c r="C369" s="439"/>
      <c r="D369" s="473"/>
      <c r="E369" s="439"/>
      <c r="F369" s="439"/>
      <c r="G369" s="439"/>
      <c r="H369" s="439"/>
      <c r="I369" s="439"/>
      <c r="J369" s="439"/>
      <c r="K369" s="439"/>
    </row>
    <row r="370" spans="1:11">
      <c r="A370" s="472"/>
      <c r="B370" s="439"/>
      <c r="C370" s="439"/>
      <c r="D370" s="473"/>
      <c r="E370" s="439"/>
      <c r="F370" s="439"/>
      <c r="G370" s="439"/>
      <c r="H370" s="439"/>
      <c r="I370" s="439"/>
      <c r="J370" s="439"/>
      <c r="K370" s="439"/>
    </row>
    <row r="371" spans="1:11">
      <c r="A371" s="472"/>
      <c r="B371" s="439"/>
      <c r="C371" s="439"/>
      <c r="D371" s="473"/>
      <c r="E371" s="439"/>
      <c r="F371" s="439"/>
      <c r="G371" s="439"/>
      <c r="H371" s="439"/>
      <c r="I371" s="439"/>
      <c r="J371" s="439"/>
      <c r="K371" s="439"/>
    </row>
    <row r="372" spans="1:11">
      <c r="A372" s="472"/>
      <c r="B372" s="439"/>
      <c r="C372" s="439"/>
      <c r="D372" s="473"/>
      <c r="E372" s="439"/>
      <c r="F372" s="439"/>
      <c r="G372" s="439"/>
      <c r="H372" s="439"/>
      <c r="I372" s="439"/>
      <c r="J372" s="439"/>
      <c r="K372" s="439"/>
    </row>
    <row r="373" spans="1:11">
      <c r="A373" s="472"/>
      <c r="B373" s="439"/>
      <c r="C373" s="439"/>
      <c r="D373" s="473"/>
      <c r="E373" s="439"/>
      <c r="F373" s="439"/>
      <c r="G373" s="439"/>
      <c r="H373" s="439"/>
      <c r="I373" s="439"/>
      <c r="J373" s="439"/>
      <c r="K373" s="439"/>
    </row>
    <row r="374" spans="1:11">
      <c r="A374" s="472"/>
      <c r="B374" s="439"/>
      <c r="C374" s="439"/>
      <c r="D374" s="473"/>
      <c r="E374" s="439"/>
      <c r="F374" s="439"/>
      <c r="G374" s="439"/>
      <c r="H374" s="439"/>
      <c r="I374" s="439"/>
      <c r="J374" s="439"/>
      <c r="K374" s="439"/>
    </row>
    <row r="375" spans="1:11">
      <c r="A375" s="472"/>
      <c r="B375" s="439"/>
      <c r="C375" s="439"/>
      <c r="D375" s="473"/>
      <c r="E375" s="439"/>
      <c r="F375" s="439"/>
      <c r="G375" s="439"/>
      <c r="H375" s="439"/>
      <c r="I375" s="439"/>
      <c r="J375" s="439"/>
      <c r="K375" s="439"/>
    </row>
    <row r="376" spans="1:11">
      <c r="A376" s="472"/>
      <c r="B376" s="439"/>
      <c r="C376" s="439"/>
      <c r="D376" s="473"/>
      <c r="E376" s="439"/>
      <c r="F376" s="439"/>
      <c r="G376" s="439"/>
      <c r="H376" s="439"/>
      <c r="I376" s="439"/>
      <c r="J376" s="439"/>
      <c r="K376" s="439"/>
    </row>
    <row r="377" spans="1:11">
      <c r="A377" s="472"/>
      <c r="B377" s="439"/>
      <c r="C377" s="439"/>
      <c r="D377" s="473"/>
      <c r="E377" s="439"/>
      <c r="F377" s="439"/>
      <c r="G377" s="439"/>
      <c r="H377" s="439"/>
      <c r="I377" s="439"/>
      <c r="J377" s="439"/>
      <c r="K377" s="439"/>
    </row>
    <row r="378" spans="1:11">
      <c r="A378" s="472"/>
      <c r="B378" s="439"/>
      <c r="C378" s="439"/>
      <c r="D378" s="473"/>
      <c r="E378" s="439"/>
      <c r="F378" s="439"/>
      <c r="G378" s="439"/>
      <c r="H378" s="439"/>
      <c r="I378" s="439"/>
      <c r="J378" s="439"/>
      <c r="K378" s="439"/>
    </row>
    <row r="379" spans="1:11">
      <c r="A379" s="472"/>
      <c r="B379" s="439"/>
      <c r="C379" s="439"/>
      <c r="D379" s="473"/>
      <c r="E379" s="439"/>
      <c r="F379" s="439"/>
      <c r="G379" s="439"/>
      <c r="H379" s="439"/>
      <c r="I379" s="439"/>
      <c r="J379" s="439"/>
      <c r="K379" s="439"/>
    </row>
    <row r="380" spans="1:11">
      <c r="A380" s="472"/>
      <c r="B380" s="439"/>
      <c r="C380" s="439"/>
      <c r="D380" s="473"/>
      <c r="E380" s="439"/>
      <c r="F380" s="439"/>
      <c r="G380" s="439"/>
      <c r="H380" s="439"/>
      <c r="I380" s="439"/>
      <c r="J380" s="439"/>
      <c r="K380" s="439"/>
    </row>
    <row r="381" spans="1:11">
      <c r="A381" s="472"/>
      <c r="B381" s="439"/>
      <c r="C381" s="439"/>
      <c r="D381" s="473"/>
      <c r="E381" s="439"/>
      <c r="F381" s="439"/>
      <c r="G381" s="439"/>
      <c r="H381" s="439"/>
      <c r="I381" s="439"/>
      <c r="J381" s="439"/>
      <c r="K381" s="439"/>
    </row>
    <row r="382" spans="1:11">
      <c r="A382" s="472"/>
      <c r="B382" s="439"/>
      <c r="C382" s="439"/>
      <c r="D382" s="473"/>
      <c r="E382" s="439"/>
      <c r="F382" s="439"/>
      <c r="G382" s="439"/>
      <c r="H382" s="439"/>
      <c r="I382" s="439"/>
      <c r="J382" s="439"/>
      <c r="K382" s="439"/>
    </row>
    <row r="383" spans="1:11">
      <c r="A383" s="472"/>
      <c r="B383" s="439"/>
      <c r="C383" s="439"/>
      <c r="D383" s="473"/>
      <c r="E383" s="439"/>
      <c r="F383" s="439"/>
      <c r="G383" s="439"/>
      <c r="H383" s="439"/>
      <c r="I383" s="439"/>
      <c r="J383" s="439"/>
      <c r="K383" s="439"/>
    </row>
    <row r="384" spans="1:11">
      <c r="A384" s="472"/>
      <c r="B384" s="439"/>
      <c r="C384" s="439"/>
      <c r="D384" s="473"/>
      <c r="E384" s="439"/>
      <c r="F384" s="439"/>
      <c r="G384" s="439"/>
      <c r="H384" s="439"/>
      <c r="I384" s="439"/>
      <c r="J384" s="439"/>
      <c r="K384" s="439"/>
    </row>
    <row r="385" spans="1:11">
      <c r="A385" s="472"/>
      <c r="B385" s="439"/>
      <c r="C385" s="439"/>
      <c r="D385" s="473"/>
      <c r="E385" s="439"/>
      <c r="F385" s="439"/>
      <c r="G385" s="439"/>
      <c r="H385" s="439"/>
      <c r="I385" s="439"/>
      <c r="J385" s="439"/>
      <c r="K385" s="439"/>
    </row>
    <row r="386" spans="1:11">
      <c r="A386" s="472"/>
      <c r="B386" s="439"/>
      <c r="C386" s="439"/>
      <c r="D386" s="473"/>
      <c r="E386" s="439"/>
      <c r="F386" s="439"/>
      <c r="G386" s="439"/>
      <c r="H386" s="439"/>
      <c r="I386" s="439"/>
      <c r="J386" s="439"/>
      <c r="K386" s="439"/>
    </row>
    <row r="387" spans="1:11">
      <c r="A387" s="472"/>
      <c r="B387" s="439"/>
      <c r="C387" s="439"/>
      <c r="D387" s="473"/>
      <c r="E387" s="439"/>
      <c r="F387" s="439"/>
      <c r="G387" s="439"/>
      <c r="H387" s="439"/>
      <c r="I387" s="439"/>
      <c r="J387" s="439"/>
      <c r="K387" s="439"/>
    </row>
    <row r="388" spans="1:11">
      <c r="A388" s="472"/>
      <c r="B388" s="439"/>
      <c r="C388" s="439"/>
      <c r="D388" s="473"/>
      <c r="E388" s="439"/>
      <c r="F388" s="439"/>
      <c r="G388" s="439"/>
      <c r="H388" s="439"/>
      <c r="I388" s="439"/>
      <c r="J388" s="439"/>
      <c r="K388" s="439"/>
    </row>
    <row r="389" spans="1:11">
      <c r="A389" s="472"/>
      <c r="B389" s="439"/>
      <c r="C389" s="439"/>
      <c r="D389" s="473"/>
      <c r="E389" s="439"/>
      <c r="F389" s="439"/>
      <c r="G389" s="439"/>
      <c r="H389" s="439"/>
      <c r="I389" s="439"/>
      <c r="J389" s="439"/>
      <c r="K389" s="439"/>
    </row>
    <row r="390" spans="1:11">
      <c r="A390" s="472"/>
      <c r="B390" s="439"/>
      <c r="C390" s="439"/>
      <c r="D390" s="473"/>
      <c r="E390" s="439"/>
      <c r="F390" s="439"/>
      <c r="G390" s="439"/>
      <c r="H390" s="439"/>
      <c r="I390" s="439"/>
      <c r="J390" s="439"/>
      <c r="K390" s="439"/>
    </row>
    <row r="391" spans="1:11">
      <c r="A391" s="472"/>
      <c r="B391" s="439"/>
      <c r="C391" s="439"/>
      <c r="D391" s="473"/>
      <c r="E391" s="439"/>
      <c r="F391" s="439"/>
      <c r="G391" s="439"/>
      <c r="H391" s="439"/>
      <c r="I391" s="439"/>
      <c r="J391" s="439"/>
      <c r="K391" s="439"/>
    </row>
    <row r="392" spans="1:11">
      <c r="A392" s="472"/>
      <c r="B392" s="439"/>
      <c r="C392" s="439"/>
      <c r="D392" s="473"/>
      <c r="E392" s="439"/>
      <c r="F392" s="439"/>
      <c r="G392" s="439"/>
      <c r="H392" s="439"/>
      <c r="I392" s="439"/>
      <c r="J392" s="439"/>
      <c r="K392" s="439"/>
    </row>
    <row r="393" spans="1:11">
      <c r="A393" s="472"/>
      <c r="B393" s="439"/>
      <c r="C393" s="439"/>
      <c r="D393" s="473"/>
      <c r="E393" s="439"/>
      <c r="F393" s="439"/>
      <c r="G393" s="439"/>
      <c r="H393" s="439"/>
      <c r="I393" s="439"/>
      <c r="J393" s="439"/>
      <c r="K393" s="439"/>
    </row>
    <row r="394" spans="1:11">
      <c r="A394" s="472"/>
      <c r="B394" s="439"/>
      <c r="C394" s="439"/>
      <c r="D394" s="473"/>
      <c r="E394" s="439"/>
      <c r="F394" s="439"/>
      <c r="G394" s="439"/>
      <c r="H394" s="439"/>
      <c r="I394" s="439"/>
      <c r="J394" s="439"/>
      <c r="K394" s="439"/>
    </row>
    <row r="395" spans="1:11">
      <c r="A395" s="472"/>
      <c r="B395" s="439"/>
      <c r="C395" s="439"/>
      <c r="D395" s="473"/>
      <c r="E395" s="439"/>
      <c r="F395" s="439"/>
      <c r="G395" s="439"/>
      <c r="H395" s="439"/>
      <c r="I395" s="439"/>
      <c r="J395" s="439"/>
      <c r="K395" s="439"/>
    </row>
    <row r="396" spans="1:11">
      <c r="A396" s="472"/>
      <c r="B396" s="439"/>
      <c r="C396" s="439"/>
      <c r="D396" s="473"/>
      <c r="E396" s="439"/>
      <c r="F396" s="439"/>
      <c r="G396" s="439"/>
      <c r="H396" s="439"/>
      <c r="I396" s="439"/>
      <c r="J396" s="439"/>
      <c r="K396" s="439"/>
    </row>
    <row r="397" spans="1:11">
      <c r="A397" s="472"/>
      <c r="B397" s="439"/>
      <c r="C397" s="439"/>
      <c r="D397" s="473"/>
      <c r="E397" s="439"/>
      <c r="F397" s="439"/>
      <c r="G397" s="439"/>
      <c r="H397" s="439"/>
      <c r="I397" s="439"/>
      <c r="J397" s="439"/>
      <c r="K397" s="439"/>
    </row>
    <row r="398" spans="1:11">
      <c r="A398" s="472"/>
      <c r="B398" s="439"/>
      <c r="C398" s="439"/>
      <c r="D398" s="473"/>
      <c r="E398" s="439"/>
      <c r="F398" s="439"/>
      <c r="G398" s="439"/>
      <c r="H398" s="439"/>
      <c r="I398" s="439"/>
      <c r="J398" s="439"/>
      <c r="K398" s="439"/>
    </row>
    <row r="399" spans="1:11">
      <c r="A399" s="472"/>
      <c r="B399" s="439"/>
      <c r="C399" s="439"/>
      <c r="D399" s="473"/>
      <c r="E399" s="439"/>
      <c r="F399" s="439"/>
      <c r="G399" s="439"/>
      <c r="H399" s="439"/>
      <c r="I399" s="439"/>
      <c r="J399" s="439"/>
      <c r="K399" s="439"/>
    </row>
    <row r="400" spans="1:11">
      <c r="A400" s="472"/>
      <c r="B400" s="439"/>
      <c r="C400" s="439"/>
      <c r="D400" s="473"/>
      <c r="E400" s="439"/>
      <c r="F400" s="439"/>
      <c r="G400" s="439"/>
      <c r="H400" s="439"/>
      <c r="I400" s="439"/>
      <c r="J400" s="439"/>
      <c r="K400" s="439"/>
    </row>
    <row r="401" spans="1:11">
      <c r="A401" s="472"/>
      <c r="B401" s="439"/>
      <c r="C401" s="439"/>
      <c r="D401" s="473"/>
      <c r="E401" s="439"/>
      <c r="F401" s="439"/>
      <c r="G401" s="439"/>
      <c r="H401" s="439"/>
      <c r="I401" s="439"/>
      <c r="J401" s="439"/>
      <c r="K401" s="439"/>
    </row>
    <row r="402" spans="1:11">
      <c r="A402" s="472"/>
      <c r="B402" s="439"/>
      <c r="C402" s="439"/>
      <c r="D402" s="473"/>
      <c r="E402" s="439"/>
      <c r="F402" s="439"/>
      <c r="G402" s="439"/>
      <c r="H402" s="439"/>
      <c r="I402" s="439"/>
      <c r="J402" s="439"/>
      <c r="K402" s="439"/>
    </row>
    <row r="403" spans="1:11">
      <c r="A403" s="472"/>
      <c r="B403" s="439"/>
      <c r="C403" s="439"/>
      <c r="D403" s="473"/>
      <c r="E403" s="439"/>
      <c r="F403" s="439"/>
      <c r="G403" s="439"/>
      <c r="H403" s="439"/>
      <c r="I403" s="439"/>
      <c r="J403" s="439"/>
      <c r="K403" s="439"/>
    </row>
    <row r="404" spans="1:11">
      <c r="A404" s="472"/>
      <c r="B404" s="439"/>
      <c r="C404" s="439"/>
      <c r="D404" s="473"/>
      <c r="E404" s="439"/>
      <c r="F404" s="439"/>
      <c r="G404" s="439"/>
      <c r="H404" s="439"/>
      <c r="I404" s="439"/>
      <c r="J404" s="439"/>
      <c r="K404" s="439"/>
    </row>
    <row r="405" spans="1:11">
      <c r="A405" s="472"/>
      <c r="B405" s="439"/>
      <c r="C405" s="439"/>
      <c r="D405" s="473"/>
      <c r="E405" s="439"/>
      <c r="F405" s="439"/>
      <c r="G405" s="439"/>
      <c r="H405" s="439"/>
      <c r="I405" s="439"/>
      <c r="J405" s="439"/>
      <c r="K405" s="439"/>
    </row>
    <row r="406" spans="1:11">
      <c r="A406" s="472"/>
      <c r="B406" s="439"/>
      <c r="C406" s="439"/>
      <c r="D406" s="473"/>
      <c r="E406" s="439"/>
      <c r="F406" s="439"/>
      <c r="G406" s="439"/>
      <c r="H406" s="439"/>
      <c r="I406" s="439"/>
      <c r="J406" s="439"/>
      <c r="K406" s="439"/>
    </row>
    <row r="407" spans="1:11">
      <c r="A407" s="472"/>
      <c r="B407" s="439"/>
      <c r="C407" s="439"/>
      <c r="D407" s="473"/>
      <c r="E407" s="439"/>
      <c r="F407" s="439"/>
      <c r="G407" s="439"/>
      <c r="H407" s="439"/>
      <c r="I407" s="439"/>
      <c r="J407" s="439"/>
      <c r="K407" s="439"/>
    </row>
    <row r="408" spans="1:11">
      <c r="A408" s="472"/>
      <c r="B408" s="439"/>
      <c r="C408" s="439"/>
      <c r="D408" s="473"/>
      <c r="E408" s="439"/>
      <c r="F408" s="439"/>
      <c r="G408" s="439"/>
      <c r="H408" s="439"/>
      <c r="I408" s="439"/>
      <c r="J408" s="439"/>
      <c r="K408" s="439"/>
    </row>
    <row r="409" spans="1:11">
      <c r="A409" s="472"/>
      <c r="B409" s="439"/>
      <c r="C409" s="439"/>
      <c r="D409" s="473"/>
      <c r="E409" s="439"/>
      <c r="F409" s="439"/>
      <c r="G409" s="439"/>
      <c r="H409" s="439"/>
      <c r="I409" s="439"/>
      <c r="J409" s="439"/>
      <c r="K409" s="439"/>
    </row>
    <row r="410" spans="1:11">
      <c r="A410" s="472"/>
      <c r="B410" s="439"/>
      <c r="C410" s="439"/>
      <c r="D410" s="473"/>
      <c r="E410" s="439"/>
      <c r="F410" s="439"/>
      <c r="G410" s="439"/>
      <c r="H410" s="439"/>
      <c r="I410" s="439"/>
      <c r="J410" s="439"/>
      <c r="K410" s="439"/>
    </row>
    <row r="411" spans="1:11">
      <c r="A411" s="472"/>
      <c r="B411" s="439"/>
      <c r="C411" s="439"/>
      <c r="D411" s="473"/>
      <c r="E411" s="439"/>
      <c r="F411" s="439"/>
      <c r="G411" s="439"/>
      <c r="H411" s="439"/>
      <c r="I411" s="439"/>
      <c r="J411" s="439"/>
      <c r="K411" s="439"/>
    </row>
    <row r="412" spans="1:11">
      <c r="A412" s="472"/>
      <c r="B412" s="439"/>
      <c r="C412" s="439"/>
      <c r="D412" s="473"/>
      <c r="E412" s="439"/>
      <c r="F412" s="439"/>
      <c r="G412" s="439"/>
      <c r="H412" s="439"/>
      <c r="I412" s="439"/>
      <c r="J412" s="439"/>
      <c r="K412" s="439"/>
    </row>
    <row r="413" spans="1:11">
      <c r="A413" s="472"/>
      <c r="B413" s="439"/>
      <c r="C413" s="439"/>
      <c r="D413" s="473"/>
      <c r="E413" s="439"/>
      <c r="F413" s="439"/>
      <c r="G413" s="439"/>
      <c r="H413" s="439"/>
      <c r="I413" s="439"/>
      <c r="J413" s="439"/>
      <c r="K413" s="439"/>
    </row>
    <row r="414" spans="1:11">
      <c r="A414" s="472"/>
      <c r="B414" s="439"/>
      <c r="C414" s="439"/>
      <c r="D414" s="473"/>
      <c r="E414" s="439"/>
      <c r="F414" s="439"/>
      <c r="G414" s="439"/>
      <c r="H414" s="439"/>
      <c r="I414" s="439"/>
      <c r="J414" s="439"/>
      <c r="K414" s="439"/>
    </row>
    <row r="415" spans="1:11">
      <c r="A415" s="472"/>
      <c r="B415" s="439"/>
      <c r="C415" s="439"/>
      <c r="D415" s="473"/>
      <c r="E415" s="439"/>
      <c r="F415" s="439"/>
      <c r="G415" s="439"/>
      <c r="H415" s="439"/>
      <c r="I415" s="439"/>
      <c r="J415" s="439"/>
      <c r="K415" s="439"/>
    </row>
    <row r="416" spans="1:11">
      <c r="A416" s="472"/>
      <c r="B416" s="439"/>
      <c r="C416" s="439"/>
      <c r="D416" s="473"/>
      <c r="E416" s="439"/>
      <c r="F416" s="439"/>
      <c r="G416" s="439"/>
      <c r="H416" s="439"/>
      <c r="I416" s="439"/>
      <c r="J416" s="439"/>
      <c r="K416" s="439"/>
    </row>
    <row r="417" spans="1:11">
      <c r="A417" s="472"/>
      <c r="B417" s="439"/>
      <c r="C417" s="439"/>
      <c r="D417" s="473"/>
      <c r="E417" s="439"/>
      <c r="F417" s="439"/>
      <c r="G417" s="439"/>
      <c r="H417" s="439"/>
      <c r="I417" s="439"/>
      <c r="J417" s="439"/>
      <c r="K417" s="439"/>
    </row>
    <row r="418" spans="1:11">
      <c r="A418" s="472"/>
      <c r="B418" s="439"/>
      <c r="C418" s="439"/>
      <c r="D418" s="473"/>
      <c r="E418" s="439"/>
      <c r="F418" s="439"/>
      <c r="G418" s="439"/>
      <c r="H418" s="439"/>
      <c r="I418" s="439"/>
      <c r="J418" s="439"/>
      <c r="K418" s="439"/>
    </row>
    <row r="419" spans="1:11">
      <c r="A419" s="472"/>
      <c r="B419" s="439"/>
      <c r="C419" s="439"/>
      <c r="D419" s="473"/>
      <c r="E419" s="439"/>
      <c r="F419" s="439"/>
      <c r="G419" s="439"/>
      <c r="H419" s="439"/>
      <c r="I419" s="439"/>
      <c r="J419" s="439"/>
      <c r="K419" s="439"/>
    </row>
    <row r="420" spans="1:11">
      <c r="A420" s="472"/>
      <c r="B420" s="439"/>
      <c r="C420" s="439"/>
      <c r="D420" s="473"/>
      <c r="E420" s="439"/>
      <c r="F420" s="439"/>
      <c r="G420" s="439"/>
      <c r="H420" s="439"/>
      <c r="I420" s="439"/>
      <c r="J420" s="439"/>
      <c r="K420" s="439"/>
    </row>
    <row r="421" spans="1:11">
      <c r="A421" s="472"/>
      <c r="B421" s="439"/>
      <c r="C421" s="439"/>
      <c r="D421" s="473"/>
      <c r="E421" s="439"/>
      <c r="F421" s="439"/>
      <c r="G421" s="439"/>
      <c r="H421" s="439"/>
      <c r="I421" s="439"/>
      <c r="J421" s="439"/>
      <c r="K421" s="439"/>
    </row>
    <row r="422" spans="1:11">
      <c r="A422" s="472"/>
      <c r="B422" s="439"/>
      <c r="C422" s="439"/>
      <c r="D422" s="473"/>
      <c r="E422" s="439"/>
      <c r="F422" s="439"/>
      <c r="G422" s="439"/>
      <c r="H422" s="439"/>
      <c r="I422" s="439"/>
      <c r="J422" s="439"/>
      <c r="K422" s="439"/>
    </row>
    <row r="423" spans="1:11">
      <c r="A423" s="472"/>
      <c r="B423" s="439"/>
      <c r="C423" s="439"/>
      <c r="D423" s="473"/>
      <c r="E423" s="439"/>
      <c r="F423" s="439"/>
      <c r="G423" s="439"/>
      <c r="H423" s="439"/>
      <c r="I423" s="439"/>
      <c r="J423" s="439"/>
      <c r="K423" s="439"/>
    </row>
    <row r="424" spans="1:11">
      <c r="A424" s="472"/>
      <c r="B424" s="439"/>
      <c r="C424" s="439"/>
      <c r="D424" s="473"/>
      <c r="E424" s="439"/>
      <c r="F424" s="439"/>
      <c r="G424" s="439"/>
      <c r="H424" s="439"/>
      <c r="I424" s="439"/>
      <c r="J424" s="439"/>
      <c r="K424" s="439"/>
    </row>
    <row r="425" spans="1:11">
      <c r="A425" s="472"/>
      <c r="B425" s="439"/>
      <c r="C425" s="439"/>
      <c r="D425" s="473"/>
      <c r="E425" s="439"/>
      <c r="F425" s="439"/>
      <c r="G425" s="439"/>
      <c r="H425" s="439"/>
      <c r="I425" s="439"/>
      <c r="J425" s="439"/>
      <c r="K425" s="439"/>
    </row>
    <row r="426" spans="1:11">
      <c r="A426" s="472"/>
      <c r="B426" s="439"/>
      <c r="C426" s="439"/>
      <c r="D426" s="473"/>
      <c r="E426" s="439"/>
      <c r="F426" s="439"/>
      <c r="G426" s="439"/>
      <c r="H426" s="439"/>
      <c r="I426" s="439"/>
      <c r="J426" s="439"/>
      <c r="K426" s="439"/>
    </row>
    <row r="427" spans="1:11">
      <c r="A427" s="472"/>
      <c r="B427" s="439"/>
      <c r="C427" s="439"/>
      <c r="D427" s="473"/>
      <c r="E427" s="439"/>
      <c r="F427" s="439"/>
      <c r="G427" s="439"/>
      <c r="H427" s="439"/>
      <c r="I427" s="439"/>
      <c r="J427" s="439"/>
      <c r="K427" s="439"/>
    </row>
    <row r="428" spans="1:11">
      <c r="A428" s="472"/>
      <c r="B428" s="439"/>
      <c r="C428" s="439"/>
      <c r="D428" s="473"/>
      <c r="E428" s="439"/>
      <c r="F428" s="439"/>
      <c r="G428" s="439"/>
      <c r="H428" s="439"/>
      <c r="I428" s="439"/>
      <c r="J428" s="439"/>
      <c r="K428" s="439"/>
    </row>
    <row r="429" spans="1:11">
      <c r="A429" s="472"/>
      <c r="B429" s="439"/>
      <c r="C429" s="439"/>
      <c r="D429" s="473"/>
      <c r="E429" s="439"/>
      <c r="F429" s="439"/>
      <c r="G429" s="439"/>
      <c r="H429" s="439"/>
      <c r="I429" s="439"/>
      <c r="J429" s="439"/>
      <c r="K429" s="439"/>
    </row>
    <row r="430" spans="1:11">
      <c r="A430" s="472"/>
      <c r="B430" s="439"/>
      <c r="C430" s="439"/>
      <c r="D430" s="473"/>
      <c r="E430" s="439"/>
      <c r="F430" s="439"/>
      <c r="G430" s="439"/>
      <c r="H430" s="439"/>
      <c r="I430" s="439"/>
      <c r="J430" s="439"/>
      <c r="K430" s="439"/>
    </row>
    <row r="431" spans="1:11">
      <c r="A431" s="472"/>
      <c r="B431" s="439"/>
      <c r="C431" s="439"/>
      <c r="D431" s="473"/>
      <c r="E431" s="439"/>
      <c r="F431" s="439"/>
      <c r="G431" s="439"/>
      <c r="H431" s="439"/>
      <c r="I431" s="439"/>
      <c r="J431" s="439"/>
      <c r="K431" s="439"/>
    </row>
    <row r="432" spans="1:11">
      <c r="A432" s="472"/>
      <c r="B432" s="439"/>
      <c r="C432" s="439"/>
      <c r="D432" s="473"/>
      <c r="E432" s="439"/>
      <c r="F432" s="439"/>
      <c r="G432" s="439"/>
      <c r="H432" s="439"/>
      <c r="I432" s="439"/>
      <c r="J432" s="439"/>
      <c r="K432" s="439"/>
    </row>
    <row r="433" spans="1:11">
      <c r="A433" s="472"/>
      <c r="B433" s="439"/>
      <c r="C433" s="439"/>
      <c r="D433" s="473"/>
      <c r="E433" s="439"/>
      <c r="F433" s="439"/>
      <c r="G433" s="439"/>
      <c r="H433" s="439"/>
      <c r="I433" s="439"/>
      <c r="J433" s="439"/>
      <c r="K433" s="439"/>
    </row>
    <row r="434" spans="1:11">
      <c r="A434" s="472"/>
      <c r="B434" s="439"/>
      <c r="C434" s="439"/>
      <c r="D434" s="473"/>
      <c r="E434" s="439"/>
      <c r="F434" s="439"/>
      <c r="G434" s="439"/>
      <c r="H434" s="439"/>
      <c r="I434" s="439"/>
      <c r="J434" s="439"/>
      <c r="K434" s="439"/>
    </row>
    <row r="435" spans="1:11">
      <c r="A435" s="472"/>
      <c r="B435" s="439"/>
      <c r="C435" s="439"/>
      <c r="D435" s="473"/>
      <c r="E435" s="439"/>
      <c r="F435" s="439"/>
      <c r="G435" s="439"/>
      <c r="H435" s="439"/>
      <c r="I435" s="439"/>
      <c r="J435" s="439"/>
      <c r="K435" s="439"/>
    </row>
    <row r="436" spans="1:11">
      <c r="A436" s="472"/>
      <c r="B436" s="439"/>
      <c r="C436" s="439"/>
      <c r="D436" s="473"/>
      <c r="E436" s="439"/>
      <c r="F436" s="439"/>
      <c r="G436" s="439"/>
      <c r="H436" s="439"/>
      <c r="I436" s="439"/>
      <c r="J436" s="439"/>
      <c r="K436" s="439"/>
    </row>
    <row r="437" spans="1:11">
      <c r="A437" s="472"/>
      <c r="B437" s="439"/>
      <c r="C437" s="439"/>
      <c r="D437" s="473"/>
      <c r="E437" s="439"/>
      <c r="F437" s="439"/>
      <c r="G437" s="439"/>
      <c r="H437" s="439"/>
      <c r="I437" s="439"/>
      <c r="J437" s="439"/>
      <c r="K437" s="439"/>
    </row>
    <row r="438" spans="1:11">
      <c r="A438" s="472"/>
      <c r="B438" s="439"/>
      <c r="C438" s="439"/>
      <c r="D438" s="473"/>
      <c r="E438" s="439"/>
      <c r="F438" s="439"/>
      <c r="G438" s="439"/>
      <c r="H438" s="439"/>
      <c r="I438" s="439"/>
      <c r="J438" s="439"/>
      <c r="K438" s="439"/>
    </row>
    <row r="439" spans="1:11">
      <c r="A439" s="472"/>
      <c r="B439" s="439"/>
      <c r="C439" s="439"/>
      <c r="D439" s="473"/>
      <c r="E439" s="439"/>
      <c r="F439" s="439"/>
      <c r="G439" s="439"/>
      <c r="H439" s="439"/>
      <c r="I439" s="439"/>
      <c r="J439" s="439"/>
      <c r="K439" s="439"/>
    </row>
    <row r="440" spans="1:11">
      <c r="A440" s="472"/>
      <c r="B440" s="439"/>
      <c r="C440" s="439"/>
      <c r="D440" s="473"/>
      <c r="E440" s="439"/>
      <c r="F440" s="439"/>
      <c r="G440" s="439"/>
      <c r="H440" s="439"/>
      <c r="I440" s="439"/>
      <c r="J440" s="439"/>
      <c r="K440" s="439"/>
    </row>
    <row r="441" spans="1:11">
      <c r="A441" s="472"/>
      <c r="B441" s="439"/>
      <c r="C441" s="439"/>
      <c r="D441" s="473"/>
      <c r="E441" s="439"/>
      <c r="F441" s="439"/>
      <c r="G441" s="439"/>
      <c r="H441" s="439"/>
      <c r="I441" s="439"/>
      <c r="J441" s="439"/>
      <c r="K441" s="439"/>
    </row>
    <row r="442" spans="1:11">
      <c r="A442" s="472"/>
      <c r="B442" s="439"/>
      <c r="C442" s="439"/>
      <c r="D442" s="473"/>
      <c r="E442" s="439"/>
      <c r="F442" s="439"/>
      <c r="G442" s="439"/>
      <c r="H442" s="439"/>
      <c r="I442" s="439"/>
      <c r="J442" s="439"/>
      <c r="K442" s="439"/>
    </row>
    <row r="443" spans="1:11">
      <c r="A443" s="472"/>
      <c r="B443" s="439"/>
      <c r="C443" s="439"/>
      <c r="D443" s="473"/>
      <c r="E443" s="439"/>
      <c r="F443" s="439"/>
      <c r="G443" s="439"/>
      <c r="H443" s="439"/>
      <c r="I443" s="439"/>
      <c r="J443" s="439"/>
      <c r="K443" s="439"/>
    </row>
    <row r="444" spans="1:11">
      <c r="A444" s="472"/>
      <c r="B444" s="439"/>
      <c r="C444" s="439"/>
      <c r="D444" s="473"/>
      <c r="E444" s="439"/>
      <c r="F444" s="439"/>
      <c r="G444" s="439"/>
      <c r="H444" s="439"/>
      <c r="I444" s="439"/>
      <c r="J444" s="439"/>
      <c r="K444" s="439"/>
    </row>
    <row r="445" spans="1:11">
      <c r="A445" s="472"/>
      <c r="B445" s="439"/>
      <c r="C445" s="439"/>
      <c r="D445" s="473"/>
      <c r="E445" s="439"/>
      <c r="F445" s="439"/>
      <c r="G445" s="439"/>
      <c r="H445" s="439"/>
      <c r="I445" s="439"/>
      <c r="J445" s="439"/>
      <c r="K445" s="439"/>
    </row>
    <row r="446" spans="1:11">
      <c r="A446" s="472"/>
      <c r="B446" s="439"/>
      <c r="C446" s="439"/>
      <c r="D446" s="473"/>
      <c r="E446" s="439"/>
      <c r="F446" s="439"/>
      <c r="G446" s="439"/>
      <c r="H446" s="439"/>
      <c r="I446" s="439"/>
      <c r="J446" s="439"/>
      <c r="K446" s="439"/>
    </row>
    <row r="447" spans="1:11">
      <c r="A447" s="472"/>
      <c r="B447" s="439"/>
      <c r="C447" s="439"/>
      <c r="D447" s="473"/>
      <c r="E447" s="439"/>
      <c r="F447" s="439"/>
      <c r="G447" s="439"/>
      <c r="H447" s="439"/>
      <c r="I447" s="439"/>
      <c r="J447" s="439"/>
      <c r="K447" s="439"/>
    </row>
    <row r="448" spans="1:11">
      <c r="A448" s="472"/>
      <c r="B448" s="439"/>
      <c r="C448" s="439"/>
      <c r="D448" s="473"/>
      <c r="E448" s="439"/>
      <c r="F448" s="439"/>
      <c r="G448" s="439"/>
      <c r="H448" s="439"/>
      <c r="I448" s="439"/>
      <c r="J448" s="439"/>
      <c r="K448" s="439"/>
    </row>
    <row r="449" spans="1:11">
      <c r="A449" s="472"/>
      <c r="B449" s="439"/>
      <c r="C449" s="439"/>
      <c r="D449" s="473"/>
      <c r="E449" s="439"/>
      <c r="F449" s="439"/>
      <c r="G449" s="439"/>
      <c r="H449" s="439"/>
      <c r="I449" s="439"/>
      <c r="J449" s="439"/>
      <c r="K449" s="439"/>
    </row>
    <row r="450" spans="1:11">
      <c r="A450" s="472"/>
      <c r="B450" s="439"/>
      <c r="C450" s="439"/>
      <c r="D450" s="473"/>
      <c r="E450" s="439"/>
      <c r="F450" s="439"/>
      <c r="G450" s="439"/>
      <c r="H450" s="439"/>
      <c r="I450" s="439"/>
      <c r="J450" s="439"/>
      <c r="K450" s="439"/>
    </row>
    <row r="451" spans="1:11">
      <c r="A451" s="472"/>
      <c r="B451" s="439"/>
      <c r="C451" s="439"/>
      <c r="D451" s="473"/>
      <c r="E451" s="439"/>
      <c r="F451" s="439"/>
      <c r="G451" s="439"/>
      <c r="H451" s="439"/>
      <c r="I451" s="439"/>
      <c r="J451" s="439"/>
      <c r="K451" s="439"/>
    </row>
    <row r="452" spans="1:11">
      <c r="A452" s="472"/>
      <c r="B452" s="439"/>
      <c r="C452" s="439"/>
      <c r="D452" s="473"/>
      <c r="E452" s="439"/>
      <c r="F452" s="439"/>
      <c r="G452" s="439"/>
      <c r="H452" s="439"/>
      <c r="I452" s="439"/>
      <c r="J452" s="439"/>
      <c r="K452" s="439"/>
    </row>
    <row r="453" spans="1:11">
      <c r="A453" s="472"/>
      <c r="B453" s="439"/>
      <c r="C453" s="439"/>
      <c r="D453" s="473"/>
      <c r="E453" s="439"/>
      <c r="F453" s="439"/>
      <c r="G453" s="439"/>
      <c r="H453" s="439"/>
      <c r="I453" s="439"/>
      <c r="J453" s="439"/>
      <c r="K453" s="439"/>
    </row>
    <row r="454" spans="1:11">
      <c r="A454" s="472"/>
      <c r="B454" s="439"/>
      <c r="C454" s="439"/>
      <c r="D454" s="473"/>
      <c r="E454" s="439"/>
      <c r="F454" s="439"/>
      <c r="G454" s="439"/>
      <c r="H454" s="439"/>
      <c r="I454" s="439"/>
      <c r="J454" s="439"/>
      <c r="K454" s="439"/>
    </row>
    <row r="455" spans="1:11">
      <c r="A455" s="472"/>
      <c r="B455" s="439"/>
      <c r="C455" s="439"/>
      <c r="D455" s="473"/>
      <c r="E455" s="439"/>
      <c r="F455" s="439"/>
      <c r="G455" s="439"/>
      <c r="H455" s="439"/>
      <c r="I455" s="439"/>
      <c r="J455" s="439"/>
      <c r="K455" s="439"/>
    </row>
    <row r="456" spans="1:11">
      <c r="A456" s="472"/>
      <c r="B456" s="439"/>
      <c r="C456" s="439"/>
      <c r="D456" s="473"/>
      <c r="E456" s="439"/>
      <c r="F456" s="439"/>
      <c r="G456" s="439"/>
      <c r="H456" s="439"/>
      <c r="I456" s="439"/>
      <c r="J456" s="439"/>
      <c r="K456" s="439"/>
    </row>
    <row r="457" spans="1:11">
      <c r="A457" s="472"/>
      <c r="B457" s="439"/>
      <c r="C457" s="439"/>
      <c r="D457" s="473"/>
      <c r="E457" s="439"/>
      <c r="F457" s="439"/>
      <c r="G457" s="439"/>
      <c r="H457" s="439"/>
      <c r="I457" s="439"/>
      <c r="J457" s="439"/>
      <c r="K457" s="439"/>
    </row>
    <row r="458" spans="1:11">
      <c r="A458" s="472"/>
      <c r="B458" s="439"/>
      <c r="C458" s="439"/>
      <c r="D458" s="473"/>
      <c r="E458" s="439"/>
      <c r="F458" s="439"/>
      <c r="G458" s="439"/>
      <c r="H458" s="439"/>
      <c r="I458" s="439"/>
      <c r="J458" s="439"/>
      <c r="K458" s="439"/>
    </row>
    <row r="459" spans="1:11">
      <c r="A459" s="472"/>
      <c r="B459" s="439"/>
      <c r="C459" s="439"/>
      <c r="D459" s="473"/>
      <c r="E459" s="439"/>
      <c r="F459" s="439"/>
      <c r="G459" s="439"/>
      <c r="H459" s="439"/>
      <c r="I459" s="439"/>
      <c r="J459" s="439"/>
      <c r="K459" s="439"/>
    </row>
    <row r="460" spans="1:11">
      <c r="A460" s="472"/>
      <c r="B460" s="439"/>
      <c r="C460" s="439"/>
      <c r="D460" s="473"/>
      <c r="E460" s="439"/>
      <c r="F460" s="439"/>
      <c r="G460" s="439"/>
      <c r="H460" s="439"/>
      <c r="I460" s="439"/>
      <c r="J460" s="439"/>
      <c r="K460" s="439"/>
    </row>
    <row r="461" spans="1:11">
      <c r="A461" s="472"/>
      <c r="B461" s="439"/>
      <c r="C461" s="439"/>
      <c r="D461" s="473"/>
      <c r="E461" s="439"/>
      <c r="F461" s="439"/>
      <c r="G461" s="439"/>
      <c r="H461" s="439"/>
      <c r="I461" s="439"/>
      <c r="J461" s="439"/>
      <c r="K461" s="439"/>
    </row>
    <row r="462" spans="1:11">
      <c r="A462" s="472"/>
      <c r="B462" s="439"/>
      <c r="C462" s="439"/>
      <c r="D462" s="473"/>
      <c r="E462" s="439"/>
      <c r="F462" s="439"/>
      <c r="G462" s="439"/>
      <c r="H462" s="439"/>
      <c r="I462" s="439"/>
      <c r="J462" s="439"/>
      <c r="K462" s="439"/>
    </row>
    <row r="463" spans="1:11">
      <c r="A463" s="472"/>
      <c r="B463" s="439"/>
      <c r="C463" s="439"/>
      <c r="D463" s="473"/>
      <c r="E463" s="439"/>
      <c r="F463" s="439"/>
      <c r="G463" s="439"/>
      <c r="H463" s="439"/>
      <c r="I463" s="439"/>
      <c r="J463" s="439"/>
      <c r="K463" s="439"/>
    </row>
    <row r="464" spans="1:11">
      <c r="A464" s="472"/>
      <c r="B464" s="439"/>
      <c r="C464" s="439"/>
      <c r="D464" s="473"/>
      <c r="E464" s="439"/>
      <c r="F464" s="439"/>
      <c r="G464" s="439"/>
      <c r="H464" s="439"/>
      <c r="I464" s="439"/>
      <c r="J464" s="439"/>
      <c r="K464" s="439"/>
    </row>
    <row r="465" spans="1:11">
      <c r="A465" s="472"/>
      <c r="B465" s="439"/>
      <c r="C465" s="439"/>
      <c r="D465" s="473"/>
      <c r="E465" s="439"/>
      <c r="F465" s="439"/>
      <c r="G465" s="439"/>
      <c r="H465" s="439"/>
      <c r="I465" s="439"/>
      <c r="J465" s="439"/>
      <c r="K465" s="439"/>
    </row>
    <row r="466" spans="1:11">
      <c r="A466" s="472"/>
      <c r="B466" s="439"/>
      <c r="C466" s="439"/>
      <c r="D466" s="473"/>
      <c r="E466" s="439"/>
      <c r="F466" s="439"/>
      <c r="G466" s="439"/>
      <c r="H466" s="439"/>
      <c r="I466" s="439"/>
      <c r="J466" s="439"/>
      <c r="K466" s="439"/>
    </row>
    <row r="467" spans="1:11">
      <c r="A467" s="472"/>
      <c r="B467" s="439"/>
      <c r="C467" s="439"/>
      <c r="D467" s="473"/>
      <c r="E467" s="439"/>
      <c r="F467" s="439"/>
      <c r="G467" s="439"/>
      <c r="H467" s="439"/>
      <c r="I467" s="439"/>
      <c r="J467" s="439"/>
      <c r="K467" s="439"/>
    </row>
    <row r="468" spans="1:11">
      <c r="A468" s="472"/>
      <c r="B468" s="439"/>
      <c r="C468" s="439"/>
      <c r="D468" s="473"/>
      <c r="E468" s="439"/>
      <c r="F468" s="439"/>
      <c r="G468" s="439"/>
      <c r="H468" s="439"/>
      <c r="I468" s="439"/>
      <c r="J468" s="439"/>
      <c r="K468" s="439"/>
    </row>
    <row r="469" spans="1:11">
      <c r="A469" s="472"/>
      <c r="B469" s="439"/>
      <c r="C469" s="439"/>
      <c r="D469" s="473"/>
      <c r="E469" s="439"/>
      <c r="F469" s="439"/>
      <c r="G469" s="439"/>
      <c r="H469" s="439"/>
      <c r="I469" s="439"/>
      <c r="J469" s="439"/>
      <c r="K469" s="439"/>
    </row>
    <row r="470" spans="1:11">
      <c r="A470" s="472"/>
      <c r="B470" s="439"/>
      <c r="C470" s="439"/>
      <c r="D470" s="473"/>
      <c r="E470" s="439"/>
      <c r="F470" s="439"/>
      <c r="G470" s="439"/>
      <c r="H470" s="439"/>
      <c r="I470" s="439"/>
      <c r="J470" s="439"/>
      <c r="K470" s="439"/>
    </row>
    <row r="471" spans="1:11">
      <c r="A471" s="472"/>
      <c r="B471" s="439"/>
      <c r="C471" s="439"/>
      <c r="D471" s="473"/>
      <c r="E471" s="439"/>
      <c r="F471" s="439"/>
      <c r="G471" s="439"/>
      <c r="H471" s="439"/>
      <c r="I471" s="439"/>
      <c r="J471" s="439"/>
      <c r="K471" s="439"/>
    </row>
    <row r="472" spans="1:11">
      <c r="A472" s="472"/>
      <c r="B472" s="439"/>
      <c r="C472" s="439"/>
      <c r="D472" s="473"/>
      <c r="E472" s="439"/>
      <c r="F472" s="439"/>
      <c r="G472" s="439"/>
      <c r="H472" s="439"/>
      <c r="I472" s="439"/>
      <c r="J472" s="439"/>
      <c r="K472" s="439"/>
    </row>
    <row r="473" spans="1:11">
      <c r="A473" s="472"/>
      <c r="B473" s="439"/>
      <c r="C473" s="439"/>
      <c r="D473" s="473"/>
      <c r="E473" s="439"/>
      <c r="F473" s="439"/>
      <c r="G473" s="439"/>
      <c r="H473" s="439"/>
      <c r="I473" s="439"/>
      <c r="J473" s="439"/>
      <c r="K473" s="439"/>
    </row>
    <row r="474" spans="1:11">
      <c r="A474" s="472"/>
      <c r="B474" s="439"/>
      <c r="C474" s="439"/>
      <c r="D474" s="473"/>
      <c r="E474" s="439"/>
      <c r="F474" s="439"/>
      <c r="G474" s="439"/>
      <c r="H474" s="439"/>
      <c r="I474" s="439"/>
      <c r="J474" s="439"/>
      <c r="K474" s="439"/>
    </row>
    <row r="475" spans="1:11">
      <c r="A475" s="472"/>
      <c r="B475" s="439"/>
      <c r="C475" s="439"/>
      <c r="D475" s="473"/>
      <c r="E475" s="439"/>
      <c r="F475" s="439"/>
      <c r="G475" s="439"/>
      <c r="H475" s="439"/>
      <c r="I475" s="439"/>
      <c r="J475" s="439"/>
      <c r="K475" s="439"/>
    </row>
    <row r="476" spans="1:11">
      <c r="A476" s="472"/>
      <c r="B476" s="439"/>
      <c r="C476" s="439"/>
      <c r="D476" s="473"/>
      <c r="E476" s="439"/>
      <c r="F476" s="439"/>
      <c r="G476" s="439"/>
      <c r="H476" s="439"/>
      <c r="I476" s="439"/>
      <c r="J476" s="439"/>
      <c r="K476" s="439"/>
    </row>
    <row r="477" spans="1:11">
      <c r="A477" s="472"/>
      <c r="B477" s="439"/>
      <c r="C477" s="439"/>
      <c r="D477" s="473"/>
      <c r="E477" s="439"/>
      <c r="F477" s="439"/>
      <c r="G477" s="439"/>
      <c r="H477" s="439"/>
      <c r="I477" s="439"/>
      <c r="J477" s="439"/>
      <c r="K477" s="439"/>
    </row>
    <row r="478" spans="1:11">
      <c r="A478" s="472"/>
      <c r="B478" s="439"/>
      <c r="C478" s="439"/>
      <c r="D478" s="473"/>
      <c r="E478" s="439"/>
      <c r="F478" s="439"/>
      <c r="G478" s="439"/>
      <c r="H478" s="439"/>
      <c r="I478" s="439"/>
      <c r="J478" s="439"/>
      <c r="K478" s="439"/>
    </row>
    <row r="479" spans="1:11">
      <c r="A479" s="472"/>
      <c r="B479" s="439"/>
      <c r="C479" s="439"/>
      <c r="D479" s="473"/>
      <c r="E479" s="439"/>
      <c r="F479" s="439"/>
      <c r="G479" s="439"/>
      <c r="H479" s="439"/>
      <c r="I479" s="439"/>
      <c r="J479" s="439"/>
      <c r="K479" s="439"/>
    </row>
    <row r="480" spans="1:11">
      <c r="A480" s="472"/>
      <c r="B480" s="439"/>
      <c r="C480" s="439"/>
      <c r="D480" s="473"/>
      <c r="E480" s="439"/>
      <c r="F480" s="439"/>
      <c r="G480" s="439"/>
      <c r="H480" s="439"/>
      <c r="I480" s="439"/>
      <c r="J480" s="439"/>
      <c r="K480" s="439"/>
    </row>
    <row r="481" spans="1:11">
      <c r="A481" s="472"/>
      <c r="B481" s="439"/>
      <c r="C481" s="439"/>
      <c r="D481" s="473"/>
      <c r="E481" s="439"/>
      <c r="F481" s="439"/>
      <c r="G481" s="439"/>
      <c r="H481" s="439"/>
      <c r="I481" s="439"/>
      <c r="J481" s="439"/>
      <c r="K481" s="439"/>
    </row>
    <row r="482" spans="1:11">
      <c r="A482" s="472"/>
      <c r="B482" s="439"/>
      <c r="C482" s="439"/>
      <c r="D482" s="473"/>
      <c r="E482" s="439"/>
      <c r="F482" s="439"/>
      <c r="G482" s="439"/>
      <c r="H482" s="439"/>
      <c r="I482" s="439"/>
      <c r="J482" s="439"/>
      <c r="K482" s="439"/>
    </row>
    <row r="483" spans="1:11">
      <c r="A483" s="472"/>
      <c r="B483" s="439"/>
      <c r="C483" s="439"/>
      <c r="D483" s="473"/>
      <c r="E483" s="439"/>
      <c r="F483" s="439"/>
      <c r="G483" s="439"/>
      <c r="H483" s="439"/>
      <c r="I483" s="439"/>
      <c r="J483" s="439"/>
      <c r="K483" s="439"/>
    </row>
    <row r="484" spans="1:11">
      <c r="A484" s="472"/>
      <c r="B484" s="439"/>
      <c r="C484" s="439"/>
      <c r="D484" s="473"/>
      <c r="E484" s="439"/>
      <c r="F484" s="439"/>
      <c r="G484" s="439"/>
      <c r="H484" s="439"/>
      <c r="I484" s="439"/>
      <c r="J484" s="439"/>
      <c r="K484" s="439"/>
    </row>
    <row r="485" spans="1:11">
      <c r="A485" s="472"/>
      <c r="B485" s="439"/>
      <c r="C485" s="439"/>
      <c r="D485" s="473"/>
      <c r="E485" s="439"/>
      <c r="F485" s="439"/>
      <c r="G485" s="439"/>
      <c r="H485" s="439"/>
      <c r="I485" s="439"/>
      <c r="J485" s="439"/>
      <c r="K485" s="439"/>
    </row>
    <row r="486" spans="1:11">
      <c r="A486" s="472"/>
      <c r="B486" s="439"/>
      <c r="C486" s="439"/>
      <c r="D486" s="473"/>
      <c r="E486" s="439"/>
      <c r="F486" s="439"/>
      <c r="G486" s="439"/>
      <c r="H486" s="439"/>
      <c r="I486" s="439"/>
      <c r="J486" s="439"/>
      <c r="K486" s="439"/>
    </row>
    <row r="487" spans="1:11">
      <c r="A487" s="472"/>
      <c r="B487" s="439"/>
      <c r="C487" s="439"/>
      <c r="D487" s="473"/>
      <c r="E487" s="439"/>
      <c r="F487" s="439"/>
      <c r="G487" s="439"/>
      <c r="H487" s="439"/>
      <c r="I487" s="439"/>
      <c r="J487" s="439"/>
      <c r="K487" s="439"/>
    </row>
    <row r="488" spans="1:11">
      <c r="A488" s="472"/>
      <c r="B488" s="439"/>
      <c r="C488" s="439"/>
      <c r="D488" s="473"/>
      <c r="E488" s="439"/>
      <c r="F488" s="439"/>
      <c r="G488" s="439"/>
      <c r="H488" s="439"/>
      <c r="I488" s="439"/>
      <c r="J488" s="439"/>
      <c r="K488" s="439"/>
    </row>
    <row r="489" spans="1:11">
      <c r="A489" s="472"/>
      <c r="B489" s="439"/>
      <c r="C489" s="439"/>
      <c r="D489" s="473"/>
      <c r="E489" s="439"/>
      <c r="F489" s="439"/>
      <c r="G489" s="439"/>
      <c r="H489" s="439"/>
      <c r="I489" s="439"/>
      <c r="J489" s="439"/>
      <c r="K489" s="439"/>
    </row>
    <row r="490" spans="1:11">
      <c r="A490" s="472"/>
      <c r="B490" s="439"/>
      <c r="C490" s="439"/>
      <c r="D490" s="473"/>
      <c r="E490" s="439"/>
      <c r="F490" s="439"/>
      <c r="G490" s="439"/>
      <c r="H490" s="439"/>
      <c r="I490" s="439"/>
      <c r="J490" s="439"/>
      <c r="K490" s="439"/>
    </row>
    <row r="491" spans="1:11">
      <c r="A491" s="472"/>
      <c r="B491" s="439"/>
      <c r="C491" s="439"/>
      <c r="D491" s="473"/>
      <c r="E491" s="439"/>
      <c r="F491" s="439"/>
      <c r="G491" s="439"/>
      <c r="H491" s="439"/>
      <c r="I491" s="439"/>
      <c r="J491" s="439"/>
      <c r="K491" s="439"/>
    </row>
    <row r="492" spans="1:11">
      <c r="A492" s="472"/>
      <c r="B492" s="439"/>
      <c r="C492" s="439"/>
      <c r="D492" s="473"/>
      <c r="E492" s="439"/>
      <c r="F492" s="439"/>
      <c r="G492" s="439"/>
      <c r="H492" s="439"/>
      <c r="I492" s="439"/>
      <c r="J492" s="439"/>
      <c r="K492" s="439"/>
    </row>
    <row r="493" spans="1:11">
      <c r="A493" s="472"/>
      <c r="B493" s="439"/>
      <c r="C493" s="439"/>
      <c r="D493" s="473"/>
      <c r="E493" s="439"/>
      <c r="F493" s="439"/>
      <c r="G493" s="439"/>
      <c r="H493" s="439"/>
      <c r="I493" s="439"/>
      <c r="J493" s="439"/>
      <c r="K493" s="439"/>
    </row>
    <row r="494" spans="1:11">
      <c r="A494" s="472"/>
      <c r="B494" s="439"/>
      <c r="C494" s="439"/>
      <c r="D494" s="473"/>
      <c r="E494" s="439"/>
      <c r="F494" s="439"/>
      <c r="G494" s="439"/>
      <c r="H494" s="439"/>
      <c r="I494" s="439"/>
      <c r="J494" s="439"/>
      <c r="K494" s="439"/>
    </row>
    <row r="495" spans="1:11">
      <c r="A495" s="472"/>
      <c r="B495" s="439"/>
      <c r="C495" s="439"/>
      <c r="D495" s="473"/>
      <c r="E495" s="439"/>
      <c r="F495" s="439"/>
      <c r="G495" s="439"/>
      <c r="H495" s="439"/>
      <c r="I495" s="439"/>
      <c r="J495" s="439"/>
      <c r="K495" s="439"/>
    </row>
    <row r="496" spans="1:11">
      <c r="A496" s="472"/>
      <c r="B496" s="439"/>
      <c r="C496" s="439"/>
      <c r="D496" s="473"/>
      <c r="E496" s="439"/>
      <c r="F496" s="439"/>
      <c r="G496" s="439"/>
      <c r="H496" s="439"/>
      <c r="I496" s="439"/>
      <c r="J496" s="439"/>
      <c r="K496" s="439"/>
    </row>
    <row r="497" spans="1:11">
      <c r="A497" s="472"/>
      <c r="B497" s="439"/>
      <c r="C497" s="439"/>
      <c r="D497" s="473"/>
      <c r="E497" s="439"/>
      <c r="F497" s="439"/>
      <c r="G497" s="439"/>
      <c r="H497" s="439"/>
      <c r="I497" s="439"/>
      <c r="J497" s="439"/>
      <c r="K497" s="439"/>
    </row>
    <row r="498" spans="1:11">
      <c r="A498" s="472"/>
      <c r="B498" s="439"/>
      <c r="C498" s="439"/>
      <c r="D498" s="473"/>
      <c r="E498" s="439"/>
      <c r="F498" s="439"/>
      <c r="G498" s="439"/>
      <c r="H498" s="439"/>
      <c r="I498" s="439"/>
      <c r="J498" s="439"/>
      <c r="K498" s="439"/>
    </row>
    <row r="499" spans="1:11">
      <c r="A499" s="472"/>
      <c r="B499" s="439"/>
      <c r="C499" s="439"/>
      <c r="D499" s="473"/>
      <c r="E499" s="439"/>
      <c r="F499" s="439"/>
      <c r="G499" s="439"/>
      <c r="H499" s="439"/>
      <c r="I499" s="439"/>
      <c r="J499" s="439"/>
      <c r="K499" s="439"/>
    </row>
    <row r="500" spans="1:11">
      <c r="A500" s="472"/>
      <c r="B500" s="439"/>
      <c r="C500" s="439"/>
      <c r="D500" s="473"/>
      <c r="E500" s="439"/>
      <c r="F500" s="439"/>
      <c r="G500" s="439"/>
      <c r="H500" s="439"/>
      <c r="I500" s="439"/>
      <c r="J500" s="439"/>
      <c r="K500" s="439"/>
    </row>
    <row r="501" spans="1:11">
      <c r="A501" s="472"/>
      <c r="B501" s="439"/>
      <c r="C501" s="439"/>
      <c r="D501" s="473"/>
      <c r="E501" s="439"/>
      <c r="F501" s="439"/>
      <c r="G501" s="439"/>
      <c r="H501" s="439"/>
      <c r="I501" s="439"/>
      <c r="J501" s="439"/>
      <c r="K501" s="439"/>
    </row>
    <row r="502" spans="1:11">
      <c r="A502" s="472"/>
      <c r="B502" s="439"/>
      <c r="C502" s="439"/>
      <c r="D502" s="473"/>
      <c r="E502" s="439"/>
      <c r="F502" s="439"/>
      <c r="G502" s="439"/>
      <c r="H502" s="439"/>
      <c r="I502" s="439"/>
      <c r="J502" s="439"/>
      <c r="K502" s="439"/>
    </row>
    <row r="503" spans="1:11">
      <c r="A503" s="472"/>
      <c r="B503" s="439"/>
      <c r="C503" s="439"/>
      <c r="D503" s="473"/>
      <c r="E503" s="439"/>
      <c r="F503" s="439"/>
      <c r="G503" s="439"/>
      <c r="H503" s="439"/>
      <c r="I503" s="439"/>
      <c r="J503" s="439"/>
      <c r="K503" s="439"/>
    </row>
    <row r="504" spans="1:11">
      <c r="A504" s="472"/>
      <c r="B504" s="439"/>
      <c r="C504" s="439"/>
      <c r="D504" s="473"/>
      <c r="E504" s="439"/>
      <c r="F504" s="439"/>
      <c r="G504" s="439"/>
      <c r="H504" s="439"/>
      <c r="I504" s="439"/>
      <c r="J504" s="439"/>
      <c r="K504" s="439"/>
    </row>
    <row r="505" spans="1:11">
      <c r="A505" s="472"/>
      <c r="B505" s="439"/>
      <c r="C505" s="439"/>
      <c r="D505" s="473"/>
      <c r="E505" s="439"/>
      <c r="F505" s="439"/>
      <c r="G505" s="439"/>
      <c r="H505" s="439"/>
      <c r="I505" s="439"/>
      <c r="J505" s="439"/>
      <c r="K505" s="439"/>
    </row>
    <row r="506" spans="1:11">
      <c r="A506" s="472"/>
      <c r="B506" s="439"/>
      <c r="C506" s="439"/>
      <c r="D506" s="473"/>
      <c r="E506" s="439"/>
      <c r="F506" s="439"/>
      <c r="G506" s="439"/>
      <c r="H506" s="439"/>
      <c r="I506" s="439"/>
      <c r="J506" s="439"/>
      <c r="K506" s="439"/>
    </row>
    <row r="507" spans="1:11">
      <c r="A507" s="472"/>
      <c r="B507" s="439"/>
      <c r="C507" s="439"/>
      <c r="D507" s="473"/>
      <c r="E507" s="439"/>
      <c r="F507" s="439"/>
      <c r="G507" s="439"/>
      <c r="H507" s="439"/>
      <c r="I507" s="439"/>
      <c r="J507" s="439"/>
      <c r="K507" s="439"/>
    </row>
    <row r="508" spans="1:11">
      <c r="A508" s="472"/>
      <c r="B508" s="439"/>
      <c r="C508" s="439"/>
      <c r="D508" s="473"/>
      <c r="E508" s="439"/>
      <c r="F508" s="439"/>
      <c r="G508" s="439"/>
      <c r="H508" s="439"/>
      <c r="I508" s="439"/>
      <c r="J508" s="439"/>
      <c r="K508" s="439"/>
    </row>
    <row r="509" spans="1:11">
      <c r="A509" s="472"/>
      <c r="B509" s="439"/>
      <c r="C509" s="439"/>
      <c r="D509" s="473"/>
      <c r="E509" s="439"/>
      <c r="F509" s="439"/>
      <c r="G509" s="439"/>
      <c r="H509" s="439"/>
      <c r="I509" s="439"/>
      <c r="J509" s="439"/>
      <c r="K509" s="439"/>
    </row>
    <row r="510" spans="1:11">
      <c r="A510" s="472"/>
      <c r="B510" s="439"/>
      <c r="C510" s="439"/>
      <c r="D510" s="473"/>
      <c r="E510" s="439"/>
      <c r="F510" s="439"/>
      <c r="G510" s="439"/>
      <c r="H510" s="439"/>
      <c r="I510" s="439"/>
      <c r="J510" s="439"/>
      <c r="K510" s="439"/>
    </row>
    <row r="511" spans="1:11">
      <c r="A511" s="472"/>
      <c r="B511" s="439"/>
      <c r="C511" s="439"/>
      <c r="D511" s="473"/>
      <c r="E511" s="439"/>
      <c r="F511" s="439"/>
      <c r="G511" s="439"/>
      <c r="H511" s="439"/>
      <c r="I511" s="439"/>
      <c r="J511" s="439"/>
      <c r="K511" s="439"/>
    </row>
    <row r="512" spans="1:11">
      <c r="A512" s="472"/>
      <c r="B512" s="439"/>
      <c r="C512" s="439"/>
      <c r="D512" s="473"/>
      <c r="E512" s="439"/>
      <c r="F512" s="439"/>
      <c r="G512" s="439"/>
      <c r="H512" s="439"/>
      <c r="I512" s="439"/>
      <c r="J512" s="439"/>
      <c r="K512" s="439"/>
    </row>
    <row r="513" spans="1:11">
      <c r="A513" s="472"/>
      <c r="B513" s="439"/>
      <c r="C513" s="439"/>
      <c r="D513" s="473"/>
      <c r="E513" s="439"/>
      <c r="F513" s="439"/>
      <c r="G513" s="439"/>
      <c r="H513" s="439"/>
      <c r="I513" s="439"/>
      <c r="J513" s="439"/>
      <c r="K513" s="439"/>
    </row>
    <row r="514" spans="1:11">
      <c r="A514" s="472"/>
      <c r="B514" s="439"/>
      <c r="C514" s="439"/>
      <c r="D514" s="473"/>
      <c r="E514" s="439"/>
      <c r="F514" s="439"/>
      <c r="G514" s="439"/>
      <c r="H514" s="439"/>
      <c r="I514" s="439"/>
      <c r="J514" s="439"/>
      <c r="K514" s="439"/>
    </row>
    <row r="515" spans="1:11">
      <c r="A515" s="472"/>
      <c r="B515" s="439"/>
      <c r="C515" s="439"/>
      <c r="D515" s="473"/>
      <c r="E515" s="439"/>
      <c r="F515" s="439"/>
      <c r="G515" s="439"/>
      <c r="H515" s="439"/>
      <c r="I515" s="439"/>
      <c r="J515" s="439"/>
      <c r="K515" s="439"/>
    </row>
    <row r="516" spans="1:11">
      <c r="A516" s="472"/>
      <c r="B516" s="439"/>
      <c r="C516" s="439"/>
      <c r="D516" s="473"/>
      <c r="E516" s="439"/>
      <c r="F516" s="439"/>
      <c r="G516" s="439"/>
      <c r="H516" s="439"/>
      <c r="I516" s="439"/>
      <c r="J516" s="439"/>
      <c r="K516" s="439"/>
    </row>
    <row r="517" spans="1:11">
      <c r="A517" s="472"/>
      <c r="B517" s="439"/>
      <c r="C517" s="439"/>
      <c r="D517" s="473"/>
      <c r="E517" s="439"/>
      <c r="F517" s="439"/>
      <c r="G517" s="439"/>
      <c r="H517" s="439"/>
      <c r="I517" s="439"/>
      <c r="J517" s="439"/>
      <c r="K517" s="439"/>
    </row>
    <row r="518" spans="1:11">
      <c r="A518" s="472"/>
      <c r="B518" s="439"/>
      <c r="C518" s="439"/>
      <c r="D518" s="473"/>
      <c r="E518" s="439"/>
      <c r="F518" s="439"/>
      <c r="G518" s="439"/>
      <c r="H518" s="439"/>
      <c r="I518" s="439"/>
      <c r="J518" s="439"/>
      <c r="K518" s="439"/>
    </row>
    <row r="519" spans="1:11">
      <c r="A519" s="472"/>
      <c r="B519" s="439"/>
      <c r="C519" s="439"/>
      <c r="D519" s="473"/>
      <c r="E519" s="439"/>
      <c r="F519" s="439"/>
      <c r="G519" s="439"/>
      <c r="H519" s="439"/>
      <c r="I519" s="439"/>
      <c r="J519" s="439"/>
      <c r="K519" s="439"/>
    </row>
    <row r="520" spans="1:11">
      <c r="A520" s="472"/>
      <c r="B520" s="439"/>
      <c r="C520" s="439"/>
      <c r="D520" s="473"/>
      <c r="E520" s="439"/>
      <c r="F520" s="439"/>
      <c r="G520" s="439"/>
      <c r="H520" s="439"/>
      <c r="I520" s="439"/>
      <c r="J520" s="439"/>
      <c r="K520" s="439"/>
    </row>
    <row r="521" spans="1:11">
      <c r="A521" s="472"/>
      <c r="B521" s="439"/>
      <c r="C521" s="439"/>
      <c r="D521" s="473"/>
      <c r="E521" s="439"/>
      <c r="F521" s="439"/>
      <c r="G521" s="439"/>
      <c r="H521" s="439"/>
      <c r="I521" s="439"/>
      <c r="J521" s="439"/>
      <c r="K521" s="439"/>
    </row>
    <row r="522" spans="1:11">
      <c r="A522" s="472"/>
      <c r="B522" s="439"/>
      <c r="C522" s="439"/>
      <c r="D522" s="473"/>
      <c r="E522" s="439"/>
      <c r="F522" s="439"/>
      <c r="G522" s="439"/>
      <c r="H522" s="439"/>
      <c r="I522" s="439"/>
      <c r="J522" s="439"/>
      <c r="K522" s="439"/>
    </row>
    <row r="523" spans="1:11">
      <c r="A523" s="472"/>
      <c r="B523" s="439"/>
      <c r="C523" s="439"/>
      <c r="D523" s="473"/>
      <c r="E523" s="439"/>
      <c r="F523" s="439"/>
      <c r="G523" s="439"/>
      <c r="H523" s="439"/>
      <c r="I523" s="439"/>
      <c r="J523" s="439"/>
      <c r="K523" s="439"/>
    </row>
    <row r="524" spans="1:11">
      <c r="A524" s="472"/>
      <c r="B524" s="439"/>
      <c r="C524" s="439"/>
      <c r="D524" s="473"/>
      <c r="E524" s="439"/>
      <c r="F524" s="439"/>
      <c r="G524" s="439"/>
      <c r="H524" s="439"/>
      <c r="I524" s="439"/>
      <c r="J524" s="439"/>
      <c r="K524" s="439"/>
    </row>
    <row r="525" spans="1:11">
      <c r="A525" s="472"/>
      <c r="B525" s="439"/>
      <c r="C525" s="439"/>
      <c r="D525" s="473"/>
      <c r="E525" s="439"/>
      <c r="F525" s="439"/>
      <c r="G525" s="439"/>
      <c r="H525" s="439"/>
      <c r="I525" s="439"/>
      <c r="J525" s="439"/>
      <c r="K525" s="439"/>
    </row>
    <row r="526" spans="1:11">
      <c r="A526" s="472"/>
      <c r="B526" s="439"/>
      <c r="C526" s="439"/>
      <c r="D526" s="473"/>
      <c r="E526" s="439"/>
      <c r="F526" s="439"/>
      <c r="G526" s="439"/>
      <c r="H526" s="439"/>
      <c r="I526" s="439"/>
      <c r="J526" s="439"/>
      <c r="K526" s="439"/>
    </row>
    <row r="527" spans="1:11">
      <c r="A527" s="472"/>
      <c r="B527" s="439"/>
      <c r="C527" s="439"/>
      <c r="D527" s="473"/>
      <c r="E527" s="439"/>
      <c r="F527" s="439"/>
      <c r="G527" s="439"/>
      <c r="H527" s="439"/>
      <c r="I527" s="439"/>
      <c r="J527" s="439"/>
      <c r="K527" s="439"/>
    </row>
    <row r="528" spans="1:11">
      <c r="A528" s="472"/>
      <c r="B528" s="439"/>
      <c r="C528" s="439"/>
      <c r="D528" s="473"/>
      <c r="E528" s="439"/>
      <c r="F528" s="439"/>
      <c r="G528" s="439"/>
      <c r="H528" s="439"/>
      <c r="I528" s="439"/>
      <c r="J528" s="439"/>
      <c r="K528" s="439"/>
    </row>
    <row r="529" spans="1:11">
      <c r="A529" s="472"/>
      <c r="B529" s="439"/>
      <c r="C529" s="439"/>
      <c r="D529" s="473"/>
      <c r="E529" s="439"/>
      <c r="F529" s="439"/>
      <c r="G529" s="439"/>
      <c r="H529" s="439"/>
      <c r="I529" s="439"/>
      <c r="J529" s="439"/>
      <c r="K529" s="439"/>
    </row>
    <row r="530" spans="1:11">
      <c r="A530" s="472"/>
      <c r="B530" s="439"/>
      <c r="C530" s="439"/>
      <c r="D530" s="473"/>
      <c r="E530" s="439"/>
      <c r="F530" s="439"/>
      <c r="G530" s="439"/>
      <c r="H530" s="439"/>
      <c r="I530" s="439"/>
      <c r="J530" s="439"/>
      <c r="K530" s="439"/>
    </row>
    <row r="531" spans="1:11">
      <c r="A531" s="472"/>
      <c r="B531" s="439"/>
      <c r="C531" s="439"/>
      <c r="D531" s="473"/>
      <c r="E531" s="439"/>
      <c r="F531" s="439"/>
      <c r="G531" s="439"/>
      <c r="H531" s="439"/>
      <c r="I531" s="439"/>
      <c r="J531" s="439"/>
      <c r="K531" s="439"/>
    </row>
    <row r="532" spans="1:11">
      <c r="A532" s="472"/>
      <c r="B532" s="439"/>
      <c r="C532" s="439"/>
      <c r="D532" s="473"/>
      <c r="E532" s="439"/>
      <c r="F532" s="439"/>
      <c r="G532" s="439"/>
      <c r="H532" s="439"/>
      <c r="I532" s="439"/>
      <c r="J532" s="439"/>
      <c r="K532" s="439"/>
    </row>
    <row r="533" spans="1:11">
      <c r="A533" s="472"/>
      <c r="B533" s="439"/>
      <c r="C533" s="439"/>
      <c r="D533" s="473"/>
      <c r="E533" s="439"/>
      <c r="F533" s="439"/>
      <c r="G533" s="439"/>
      <c r="H533" s="439"/>
      <c r="I533" s="439"/>
      <c r="J533" s="439"/>
      <c r="K533" s="439"/>
    </row>
    <row r="534" spans="1:11">
      <c r="A534" s="472"/>
      <c r="B534" s="439"/>
      <c r="C534" s="439"/>
      <c r="D534" s="473"/>
      <c r="E534" s="439"/>
      <c r="F534" s="439"/>
      <c r="G534" s="439"/>
      <c r="H534" s="439"/>
      <c r="I534" s="439"/>
      <c r="J534" s="439"/>
      <c r="K534" s="439"/>
    </row>
    <row r="535" spans="1:11">
      <c r="A535" s="472"/>
      <c r="B535" s="439"/>
      <c r="C535" s="439"/>
      <c r="D535" s="473"/>
      <c r="E535" s="439"/>
      <c r="F535" s="439"/>
      <c r="G535" s="439"/>
      <c r="H535" s="439"/>
      <c r="I535" s="439"/>
      <c r="J535" s="439"/>
      <c r="K535" s="439"/>
    </row>
    <row r="536" spans="1:11">
      <c r="A536" s="472"/>
      <c r="B536" s="439"/>
      <c r="C536" s="439"/>
      <c r="D536" s="473"/>
      <c r="E536" s="439"/>
      <c r="F536" s="439"/>
      <c r="G536" s="439"/>
      <c r="H536" s="439"/>
      <c r="I536" s="439"/>
      <c r="J536" s="439"/>
      <c r="K536" s="439"/>
    </row>
    <row r="537" spans="1:11">
      <c r="A537" s="472"/>
      <c r="B537" s="439"/>
      <c r="C537" s="439"/>
      <c r="D537" s="473"/>
      <c r="E537" s="439"/>
      <c r="F537" s="439"/>
      <c r="G537" s="439"/>
      <c r="H537" s="439"/>
      <c r="I537" s="439"/>
      <c r="J537" s="439"/>
      <c r="K537" s="439"/>
    </row>
    <row r="538" spans="1:11">
      <c r="A538" s="472"/>
      <c r="B538" s="439"/>
      <c r="C538" s="439"/>
      <c r="D538" s="473"/>
      <c r="E538" s="439"/>
      <c r="F538" s="439"/>
      <c r="G538" s="439"/>
      <c r="H538" s="439"/>
      <c r="I538" s="439"/>
      <c r="J538" s="439"/>
      <c r="K538" s="439"/>
    </row>
    <row r="539" spans="1:11">
      <c r="A539" s="472"/>
      <c r="B539" s="439"/>
      <c r="C539" s="439"/>
      <c r="D539" s="473"/>
      <c r="E539" s="439"/>
      <c r="F539" s="439"/>
      <c r="G539" s="439"/>
      <c r="H539" s="439"/>
      <c r="I539" s="439"/>
      <c r="J539" s="439"/>
      <c r="K539" s="439"/>
    </row>
    <row r="540" spans="1:11">
      <c r="A540" s="472"/>
      <c r="B540" s="439"/>
      <c r="C540" s="439"/>
      <c r="D540" s="473"/>
      <c r="E540" s="439"/>
      <c r="F540" s="439"/>
      <c r="G540" s="439"/>
      <c r="H540" s="439"/>
      <c r="I540" s="439"/>
      <c r="J540" s="439"/>
      <c r="K540" s="439"/>
    </row>
    <row r="541" spans="1:11">
      <c r="A541" s="472"/>
      <c r="B541" s="439"/>
      <c r="C541" s="439"/>
      <c r="D541" s="473"/>
      <c r="E541" s="439"/>
      <c r="F541" s="439"/>
      <c r="G541" s="439"/>
      <c r="H541" s="439"/>
      <c r="I541" s="439"/>
      <c r="J541" s="439"/>
      <c r="K541" s="439"/>
    </row>
    <row r="542" spans="1:11">
      <c r="A542" s="472"/>
      <c r="B542" s="439"/>
      <c r="C542" s="439"/>
      <c r="D542" s="473"/>
      <c r="E542" s="439"/>
      <c r="F542" s="439"/>
      <c r="G542" s="439"/>
      <c r="H542" s="439"/>
      <c r="I542" s="439"/>
      <c r="J542" s="439"/>
      <c r="K542" s="439"/>
    </row>
    <row r="543" spans="1:11">
      <c r="A543" s="472"/>
      <c r="B543" s="439"/>
      <c r="C543" s="439"/>
      <c r="D543" s="473"/>
      <c r="E543" s="439"/>
      <c r="F543" s="439"/>
      <c r="G543" s="439"/>
      <c r="H543" s="439"/>
      <c r="I543" s="439"/>
      <c r="J543" s="439"/>
      <c r="K543" s="439"/>
    </row>
    <row r="544" spans="1:11">
      <c r="A544" s="472"/>
      <c r="B544" s="439"/>
      <c r="C544" s="439"/>
      <c r="D544" s="473"/>
      <c r="E544" s="439"/>
      <c r="F544" s="439"/>
      <c r="G544" s="439"/>
      <c r="H544" s="439"/>
      <c r="I544" s="439"/>
      <c r="J544" s="439"/>
      <c r="K544" s="439"/>
    </row>
    <row r="545" spans="1:11">
      <c r="A545" s="472"/>
      <c r="B545" s="439"/>
      <c r="C545" s="439"/>
      <c r="D545" s="473"/>
      <c r="E545" s="439"/>
      <c r="F545" s="439"/>
      <c r="G545" s="439"/>
      <c r="H545" s="439"/>
      <c r="I545" s="439"/>
      <c r="J545" s="439"/>
      <c r="K545" s="439"/>
    </row>
    <row r="546" spans="1:11">
      <c r="A546" s="472"/>
      <c r="B546" s="439"/>
      <c r="C546" s="439"/>
      <c r="D546" s="473"/>
      <c r="E546" s="439"/>
      <c r="F546" s="439"/>
      <c r="G546" s="439"/>
      <c r="H546" s="439"/>
      <c r="I546" s="439"/>
      <c r="J546" s="439"/>
      <c r="K546" s="439"/>
    </row>
    <row r="547" spans="1:11">
      <c r="A547" s="472"/>
      <c r="B547" s="439"/>
      <c r="C547" s="439"/>
      <c r="D547" s="473"/>
      <c r="E547" s="439"/>
      <c r="F547" s="439"/>
      <c r="G547" s="439"/>
      <c r="H547" s="439"/>
      <c r="I547" s="439"/>
      <c r="J547" s="439"/>
      <c r="K547" s="439"/>
    </row>
    <row r="548" spans="1:11">
      <c r="A548" s="472"/>
      <c r="B548" s="439"/>
      <c r="C548" s="439"/>
      <c r="D548" s="473"/>
      <c r="E548" s="439"/>
      <c r="F548" s="439"/>
      <c r="G548" s="439"/>
      <c r="H548" s="439"/>
      <c r="I548" s="439"/>
      <c r="J548" s="439"/>
      <c r="K548" s="439"/>
    </row>
    <row r="549" spans="1:11">
      <c r="A549" s="472"/>
      <c r="B549" s="439"/>
      <c r="C549" s="439"/>
      <c r="D549" s="473"/>
      <c r="E549" s="439"/>
      <c r="F549" s="439"/>
      <c r="G549" s="439"/>
      <c r="H549" s="439"/>
      <c r="I549" s="439"/>
      <c r="J549" s="439"/>
      <c r="K549" s="439"/>
    </row>
    <row r="550" spans="1:11">
      <c r="A550" s="472"/>
      <c r="B550" s="439"/>
      <c r="C550" s="439"/>
      <c r="D550" s="473"/>
      <c r="E550" s="439"/>
      <c r="F550" s="439"/>
      <c r="G550" s="439"/>
      <c r="H550" s="439"/>
      <c r="I550" s="439"/>
      <c r="J550" s="439"/>
      <c r="K550" s="439"/>
    </row>
    <row r="551" spans="1:11">
      <c r="A551" s="472"/>
      <c r="B551" s="439"/>
      <c r="C551" s="439"/>
      <c r="D551" s="473"/>
      <c r="E551" s="439"/>
      <c r="F551" s="439"/>
      <c r="G551" s="439"/>
      <c r="H551" s="439"/>
      <c r="I551" s="439"/>
      <c r="J551" s="439"/>
      <c r="K551" s="439"/>
    </row>
    <row r="552" spans="1:11">
      <c r="A552" s="472"/>
      <c r="B552" s="439"/>
      <c r="C552" s="439"/>
      <c r="D552" s="473"/>
      <c r="E552" s="439"/>
      <c r="F552" s="439"/>
      <c r="G552" s="439"/>
      <c r="H552" s="439"/>
      <c r="I552" s="439"/>
      <c r="J552" s="439"/>
      <c r="K552" s="439"/>
    </row>
    <row r="553" spans="1:11">
      <c r="A553" s="472"/>
      <c r="B553" s="439"/>
      <c r="C553" s="439"/>
      <c r="D553" s="473"/>
      <c r="E553" s="439"/>
      <c r="F553" s="439"/>
      <c r="G553" s="439"/>
      <c r="H553" s="439"/>
      <c r="I553" s="439"/>
      <c r="J553" s="439"/>
      <c r="K553" s="439"/>
    </row>
    <row r="554" spans="1:11">
      <c r="A554" s="472"/>
      <c r="B554" s="439"/>
      <c r="C554" s="439"/>
      <c r="D554" s="473"/>
      <c r="E554" s="439"/>
      <c r="F554" s="439"/>
      <c r="G554" s="439"/>
      <c r="H554" s="439"/>
      <c r="I554" s="439"/>
      <c r="J554" s="439"/>
      <c r="K554" s="439"/>
    </row>
    <row r="555" spans="1:11">
      <c r="A555" s="472"/>
      <c r="B555" s="439"/>
      <c r="C555" s="439"/>
      <c r="D555" s="473"/>
      <c r="E555" s="439"/>
      <c r="F555" s="439"/>
      <c r="G555" s="439"/>
      <c r="H555" s="439"/>
      <c r="I555" s="439"/>
      <c r="J555" s="439"/>
      <c r="K555" s="439"/>
    </row>
    <row r="556" spans="1:11">
      <c r="A556" s="472"/>
      <c r="B556" s="439"/>
      <c r="C556" s="439"/>
      <c r="D556" s="473"/>
      <c r="E556" s="439"/>
      <c r="F556" s="439"/>
      <c r="G556" s="439"/>
      <c r="H556" s="439"/>
      <c r="I556" s="439"/>
      <c r="J556" s="439"/>
      <c r="K556" s="439"/>
    </row>
    <row r="557" spans="1:11">
      <c r="A557" s="472"/>
      <c r="B557" s="439"/>
      <c r="C557" s="439"/>
      <c r="D557" s="473"/>
      <c r="E557" s="439"/>
      <c r="F557" s="439"/>
      <c r="G557" s="439"/>
      <c r="H557" s="439"/>
      <c r="I557" s="439"/>
      <c r="J557" s="439"/>
      <c r="K557" s="439"/>
    </row>
    <row r="558" spans="1:11">
      <c r="A558" s="472"/>
      <c r="B558" s="439"/>
      <c r="C558" s="439"/>
      <c r="D558" s="473"/>
      <c r="E558" s="439"/>
      <c r="F558" s="439"/>
      <c r="G558" s="439"/>
      <c r="H558" s="439"/>
      <c r="I558" s="439"/>
      <c r="J558" s="439"/>
      <c r="K558" s="439"/>
    </row>
    <row r="559" spans="1:11">
      <c r="A559" s="472"/>
      <c r="B559" s="439"/>
      <c r="C559" s="439"/>
      <c r="D559" s="473"/>
      <c r="E559" s="439"/>
      <c r="F559" s="439"/>
      <c r="G559" s="439"/>
      <c r="H559" s="439"/>
      <c r="I559" s="439"/>
      <c r="J559" s="439"/>
      <c r="K559" s="439"/>
    </row>
    <row r="560" spans="1:11">
      <c r="A560" s="472"/>
      <c r="B560" s="439"/>
      <c r="C560" s="439"/>
      <c r="D560" s="473"/>
      <c r="E560" s="439"/>
      <c r="F560" s="439"/>
      <c r="G560" s="439"/>
      <c r="H560" s="439"/>
      <c r="I560" s="439"/>
      <c r="J560" s="439"/>
      <c r="K560" s="439"/>
    </row>
    <row r="561" spans="1:11">
      <c r="A561" s="472"/>
      <c r="B561" s="439"/>
      <c r="C561" s="439"/>
      <c r="D561" s="473"/>
      <c r="E561" s="439"/>
      <c r="F561" s="439"/>
      <c r="G561" s="439"/>
      <c r="H561" s="439"/>
      <c r="I561" s="439"/>
      <c r="J561" s="439"/>
      <c r="K561" s="439"/>
    </row>
    <row r="562" spans="1:11">
      <c r="A562" s="472"/>
      <c r="B562" s="439"/>
      <c r="C562" s="439"/>
      <c r="D562" s="473"/>
      <c r="E562" s="439"/>
      <c r="F562" s="439"/>
      <c r="G562" s="439"/>
      <c r="H562" s="439"/>
      <c r="I562" s="439"/>
      <c r="J562" s="439"/>
      <c r="K562" s="439"/>
    </row>
    <row r="563" spans="1:11">
      <c r="A563" s="472"/>
      <c r="B563" s="439"/>
      <c r="C563" s="439"/>
      <c r="D563" s="473"/>
      <c r="E563" s="439"/>
      <c r="F563" s="439"/>
      <c r="G563" s="439"/>
      <c r="H563" s="439"/>
      <c r="I563" s="439"/>
      <c r="J563" s="439"/>
      <c r="K563" s="439"/>
    </row>
    <row r="564" spans="1:11">
      <c r="A564" s="472"/>
      <c r="B564" s="439"/>
      <c r="C564" s="439"/>
      <c r="D564" s="473"/>
      <c r="E564" s="439"/>
      <c r="F564" s="439"/>
      <c r="G564" s="439"/>
      <c r="H564" s="439"/>
      <c r="I564" s="439"/>
      <c r="J564" s="439"/>
      <c r="K564" s="439"/>
    </row>
  </sheetData>
  <mergeCells count="9">
    <mergeCell ref="A2:J2"/>
    <mergeCell ref="B4:D4"/>
    <mergeCell ref="E4:J4"/>
    <mergeCell ref="E5:H5"/>
    <mergeCell ref="I5:J5"/>
    <mergeCell ref="A4:A6"/>
    <mergeCell ref="B5:B6"/>
    <mergeCell ref="C5:C6"/>
    <mergeCell ref="D5:D6"/>
  </mergeCells>
  <pageMargins left="0.432638888888889" right="0.236111111111111" top="0.314583333333333" bottom="0.354166666666667" header="0.196527777777778" footer="0.196527777777778"/>
  <pageSetup paperSize="9" scale="85" orientation="landscape" horizontalDpi="600"/>
  <headerFooter alignWithMargins="0">
    <oddFooter>&amp;C第 &amp;P 页，共 &amp;N 页</oddFooter>
  </headerFooter>
  <ignoredErrors>
    <ignoredError sqref="B70:C70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1304"/>
  <sheetViews>
    <sheetView showZeros="0" workbookViewId="0">
      <pane ySplit="6" topLeftCell="A1275" activePane="bottomLeft" state="frozen"/>
      <selection/>
      <selection pane="bottomLeft" activeCell="A4" sqref="A4:K1304"/>
    </sheetView>
  </sheetViews>
  <sheetFormatPr defaultColWidth="9" defaultRowHeight="14.25"/>
  <cols>
    <col min="1" max="1" width="7.625" customWidth="1"/>
    <col min="2" max="2" width="30.75" customWidth="1"/>
    <col min="3" max="3" width="10.75" customWidth="1"/>
    <col min="4" max="4" width="9.125" style="257" customWidth="1"/>
    <col min="5" max="5" width="9.25" customWidth="1"/>
    <col min="6" max="6" width="10" customWidth="1"/>
    <col min="7" max="7" width="9.125" style="347" customWidth="1"/>
    <col min="8" max="8" width="8.875" customWidth="1"/>
    <col min="9" max="9" width="8.125" customWidth="1"/>
    <col min="10" max="10" width="9.375" customWidth="1"/>
    <col min="11" max="11" width="9.25" customWidth="1"/>
  </cols>
  <sheetData>
    <row r="1" spans="1:11">
      <c r="A1" s="348" t="s">
        <v>147</v>
      </c>
      <c r="B1" s="349"/>
      <c r="C1" s="350"/>
      <c r="D1" s="350"/>
      <c r="E1" s="350"/>
      <c r="F1" s="350"/>
      <c r="G1" s="351"/>
      <c r="H1" s="350"/>
      <c r="I1" s="350"/>
      <c r="J1" s="350"/>
      <c r="K1" s="350"/>
    </row>
    <row r="2" ht="22.5" customHeight="1" spans="1:11">
      <c r="A2" s="348"/>
      <c r="B2" s="352" t="s">
        <v>148</v>
      </c>
      <c r="C2" s="352"/>
      <c r="D2" s="352"/>
      <c r="E2" s="352"/>
      <c r="F2" s="352"/>
      <c r="G2" s="353"/>
      <c r="H2" s="352"/>
      <c r="I2" s="352"/>
      <c r="J2" s="352"/>
      <c r="K2" s="352"/>
    </row>
    <row r="3" spans="1:11">
      <c r="A3" s="348"/>
      <c r="B3" s="354"/>
      <c r="C3" s="355"/>
      <c r="D3" s="355"/>
      <c r="E3" s="355"/>
      <c r="F3" s="355"/>
      <c r="G3" s="356"/>
      <c r="H3" s="355"/>
      <c r="I3" s="355"/>
      <c r="J3" s="355"/>
      <c r="K3" s="380" t="s">
        <v>37</v>
      </c>
    </row>
    <row r="4" ht="18" customHeight="1" spans="1:11">
      <c r="A4" s="357" t="s">
        <v>149</v>
      </c>
      <c r="B4" s="357" t="s">
        <v>38</v>
      </c>
      <c r="C4" s="358" t="s">
        <v>39</v>
      </c>
      <c r="D4" s="358"/>
      <c r="E4" s="358"/>
      <c r="F4" s="358" t="s">
        <v>40</v>
      </c>
      <c r="G4" s="359"/>
      <c r="H4" s="358"/>
      <c r="I4" s="381"/>
      <c r="J4" s="358"/>
      <c r="K4" s="358"/>
    </row>
    <row r="5" spans="1:11">
      <c r="A5" s="357"/>
      <c r="B5" s="357"/>
      <c r="C5" s="358" t="s">
        <v>41</v>
      </c>
      <c r="D5" s="314" t="s">
        <v>42</v>
      </c>
      <c r="E5" s="360" t="s">
        <v>43</v>
      </c>
      <c r="F5" s="358" t="s">
        <v>44</v>
      </c>
      <c r="G5" s="359"/>
      <c r="H5" s="358"/>
      <c r="I5" s="381"/>
      <c r="J5" s="358" t="s">
        <v>150</v>
      </c>
      <c r="K5" s="358"/>
    </row>
    <row r="6" ht="24" spans="1:11">
      <c r="A6" s="357"/>
      <c r="B6" s="357"/>
      <c r="C6" s="358"/>
      <c r="D6" s="314"/>
      <c r="E6" s="360"/>
      <c r="F6" s="313" t="s">
        <v>46</v>
      </c>
      <c r="G6" s="361" t="s">
        <v>47</v>
      </c>
      <c r="H6" s="313" t="s">
        <v>48</v>
      </c>
      <c r="I6" s="382" t="s">
        <v>49</v>
      </c>
      <c r="J6" s="314" t="s">
        <v>50</v>
      </c>
      <c r="K6" s="314" t="s">
        <v>151</v>
      </c>
    </row>
    <row r="7" spans="1:11">
      <c r="A7" s="362">
        <v>201</v>
      </c>
      <c r="B7" s="363" t="s">
        <v>152</v>
      </c>
      <c r="C7" s="364">
        <f t="shared" ref="C7:I7" si="0">SUM(C8,C20,C29,C39,C50,C61,C72,C80,C89,C102,C111,C122,C134,C141,C149,C155,C162,C169,C176,C183,C190,C198,C204,C210,C217,C245,C232,C239)</f>
        <v>25055</v>
      </c>
      <c r="D7" s="364">
        <f t="shared" si="0"/>
        <v>28689</v>
      </c>
      <c r="E7" s="365">
        <f t="shared" ref="E7:E70" si="1">IF(C7=0,0,D7/C7)*100</f>
        <v>114.5040909998</v>
      </c>
      <c r="F7" s="366">
        <f t="shared" ref="F7:F70" si="2">G7+H7+I7</f>
        <v>23240</v>
      </c>
      <c r="G7" s="366">
        <f t="shared" si="0"/>
        <v>22449</v>
      </c>
      <c r="H7" s="366">
        <f t="shared" si="0"/>
        <v>133</v>
      </c>
      <c r="I7" s="383">
        <f t="shared" si="0"/>
        <v>658</v>
      </c>
      <c r="J7" s="366">
        <f t="shared" ref="J7:J70" si="3">F7-C7</f>
        <v>-1815</v>
      </c>
      <c r="K7" s="384">
        <f t="shared" ref="K7:K70" si="4">IF(C7=0,0,J7/C7*100)</f>
        <v>-7.24406306126522</v>
      </c>
    </row>
    <row r="8" spans="1:11">
      <c r="A8" s="367">
        <v>20101</v>
      </c>
      <c r="B8" s="368" t="s">
        <v>153</v>
      </c>
      <c r="C8" s="369">
        <v>451</v>
      </c>
      <c r="D8" s="369">
        <f t="shared" ref="D8:I8" si="5">SUM(D9:D19)</f>
        <v>498</v>
      </c>
      <c r="E8" s="370">
        <f t="shared" si="1"/>
        <v>110.421286031042</v>
      </c>
      <c r="F8" s="371">
        <f t="shared" si="2"/>
        <v>437</v>
      </c>
      <c r="G8" s="371">
        <f t="shared" si="5"/>
        <v>437</v>
      </c>
      <c r="H8" s="371">
        <f t="shared" si="5"/>
        <v>0</v>
      </c>
      <c r="I8" s="385">
        <f t="shared" si="5"/>
        <v>0</v>
      </c>
      <c r="J8" s="371">
        <f t="shared" si="3"/>
        <v>-14</v>
      </c>
      <c r="K8" s="386">
        <f t="shared" si="4"/>
        <v>-3.10421286031042</v>
      </c>
    </row>
    <row r="9" spans="1:11">
      <c r="A9" s="372">
        <v>2010101</v>
      </c>
      <c r="B9" s="373" t="s">
        <v>154</v>
      </c>
      <c r="C9" s="374">
        <v>396</v>
      </c>
      <c r="D9" s="295">
        <v>374</v>
      </c>
      <c r="E9" s="375">
        <f t="shared" si="1"/>
        <v>94.4444444444444</v>
      </c>
      <c r="F9" s="295">
        <f t="shared" si="2"/>
        <v>376</v>
      </c>
      <c r="G9" s="295">
        <v>376</v>
      </c>
      <c r="H9" s="295"/>
      <c r="I9" s="387"/>
      <c r="J9" s="374">
        <f t="shared" si="3"/>
        <v>-20</v>
      </c>
      <c r="K9" s="375">
        <f t="shared" si="4"/>
        <v>-5.05050505050505</v>
      </c>
    </row>
    <row r="10" spans="1:11">
      <c r="A10" s="372">
        <v>2010102</v>
      </c>
      <c r="B10" s="373" t="s">
        <v>155</v>
      </c>
      <c r="C10" s="374">
        <v>0</v>
      </c>
      <c r="D10" s="295">
        <v>8</v>
      </c>
      <c r="E10" s="375">
        <f t="shared" si="1"/>
        <v>0</v>
      </c>
      <c r="F10" s="295">
        <f t="shared" si="2"/>
        <v>0</v>
      </c>
      <c r="G10" s="295"/>
      <c r="H10" s="295"/>
      <c r="I10" s="387"/>
      <c r="J10" s="374">
        <f t="shared" si="3"/>
        <v>0</v>
      </c>
      <c r="K10" s="375">
        <f t="shared" si="4"/>
        <v>0</v>
      </c>
    </row>
    <row r="11" spans="1:11">
      <c r="A11" s="372">
        <v>2010103</v>
      </c>
      <c r="B11" s="373" t="s">
        <v>156</v>
      </c>
      <c r="C11" s="374">
        <v>0</v>
      </c>
      <c r="D11" s="295">
        <v>0</v>
      </c>
      <c r="E11" s="375">
        <f t="shared" si="1"/>
        <v>0</v>
      </c>
      <c r="F11" s="295">
        <f t="shared" si="2"/>
        <v>0</v>
      </c>
      <c r="G11" s="295"/>
      <c r="H11" s="295"/>
      <c r="I11" s="387"/>
      <c r="J11" s="374">
        <f t="shared" si="3"/>
        <v>0</v>
      </c>
      <c r="K11" s="375">
        <f t="shared" si="4"/>
        <v>0</v>
      </c>
    </row>
    <row r="12" spans="1:11">
      <c r="A12" s="372">
        <v>2010104</v>
      </c>
      <c r="B12" s="373" t="s">
        <v>157</v>
      </c>
      <c r="C12" s="374">
        <v>45</v>
      </c>
      <c r="D12" s="295">
        <v>44</v>
      </c>
      <c r="E12" s="375">
        <f t="shared" si="1"/>
        <v>97.7777777777778</v>
      </c>
      <c r="F12" s="295">
        <f t="shared" si="2"/>
        <v>45</v>
      </c>
      <c r="G12" s="295">
        <v>45</v>
      </c>
      <c r="H12" s="295"/>
      <c r="I12" s="387"/>
      <c r="J12" s="374">
        <f t="shared" si="3"/>
        <v>0</v>
      </c>
      <c r="K12" s="375">
        <f t="shared" si="4"/>
        <v>0</v>
      </c>
    </row>
    <row r="13" spans="1:11">
      <c r="A13" s="372">
        <v>2010105</v>
      </c>
      <c r="B13" s="373" t="s">
        <v>158</v>
      </c>
      <c r="C13" s="374">
        <v>0</v>
      </c>
      <c r="D13" s="295">
        <v>0</v>
      </c>
      <c r="E13" s="375">
        <f t="shared" si="1"/>
        <v>0</v>
      </c>
      <c r="F13" s="295">
        <f t="shared" si="2"/>
        <v>0</v>
      </c>
      <c r="G13" s="295"/>
      <c r="H13" s="295"/>
      <c r="I13" s="387"/>
      <c r="J13" s="374">
        <f t="shared" si="3"/>
        <v>0</v>
      </c>
      <c r="K13" s="375">
        <f t="shared" si="4"/>
        <v>0</v>
      </c>
    </row>
    <row r="14" spans="1:11">
      <c r="A14" s="372">
        <v>2010106</v>
      </c>
      <c r="B14" s="373" t="s">
        <v>159</v>
      </c>
      <c r="C14" s="374">
        <v>0</v>
      </c>
      <c r="D14" s="295">
        <v>0</v>
      </c>
      <c r="E14" s="375">
        <f t="shared" si="1"/>
        <v>0</v>
      </c>
      <c r="F14" s="295">
        <f t="shared" si="2"/>
        <v>0</v>
      </c>
      <c r="G14" s="295"/>
      <c r="H14" s="295"/>
      <c r="I14" s="387"/>
      <c r="J14" s="374">
        <f t="shared" si="3"/>
        <v>0</v>
      </c>
      <c r="K14" s="375">
        <f t="shared" si="4"/>
        <v>0</v>
      </c>
    </row>
    <row r="15" spans="1:11">
      <c r="A15" s="372">
        <v>2010107</v>
      </c>
      <c r="B15" s="373" t="s">
        <v>160</v>
      </c>
      <c r="C15" s="374">
        <v>0</v>
      </c>
      <c r="D15" s="295">
        <v>10</v>
      </c>
      <c r="E15" s="375">
        <f t="shared" si="1"/>
        <v>0</v>
      </c>
      <c r="F15" s="295">
        <f t="shared" si="2"/>
        <v>0</v>
      </c>
      <c r="G15" s="295"/>
      <c r="H15" s="295"/>
      <c r="I15" s="387"/>
      <c r="J15" s="374">
        <f t="shared" si="3"/>
        <v>0</v>
      </c>
      <c r="K15" s="375">
        <f t="shared" si="4"/>
        <v>0</v>
      </c>
    </row>
    <row r="16" spans="1:11">
      <c r="A16" s="372">
        <v>2010108</v>
      </c>
      <c r="B16" s="373" t="s">
        <v>161</v>
      </c>
      <c r="C16" s="374">
        <v>0</v>
      </c>
      <c r="D16" s="295">
        <v>0</v>
      </c>
      <c r="E16" s="375">
        <f t="shared" si="1"/>
        <v>0</v>
      </c>
      <c r="F16" s="295">
        <f t="shared" si="2"/>
        <v>0</v>
      </c>
      <c r="G16" s="295"/>
      <c r="H16" s="295"/>
      <c r="I16" s="387"/>
      <c r="J16" s="374">
        <f t="shared" si="3"/>
        <v>0</v>
      </c>
      <c r="K16" s="375">
        <f t="shared" si="4"/>
        <v>0</v>
      </c>
    </row>
    <row r="17" spans="1:11">
      <c r="A17" s="372">
        <v>2010109</v>
      </c>
      <c r="B17" s="373" t="s">
        <v>162</v>
      </c>
      <c r="C17" s="374">
        <v>0</v>
      </c>
      <c r="D17" s="295">
        <v>0</v>
      </c>
      <c r="E17" s="375">
        <f t="shared" si="1"/>
        <v>0</v>
      </c>
      <c r="F17" s="295">
        <f t="shared" si="2"/>
        <v>0</v>
      </c>
      <c r="G17" s="295"/>
      <c r="H17" s="295"/>
      <c r="I17" s="387"/>
      <c r="J17" s="374">
        <f t="shared" si="3"/>
        <v>0</v>
      </c>
      <c r="K17" s="375">
        <f t="shared" si="4"/>
        <v>0</v>
      </c>
    </row>
    <row r="18" spans="1:11">
      <c r="A18" s="372">
        <v>2010150</v>
      </c>
      <c r="B18" s="373" t="s">
        <v>163</v>
      </c>
      <c r="C18" s="374">
        <v>10</v>
      </c>
      <c r="D18" s="295">
        <v>12</v>
      </c>
      <c r="E18" s="375">
        <f t="shared" si="1"/>
        <v>120</v>
      </c>
      <c r="F18" s="295">
        <f t="shared" si="2"/>
        <v>16</v>
      </c>
      <c r="G18" s="295">
        <v>16</v>
      </c>
      <c r="H18" s="295"/>
      <c r="I18" s="387"/>
      <c r="J18" s="374">
        <f t="shared" si="3"/>
        <v>6</v>
      </c>
      <c r="K18" s="375">
        <f t="shared" si="4"/>
        <v>60</v>
      </c>
    </row>
    <row r="19" spans="1:11">
      <c r="A19" s="372">
        <v>2010199</v>
      </c>
      <c r="B19" s="373" t="s">
        <v>164</v>
      </c>
      <c r="C19" s="374">
        <v>0</v>
      </c>
      <c r="D19" s="295">
        <v>50</v>
      </c>
      <c r="E19" s="375">
        <f t="shared" si="1"/>
        <v>0</v>
      </c>
      <c r="F19" s="295">
        <f t="shared" si="2"/>
        <v>0</v>
      </c>
      <c r="G19" s="295"/>
      <c r="H19" s="295"/>
      <c r="I19" s="387"/>
      <c r="J19" s="374">
        <f t="shared" si="3"/>
        <v>0</v>
      </c>
      <c r="K19" s="375">
        <f t="shared" si="4"/>
        <v>0</v>
      </c>
    </row>
    <row r="20" spans="1:11">
      <c r="A20" s="376">
        <v>20102</v>
      </c>
      <c r="B20" s="377" t="s">
        <v>165</v>
      </c>
      <c r="C20" s="378">
        <v>390</v>
      </c>
      <c r="D20" s="378">
        <f t="shared" ref="D20:I20" si="6">SUM(D21:D28)</f>
        <v>345</v>
      </c>
      <c r="E20" s="379">
        <f t="shared" si="1"/>
        <v>88.4615384615385</v>
      </c>
      <c r="F20" s="378">
        <f t="shared" si="2"/>
        <v>337</v>
      </c>
      <c r="G20" s="378">
        <f t="shared" si="6"/>
        <v>337</v>
      </c>
      <c r="H20" s="378">
        <f t="shared" si="6"/>
        <v>0</v>
      </c>
      <c r="I20" s="388">
        <f t="shared" si="6"/>
        <v>0</v>
      </c>
      <c r="J20" s="378">
        <f t="shared" si="3"/>
        <v>-53</v>
      </c>
      <c r="K20" s="379">
        <f t="shared" si="4"/>
        <v>-13.5897435897436</v>
      </c>
    </row>
    <row r="21" spans="1:11">
      <c r="A21" s="372">
        <v>2010201</v>
      </c>
      <c r="B21" s="373" t="s">
        <v>166</v>
      </c>
      <c r="C21" s="374">
        <v>340</v>
      </c>
      <c r="D21" s="295">
        <v>313</v>
      </c>
      <c r="E21" s="375">
        <f t="shared" si="1"/>
        <v>92.0588235294118</v>
      </c>
      <c r="F21" s="295">
        <f t="shared" si="2"/>
        <v>283</v>
      </c>
      <c r="G21" s="295">
        <v>283</v>
      </c>
      <c r="H21" s="295"/>
      <c r="I21" s="387"/>
      <c r="J21" s="374">
        <f t="shared" si="3"/>
        <v>-57</v>
      </c>
      <c r="K21" s="375">
        <f t="shared" si="4"/>
        <v>-16.7647058823529</v>
      </c>
    </row>
    <row r="22" spans="1:11">
      <c r="A22" s="372">
        <v>2010202</v>
      </c>
      <c r="B22" s="373" t="s">
        <v>167</v>
      </c>
      <c r="C22" s="374">
        <v>0</v>
      </c>
      <c r="D22" s="295">
        <v>2</v>
      </c>
      <c r="E22" s="375">
        <f t="shared" si="1"/>
        <v>0</v>
      </c>
      <c r="F22" s="295">
        <f t="shared" si="2"/>
        <v>0</v>
      </c>
      <c r="G22" s="295"/>
      <c r="H22" s="295"/>
      <c r="I22" s="387"/>
      <c r="J22" s="374">
        <f t="shared" si="3"/>
        <v>0</v>
      </c>
      <c r="K22" s="375">
        <f t="shared" si="4"/>
        <v>0</v>
      </c>
    </row>
    <row r="23" spans="1:11">
      <c r="A23" s="372">
        <v>2010203</v>
      </c>
      <c r="B23" s="373" t="s">
        <v>168</v>
      </c>
      <c r="C23" s="374">
        <v>0</v>
      </c>
      <c r="D23" s="295">
        <v>0</v>
      </c>
      <c r="E23" s="375">
        <f t="shared" si="1"/>
        <v>0</v>
      </c>
      <c r="F23" s="295">
        <f t="shared" si="2"/>
        <v>0</v>
      </c>
      <c r="G23" s="295"/>
      <c r="H23" s="295"/>
      <c r="I23" s="387"/>
      <c r="J23" s="374">
        <f t="shared" si="3"/>
        <v>0</v>
      </c>
      <c r="K23" s="375">
        <f t="shared" si="4"/>
        <v>0</v>
      </c>
    </row>
    <row r="24" spans="1:11">
      <c r="A24" s="372">
        <v>2010204</v>
      </c>
      <c r="B24" s="373" t="s">
        <v>169</v>
      </c>
      <c r="C24" s="374">
        <v>33</v>
      </c>
      <c r="D24" s="295">
        <v>12</v>
      </c>
      <c r="E24" s="375">
        <f t="shared" si="1"/>
        <v>36.3636363636364</v>
      </c>
      <c r="F24" s="295">
        <f t="shared" si="2"/>
        <v>33</v>
      </c>
      <c r="G24" s="295">
        <v>33</v>
      </c>
      <c r="H24" s="295"/>
      <c r="I24" s="387"/>
      <c r="J24" s="374">
        <f t="shared" si="3"/>
        <v>0</v>
      </c>
      <c r="K24" s="375">
        <f t="shared" si="4"/>
        <v>0</v>
      </c>
    </row>
    <row r="25" spans="1:11">
      <c r="A25" s="372">
        <v>2010205</v>
      </c>
      <c r="B25" s="373" t="s">
        <v>170</v>
      </c>
      <c r="C25" s="374">
        <v>0</v>
      </c>
      <c r="D25" s="295">
        <v>0</v>
      </c>
      <c r="E25" s="375">
        <f t="shared" si="1"/>
        <v>0</v>
      </c>
      <c r="F25" s="295">
        <f t="shared" si="2"/>
        <v>0</v>
      </c>
      <c r="G25" s="295"/>
      <c r="H25" s="295"/>
      <c r="I25" s="387"/>
      <c r="J25" s="374">
        <f t="shared" si="3"/>
        <v>0</v>
      </c>
      <c r="K25" s="375">
        <f t="shared" si="4"/>
        <v>0</v>
      </c>
    </row>
    <row r="26" spans="1:11">
      <c r="A26" s="372">
        <v>2010206</v>
      </c>
      <c r="B26" s="373" t="s">
        <v>171</v>
      </c>
      <c r="C26" s="374">
        <v>0</v>
      </c>
      <c r="D26" s="295">
        <v>0</v>
      </c>
      <c r="E26" s="375">
        <f t="shared" si="1"/>
        <v>0</v>
      </c>
      <c r="F26" s="295">
        <f t="shared" si="2"/>
        <v>0</v>
      </c>
      <c r="G26" s="295"/>
      <c r="H26" s="295"/>
      <c r="I26" s="387"/>
      <c r="J26" s="374">
        <f t="shared" si="3"/>
        <v>0</v>
      </c>
      <c r="K26" s="375">
        <f t="shared" si="4"/>
        <v>0</v>
      </c>
    </row>
    <row r="27" spans="1:11">
      <c r="A27" s="372">
        <v>2010250</v>
      </c>
      <c r="B27" s="373" t="s">
        <v>172</v>
      </c>
      <c r="C27" s="374">
        <v>17</v>
      </c>
      <c r="D27" s="295">
        <v>18</v>
      </c>
      <c r="E27" s="375">
        <f t="shared" si="1"/>
        <v>105.882352941176</v>
      </c>
      <c r="F27" s="295">
        <f t="shared" si="2"/>
        <v>21</v>
      </c>
      <c r="G27" s="295">
        <v>21</v>
      </c>
      <c r="H27" s="295"/>
      <c r="I27" s="387"/>
      <c r="J27" s="374">
        <f t="shared" si="3"/>
        <v>4</v>
      </c>
      <c r="K27" s="375">
        <f t="shared" si="4"/>
        <v>23.5294117647059</v>
      </c>
    </row>
    <row r="28" spans="1:11">
      <c r="A28" s="372">
        <v>2010299</v>
      </c>
      <c r="B28" s="373" t="s">
        <v>173</v>
      </c>
      <c r="C28" s="374">
        <v>0</v>
      </c>
      <c r="D28" s="295">
        <v>0</v>
      </c>
      <c r="E28" s="375">
        <f t="shared" si="1"/>
        <v>0</v>
      </c>
      <c r="F28" s="295">
        <f t="shared" si="2"/>
        <v>0</v>
      </c>
      <c r="G28" s="295"/>
      <c r="H28" s="295"/>
      <c r="I28" s="387"/>
      <c r="J28" s="374">
        <f t="shared" si="3"/>
        <v>0</v>
      </c>
      <c r="K28" s="375">
        <f t="shared" si="4"/>
        <v>0</v>
      </c>
    </row>
    <row r="29" spans="1:11">
      <c r="A29" s="376">
        <v>20103</v>
      </c>
      <c r="B29" s="377" t="s">
        <v>174</v>
      </c>
      <c r="C29" s="378">
        <v>12030</v>
      </c>
      <c r="D29" s="378">
        <f t="shared" ref="D29:I29" si="7">SUM(D30:D38)</f>
        <v>12776</v>
      </c>
      <c r="E29" s="379">
        <f t="shared" si="1"/>
        <v>106.201163757273</v>
      </c>
      <c r="F29" s="378">
        <f t="shared" si="2"/>
        <v>10378</v>
      </c>
      <c r="G29" s="378">
        <f t="shared" si="7"/>
        <v>10378</v>
      </c>
      <c r="H29" s="378">
        <f t="shared" si="7"/>
        <v>0</v>
      </c>
      <c r="I29" s="388">
        <f t="shared" si="7"/>
        <v>0</v>
      </c>
      <c r="J29" s="378">
        <f t="shared" si="3"/>
        <v>-1652</v>
      </c>
      <c r="K29" s="379">
        <f t="shared" si="4"/>
        <v>-13.7323358270989</v>
      </c>
    </row>
    <row r="30" ht="24" spans="1:11">
      <c r="A30" s="372">
        <v>2010301</v>
      </c>
      <c r="B30" s="373" t="s">
        <v>175</v>
      </c>
      <c r="C30" s="374">
        <v>7732</v>
      </c>
      <c r="D30" s="295">
        <v>8132</v>
      </c>
      <c r="E30" s="375">
        <f t="shared" si="1"/>
        <v>105.173305742369</v>
      </c>
      <c r="F30" s="295">
        <f t="shared" si="2"/>
        <v>6195</v>
      </c>
      <c r="G30" s="295">
        <v>6195</v>
      </c>
      <c r="H30" s="295"/>
      <c r="I30" s="387"/>
      <c r="J30" s="374">
        <f t="shared" si="3"/>
        <v>-1537</v>
      </c>
      <c r="K30" s="375">
        <f t="shared" si="4"/>
        <v>-19.8784273150543</v>
      </c>
    </row>
    <row r="31" ht="24" spans="1:11">
      <c r="A31" s="372">
        <v>2010302</v>
      </c>
      <c r="B31" s="373" t="s">
        <v>176</v>
      </c>
      <c r="C31" s="374">
        <v>90</v>
      </c>
      <c r="D31" s="295">
        <v>617</v>
      </c>
      <c r="E31" s="375">
        <f t="shared" si="1"/>
        <v>685.555555555556</v>
      </c>
      <c r="F31" s="295">
        <f t="shared" si="2"/>
        <v>53</v>
      </c>
      <c r="G31" s="295">
        <v>53</v>
      </c>
      <c r="H31" s="295"/>
      <c r="I31" s="387"/>
      <c r="J31" s="374">
        <f t="shared" si="3"/>
        <v>-37</v>
      </c>
      <c r="K31" s="375">
        <f t="shared" si="4"/>
        <v>-41.1111111111111</v>
      </c>
    </row>
    <row r="32" ht="24" spans="1:11">
      <c r="A32" s="372">
        <v>2010303</v>
      </c>
      <c r="B32" s="373" t="s">
        <v>177</v>
      </c>
      <c r="C32" s="374">
        <v>614</v>
      </c>
      <c r="D32" s="295">
        <v>783</v>
      </c>
      <c r="E32" s="375">
        <f t="shared" si="1"/>
        <v>127.524429967427</v>
      </c>
      <c r="F32" s="295">
        <f t="shared" si="2"/>
        <v>581</v>
      </c>
      <c r="G32" s="295">
        <v>581</v>
      </c>
      <c r="H32" s="295"/>
      <c r="I32" s="387"/>
      <c r="J32" s="374">
        <f t="shared" si="3"/>
        <v>-33</v>
      </c>
      <c r="K32" s="375">
        <f t="shared" si="4"/>
        <v>-5.37459283387622</v>
      </c>
    </row>
    <row r="33" spans="1:11">
      <c r="A33" s="372">
        <v>2010304</v>
      </c>
      <c r="B33" s="373" t="s">
        <v>178</v>
      </c>
      <c r="C33" s="374">
        <v>0</v>
      </c>
      <c r="D33" s="295">
        <v>0</v>
      </c>
      <c r="E33" s="375">
        <f t="shared" si="1"/>
        <v>0</v>
      </c>
      <c r="F33" s="295">
        <f t="shared" si="2"/>
        <v>0</v>
      </c>
      <c r="G33" s="295"/>
      <c r="H33" s="295"/>
      <c r="I33" s="387"/>
      <c r="J33" s="374">
        <f t="shared" si="3"/>
        <v>0</v>
      </c>
      <c r="K33" s="375">
        <f t="shared" si="4"/>
        <v>0</v>
      </c>
    </row>
    <row r="34" spans="1:11">
      <c r="A34" s="372">
        <v>2010305</v>
      </c>
      <c r="B34" s="373" t="s">
        <v>179</v>
      </c>
      <c r="C34" s="374">
        <v>0</v>
      </c>
      <c r="D34" s="295">
        <v>0</v>
      </c>
      <c r="E34" s="375">
        <f t="shared" si="1"/>
        <v>0</v>
      </c>
      <c r="F34" s="295">
        <f t="shared" si="2"/>
        <v>0</v>
      </c>
      <c r="G34" s="295"/>
      <c r="H34" s="295"/>
      <c r="I34" s="387"/>
      <c r="J34" s="374">
        <f t="shared" si="3"/>
        <v>0</v>
      </c>
      <c r="K34" s="375">
        <f t="shared" si="4"/>
        <v>0</v>
      </c>
    </row>
    <row r="35" spans="1:11">
      <c r="A35" s="372">
        <v>2010306</v>
      </c>
      <c r="B35" s="373" t="s">
        <v>180</v>
      </c>
      <c r="C35" s="374">
        <v>0</v>
      </c>
      <c r="D35" s="295">
        <v>0</v>
      </c>
      <c r="E35" s="375">
        <f t="shared" si="1"/>
        <v>0</v>
      </c>
      <c r="F35" s="295">
        <f t="shared" si="2"/>
        <v>0</v>
      </c>
      <c r="G35" s="295"/>
      <c r="H35" s="295"/>
      <c r="I35" s="387"/>
      <c r="J35" s="374">
        <f t="shared" si="3"/>
        <v>0</v>
      </c>
      <c r="K35" s="375">
        <f t="shared" si="4"/>
        <v>0</v>
      </c>
    </row>
    <row r="36" spans="1:11">
      <c r="A36" s="372">
        <v>2010309</v>
      </c>
      <c r="B36" s="373" t="s">
        <v>181</v>
      </c>
      <c r="C36" s="374">
        <v>0</v>
      </c>
      <c r="D36" s="295">
        <v>0</v>
      </c>
      <c r="E36" s="375">
        <f t="shared" si="1"/>
        <v>0</v>
      </c>
      <c r="F36" s="295">
        <f t="shared" si="2"/>
        <v>0</v>
      </c>
      <c r="G36" s="295"/>
      <c r="H36" s="295"/>
      <c r="I36" s="387"/>
      <c r="J36" s="374">
        <f t="shared" si="3"/>
        <v>0</v>
      </c>
      <c r="K36" s="375">
        <f t="shared" si="4"/>
        <v>0</v>
      </c>
    </row>
    <row r="37" ht="24" spans="1:11">
      <c r="A37" s="372">
        <v>2010350</v>
      </c>
      <c r="B37" s="373" t="s">
        <v>182</v>
      </c>
      <c r="C37" s="374">
        <v>1153</v>
      </c>
      <c r="D37" s="295">
        <v>1108</v>
      </c>
      <c r="E37" s="375">
        <f t="shared" si="1"/>
        <v>96.0971379011275</v>
      </c>
      <c r="F37" s="295">
        <f t="shared" si="2"/>
        <v>1309</v>
      </c>
      <c r="G37" s="295">
        <v>1309</v>
      </c>
      <c r="H37" s="295"/>
      <c r="I37" s="387"/>
      <c r="J37" s="374">
        <f t="shared" si="3"/>
        <v>156</v>
      </c>
      <c r="K37" s="375">
        <f t="shared" si="4"/>
        <v>13.529921942758</v>
      </c>
    </row>
    <row r="38" ht="24" spans="1:11">
      <c r="A38" s="372">
        <v>2010399</v>
      </c>
      <c r="B38" s="373" t="s">
        <v>183</v>
      </c>
      <c r="C38" s="374">
        <v>2441</v>
      </c>
      <c r="D38" s="295">
        <v>2136</v>
      </c>
      <c r="E38" s="375">
        <f t="shared" si="1"/>
        <v>87.5051208521098</v>
      </c>
      <c r="F38" s="295">
        <f t="shared" si="2"/>
        <v>2240</v>
      </c>
      <c r="G38" s="295">
        <v>2240</v>
      </c>
      <c r="H38" s="295"/>
      <c r="I38" s="387"/>
      <c r="J38" s="374">
        <f t="shared" si="3"/>
        <v>-201</v>
      </c>
      <c r="K38" s="375">
        <f t="shared" si="4"/>
        <v>-8.23433019254404</v>
      </c>
    </row>
    <row r="39" spans="1:11">
      <c r="A39" s="376">
        <v>20104</v>
      </c>
      <c r="B39" s="377" t="s">
        <v>184</v>
      </c>
      <c r="C39" s="378">
        <v>470</v>
      </c>
      <c r="D39" s="378">
        <f t="shared" ref="D39:I39" si="8">SUM(D40:D49)</f>
        <v>741</v>
      </c>
      <c r="E39" s="379">
        <f t="shared" si="1"/>
        <v>157.659574468085</v>
      </c>
      <c r="F39" s="378">
        <f t="shared" si="2"/>
        <v>525</v>
      </c>
      <c r="G39" s="378">
        <f t="shared" si="8"/>
        <v>351</v>
      </c>
      <c r="H39" s="378">
        <f t="shared" si="8"/>
        <v>0</v>
      </c>
      <c r="I39" s="388">
        <f t="shared" si="8"/>
        <v>174</v>
      </c>
      <c r="J39" s="378">
        <f t="shared" si="3"/>
        <v>55</v>
      </c>
      <c r="K39" s="379">
        <f t="shared" si="4"/>
        <v>11.7021276595745</v>
      </c>
    </row>
    <row r="40" spans="1:11">
      <c r="A40" s="372">
        <v>2010401</v>
      </c>
      <c r="B40" s="373" t="s">
        <v>185</v>
      </c>
      <c r="C40" s="374">
        <v>215</v>
      </c>
      <c r="D40" s="295">
        <v>200</v>
      </c>
      <c r="E40" s="375">
        <f t="shared" si="1"/>
        <v>93.0232558139535</v>
      </c>
      <c r="F40" s="295">
        <f t="shared" si="2"/>
        <v>139</v>
      </c>
      <c r="G40" s="295">
        <v>139</v>
      </c>
      <c r="H40" s="295"/>
      <c r="I40" s="387"/>
      <c r="J40" s="374">
        <f t="shared" si="3"/>
        <v>-76</v>
      </c>
      <c r="K40" s="375">
        <f t="shared" si="4"/>
        <v>-35.3488372093023</v>
      </c>
    </row>
    <row r="41" spans="1:11">
      <c r="A41" s="372">
        <v>2010402</v>
      </c>
      <c r="B41" s="373" t="s">
        <v>186</v>
      </c>
      <c r="C41" s="374">
        <v>0</v>
      </c>
      <c r="D41" s="295">
        <v>0</v>
      </c>
      <c r="E41" s="375">
        <f t="shared" si="1"/>
        <v>0</v>
      </c>
      <c r="F41" s="295">
        <f t="shared" si="2"/>
        <v>0</v>
      </c>
      <c r="G41" s="295"/>
      <c r="H41" s="295"/>
      <c r="I41" s="387"/>
      <c r="J41" s="374">
        <f t="shared" si="3"/>
        <v>0</v>
      </c>
      <c r="K41" s="375">
        <f t="shared" si="4"/>
        <v>0</v>
      </c>
    </row>
    <row r="42" spans="1:11">
      <c r="A42" s="372">
        <v>2010403</v>
      </c>
      <c r="B42" s="373" t="s">
        <v>187</v>
      </c>
      <c r="C42" s="374">
        <v>0</v>
      </c>
      <c r="D42" s="295">
        <v>0</v>
      </c>
      <c r="E42" s="375">
        <f t="shared" si="1"/>
        <v>0</v>
      </c>
      <c r="F42" s="295">
        <f t="shared" si="2"/>
        <v>0</v>
      </c>
      <c r="G42" s="295"/>
      <c r="H42" s="295"/>
      <c r="I42" s="387"/>
      <c r="J42" s="374">
        <f t="shared" si="3"/>
        <v>0</v>
      </c>
      <c r="K42" s="375">
        <f t="shared" si="4"/>
        <v>0</v>
      </c>
    </row>
    <row r="43" spans="1:11">
      <c r="A43" s="372">
        <v>2010404</v>
      </c>
      <c r="B43" s="373" t="s">
        <v>188</v>
      </c>
      <c r="C43" s="374">
        <v>0</v>
      </c>
      <c r="D43" s="295">
        <v>0</v>
      </c>
      <c r="E43" s="375">
        <f t="shared" si="1"/>
        <v>0</v>
      </c>
      <c r="F43" s="295">
        <f t="shared" si="2"/>
        <v>0</v>
      </c>
      <c r="G43" s="295"/>
      <c r="H43" s="295"/>
      <c r="I43" s="387"/>
      <c r="J43" s="374">
        <f t="shared" si="3"/>
        <v>0</v>
      </c>
      <c r="K43" s="375">
        <f t="shared" si="4"/>
        <v>0</v>
      </c>
    </row>
    <row r="44" spans="1:11">
      <c r="A44" s="372">
        <v>2010405</v>
      </c>
      <c r="B44" s="373" t="s">
        <v>189</v>
      </c>
      <c r="C44" s="374">
        <v>0</v>
      </c>
      <c r="D44" s="295">
        <v>0</v>
      </c>
      <c r="E44" s="375">
        <f t="shared" si="1"/>
        <v>0</v>
      </c>
      <c r="F44" s="295">
        <f t="shared" si="2"/>
        <v>0</v>
      </c>
      <c r="G44" s="295"/>
      <c r="H44" s="295"/>
      <c r="I44" s="387"/>
      <c r="J44" s="374">
        <f t="shared" si="3"/>
        <v>0</v>
      </c>
      <c r="K44" s="375">
        <f t="shared" si="4"/>
        <v>0</v>
      </c>
    </row>
    <row r="45" spans="1:11">
      <c r="A45" s="372">
        <v>2010406</v>
      </c>
      <c r="B45" s="373" t="s">
        <v>190</v>
      </c>
      <c r="C45" s="374">
        <v>0</v>
      </c>
      <c r="D45" s="295">
        <v>0</v>
      </c>
      <c r="E45" s="375">
        <f t="shared" si="1"/>
        <v>0</v>
      </c>
      <c r="F45" s="295">
        <f t="shared" si="2"/>
        <v>0</v>
      </c>
      <c r="G45" s="295"/>
      <c r="H45" s="295"/>
      <c r="I45" s="387"/>
      <c r="J45" s="374">
        <f t="shared" si="3"/>
        <v>0</v>
      </c>
      <c r="K45" s="375">
        <f t="shared" si="4"/>
        <v>0</v>
      </c>
    </row>
    <row r="46" spans="1:11">
      <c r="A46" s="372">
        <v>2010407</v>
      </c>
      <c r="B46" s="373" t="s">
        <v>191</v>
      </c>
      <c r="C46" s="374">
        <v>0</v>
      </c>
      <c r="D46" s="295">
        <v>0</v>
      </c>
      <c r="E46" s="375">
        <f t="shared" si="1"/>
        <v>0</v>
      </c>
      <c r="F46" s="295">
        <f t="shared" si="2"/>
        <v>0</v>
      </c>
      <c r="G46" s="295"/>
      <c r="H46" s="295"/>
      <c r="I46" s="387"/>
      <c r="J46" s="374">
        <f t="shared" si="3"/>
        <v>0</v>
      </c>
      <c r="K46" s="375">
        <f t="shared" si="4"/>
        <v>0</v>
      </c>
    </row>
    <row r="47" spans="1:11">
      <c r="A47" s="372">
        <v>2010408</v>
      </c>
      <c r="B47" s="373" t="s">
        <v>192</v>
      </c>
      <c r="C47" s="374">
        <v>5</v>
      </c>
      <c r="D47" s="295">
        <v>2</v>
      </c>
      <c r="E47" s="375">
        <f t="shared" si="1"/>
        <v>40</v>
      </c>
      <c r="F47" s="295">
        <f t="shared" si="2"/>
        <v>4</v>
      </c>
      <c r="G47" s="295"/>
      <c r="H47" s="295"/>
      <c r="I47" s="387">
        <v>4</v>
      </c>
      <c r="J47" s="374">
        <f t="shared" si="3"/>
        <v>-1</v>
      </c>
      <c r="K47" s="375">
        <f t="shared" si="4"/>
        <v>-20</v>
      </c>
    </row>
    <row r="48" spans="1:11">
      <c r="A48" s="372">
        <v>2010450</v>
      </c>
      <c r="B48" s="373" t="s">
        <v>193</v>
      </c>
      <c r="C48" s="374">
        <v>228</v>
      </c>
      <c r="D48" s="295">
        <v>212</v>
      </c>
      <c r="E48" s="375">
        <f t="shared" si="1"/>
        <v>92.9824561403509</v>
      </c>
      <c r="F48" s="295">
        <f t="shared" si="2"/>
        <v>204</v>
      </c>
      <c r="G48" s="295">
        <v>204</v>
      </c>
      <c r="H48" s="295"/>
      <c r="I48" s="387"/>
      <c r="J48" s="374">
        <f t="shared" si="3"/>
        <v>-24</v>
      </c>
      <c r="K48" s="375">
        <f t="shared" si="4"/>
        <v>-10.5263157894737</v>
      </c>
    </row>
    <row r="49" spans="1:11">
      <c r="A49" s="372">
        <v>2010499</v>
      </c>
      <c r="B49" s="373" t="s">
        <v>194</v>
      </c>
      <c r="C49" s="374">
        <v>22</v>
      </c>
      <c r="D49" s="295">
        <v>327</v>
      </c>
      <c r="E49" s="375">
        <f t="shared" si="1"/>
        <v>1486.36363636364</v>
      </c>
      <c r="F49" s="295">
        <f t="shared" si="2"/>
        <v>178</v>
      </c>
      <c r="G49" s="295">
        <v>8</v>
      </c>
      <c r="H49" s="295"/>
      <c r="I49" s="387">
        <v>170</v>
      </c>
      <c r="J49" s="374">
        <f t="shared" si="3"/>
        <v>156</v>
      </c>
      <c r="K49" s="375">
        <f t="shared" si="4"/>
        <v>709.090909090909</v>
      </c>
    </row>
    <row r="50" spans="1:11">
      <c r="A50" s="376">
        <v>20105</v>
      </c>
      <c r="B50" s="377" t="s">
        <v>195</v>
      </c>
      <c r="C50" s="378">
        <v>333</v>
      </c>
      <c r="D50" s="378">
        <f t="shared" ref="D50:I50" si="9">SUM(D51:D60)</f>
        <v>439</v>
      </c>
      <c r="E50" s="379">
        <f t="shared" si="1"/>
        <v>131.831831831832</v>
      </c>
      <c r="F50" s="378">
        <f t="shared" si="2"/>
        <v>255</v>
      </c>
      <c r="G50" s="378">
        <f t="shared" si="9"/>
        <v>222</v>
      </c>
      <c r="H50" s="378">
        <f t="shared" si="9"/>
        <v>28</v>
      </c>
      <c r="I50" s="388">
        <f t="shared" si="9"/>
        <v>5</v>
      </c>
      <c r="J50" s="378">
        <f t="shared" si="3"/>
        <v>-78</v>
      </c>
      <c r="K50" s="379">
        <f t="shared" si="4"/>
        <v>-23.4234234234234</v>
      </c>
    </row>
    <row r="51" spans="1:11">
      <c r="A51" s="372">
        <v>2010501</v>
      </c>
      <c r="B51" s="373" t="s">
        <v>196</v>
      </c>
      <c r="C51" s="374">
        <v>218</v>
      </c>
      <c r="D51" s="295">
        <v>238</v>
      </c>
      <c r="E51" s="375">
        <f t="shared" si="1"/>
        <v>109.174311926605</v>
      </c>
      <c r="F51" s="295">
        <f t="shared" si="2"/>
        <v>167</v>
      </c>
      <c r="G51" s="295">
        <v>167</v>
      </c>
      <c r="H51" s="295"/>
      <c r="I51" s="387"/>
      <c r="J51" s="374">
        <f t="shared" si="3"/>
        <v>-51</v>
      </c>
      <c r="K51" s="375">
        <f t="shared" si="4"/>
        <v>-23.394495412844</v>
      </c>
    </row>
    <row r="52" spans="1:11">
      <c r="A52" s="372">
        <v>2010502</v>
      </c>
      <c r="B52" s="373" t="s">
        <v>197</v>
      </c>
      <c r="C52" s="374">
        <v>0</v>
      </c>
      <c r="D52" s="295">
        <v>0</v>
      </c>
      <c r="E52" s="375">
        <f t="shared" si="1"/>
        <v>0</v>
      </c>
      <c r="F52" s="295">
        <f t="shared" si="2"/>
        <v>29</v>
      </c>
      <c r="G52" s="295">
        <v>29</v>
      </c>
      <c r="H52" s="295"/>
      <c r="I52" s="387"/>
      <c r="J52" s="374">
        <f t="shared" si="3"/>
        <v>29</v>
      </c>
      <c r="K52" s="375">
        <f t="shared" si="4"/>
        <v>0</v>
      </c>
    </row>
    <row r="53" spans="1:11">
      <c r="A53" s="372">
        <v>2010503</v>
      </c>
      <c r="B53" s="373" t="s">
        <v>198</v>
      </c>
      <c r="C53" s="374">
        <v>0</v>
      </c>
      <c r="D53" s="295">
        <v>0</v>
      </c>
      <c r="E53" s="375">
        <f t="shared" si="1"/>
        <v>0</v>
      </c>
      <c r="F53" s="295">
        <f t="shared" si="2"/>
        <v>0</v>
      </c>
      <c r="G53" s="295"/>
      <c r="H53" s="295"/>
      <c r="I53" s="387"/>
      <c r="J53" s="374">
        <f t="shared" si="3"/>
        <v>0</v>
      </c>
      <c r="K53" s="375">
        <f t="shared" si="4"/>
        <v>0</v>
      </c>
    </row>
    <row r="54" spans="1:11">
      <c r="A54" s="372">
        <v>2010504</v>
      </c>
      <c r="B54" s="373" t="s">
        <v>199</v>
      </c>
      <c r="C54" s="374">
        <v>0</v>
      </c>
      <c r="D54" s="295">
        <v>0</v>
      </c>
      <c r="E54" s="375">
        <f t="shared" si="1"/>
        <v>0</v>
      </c>
      <c r="F54" s="295">
        <f t="shared" si="2"/>
        <v>0</v>
      </c>
      <c r="G54" s="295"/>
      <c r="H54" s="295"/>
      <c r="I54" s="387"/>
      <c r="J54" s="374">
        <f t="shared" si="3"/>
        <v>0</v>
      </c>
      <c r="K54" s="375">
        <f t="shared" si="4"/>
        <v>0</v>
      </c>
    </row>
    <row r="55" spans="1:11">
      <c r="A55" s="372">
        <v>2010505</v>
      </c>
      <c r="B55" s="373" t="s">
        <v>200</v>
      </c>
      <c r="C55" s="374">
        <v>0</v>
      </c>
      <c r="D55" s="295">
        <v>0</v>
      </c>
      <c r="E55" s="375">
        <f t="shared" si="1"/>
        <v>0</v>
      </c>
      <c r="F55" s="295">
        <f t="shared" si="2"/>
        <v>0</v>
      </c>
      <c r="G55" s="295"/>
      <c r="H55" s="295"/>
      <c r="I55" s="387"/>
      <c r="J55" s="374">
        <f t="shared" si="3"/>
        <v>0</v>
      </c>
      <c r="K55" s="375">
        <f t="shared" si="4"/>
        <v>0</v>
      </c>
    </row>
    <row r="56" spans="1:11">
      <c r="A56" s="372">
        <v>2010506</v>
      </c>
      <c r="B56" s="373" t="s">
        <v>201</v>
      </c>
      <c r="C56" s="374">
        <v>42</v>
      </c>
      <c r="D56" s="295">
        <v>47</v>
      </c>
      <c r="E56" s="375">
        <f t="shared" si="1"/>
        <v>111.904761904762</v>
      </c>
      <c r="F56" s="295">
        <f t="shared" si="2"/>
        <v>28</v>
      </c>
      <c r="G56" s="295"/>
      <c r="H56" s="295">
        <v>28</v>
      </c>
      <c r="I56" s="387">
        <v>0</v>
      </c>
      <c r="J56" s="374">
        <f t="shared" si="3"/>
        <v>-14</v>
      </c>
      <c r="K56" s="375">
        <f t="shared" si="4"/>
        <v>-33.3333333333333</v>
      </c>
    </row>
    <row r="57" spans="1:11">
      <c r="A57" s="372">
        <v>2010507</v>
      </c>
      <c r="B57" s="373" t="s">
        <v>202</v>
      </c>
      <c r="C57" s="374">
        <v>34</v>
      </c>
      <c r="D57" s="295">
        <v>86</v>
      </c>
      <c r="E57" s="375">
        <f t="shared" si="1"/>
        <v>252.941176470588</v>
      </c>
      <c r="F57" s="295">
        <f t="shared" si="2"/>
        <v>5</v>
      </c>
      <c r="G57" s="295"/>
      <c r="H57" s="295"/>
      <c r="I57" s="387">
        <v>5</v>
      </c>
      <c r="J57" s="374">
        <f t="shared" si="3"/>
        <v>-29</v>
      </c>
      <c r="K57" s="375">
        <f t="shared" si="4"/>
        <v>-85.2941176470588</v>
      </c>
    </row>
    <row r="58" spans="1:11">
      <c r="A58" s="372">
        <v>2010508</v>
      </c>
      <c r="B58" s="373" t="s">
        <v>203</v>
      </c>
      <c r="C58" s="374">
        <v>0</v>
      </c>
      <c r="D58" s="295">
        <v>37</v>
      </c>
      <c r="E58" s="375">
        <f t="shared" si="1"/>
        <v>0</v>
      </c>
      <c r="F58" s="295">
        <f t="shared" si="2"/>
        <v>0</v>
      </c>
      <c r="G58" s="295"/>
      <c r="H58" s="295"/>
      <c r="I58" s="387"/>
      <c r="J58" s="374">
        <f t="shared" si="3"/>
        <v>0</v>
      </c>
      <c r="K58" s="375">
        <f t="shared" si="4"/>
        <v>0</v>
      </c>
    </row>
    <row r="59" spans="1:11">
      <c r="A59" s="372">
        <v>2010550</v>
      </c>
      <c r="B59" s="373" t="s">
        <v>204</v>
      </c>
      <c r="C59" s="374">
        <v>39</v>
      </c>
      <c r="D59" s="295">
        <v>31</v>
      </c>
      <c r="E59" s="375">
        <f t="shared" si="1"/>
        <v>79.4871794871795</v>
      </c>
      <c r="F59" s="295">
        <f t="shared" si="2"/>
        <v>26</v>
      </c>
      <c r="G59" s="295">
        <v>26</v>
      </c>
      <c r="H59" s="295"/>
      <c r="I59" s="387"/>
      <c r="J59" s="374">
        <f t="shared" si="3"/>
        <v>-13</v>
      </c>
      <c r="K59" s="375">
        <f t="shared" si="4"/>
        <v>-33.3333333333333</v>
      </c>
    </row>
    <row r="60" spans="1:11">
      <c r="A60" s="372">
        <v>2010599</v>
      </c>
      <c r="B60" s="373" t="s">
        <v>205</v>
      </c>
      <c r="C60" s="374">
        <v>0</v>
      </c>
      <c r="D60" s="295">
        <v>0</v>
      </c>
      <c r="E60" s="375">
        <f t="shared" si="1"/>
        <v>0</v>
      </c>
      <c r="F60" s="295">
        <f t="shared" si="2"/>
        <v>0</v>
      </c>
      <c r="G60" s="295"/>
      <c r="H60" s="295"/>
      <c r="I60" s="387"/>
      <c r="J60" s="374">
        <f t="shared" si="3"/>
        <v>0</v>
      </c>
      <c r="K60" s="375">
        <f t="shared" si="4"/>
        <v>0</v>
      </c>
    </row>
    <row r="61" spans="1:11">
      <c r="A61" s="376">
        <v>20106</v>
      </c>
      <c r="B61" s="377" t="s">
        <v>206</v>
      </c>
      <c r="C61" s="378">
        <v>1340</v>
      </c>
      <c r="D61" s="378">
        <f t="shared" ref="D61:I61" si="10">SUM(D62:D71)</f>
        <v>1291</v>
      </c>
      <c r="E61" s="379">
        <f t="shared" si="1"/>
        <v>96.3432835820896</v>
      </c>
      <c r="F61" s="378">
        <f t="shared" si="2"/>
        <v>805</v>
      </c>
      <c r="G61" s="378">
        <f t="shared" si="10"/>
        <v>805</v>
      </c>
      <c r="H61" s="378">
        <f t="shared" si="10"/>
        <v>0</v>
      </c>
      <c r="I61" s="388">
        <f t="shared" si="10"/>
        <v>0</v>
      </c>
      <c r="J61" s="378">
        <f t="shared" si="3"/>
        <v>-535</v>
      </c>
      <c r="K61" s="379">
        <f t="shared" si="4"/>
        <v>-39.9253731343284</v>
      </c>
    </row>
    <row r="62" spans="1:11">
      <c r="A62" s="372">
        <v>2010601</v>
      </c>
      <c r="B62" s="373" t="s">
        <v>207</v>
      </c>
      <c r="C62" s="374">
        <v>1102</v>
      </c>
      <c r="D62" s="295">
        <v>944</v>
      </c>
      <c r="E62" s="375">
        <f t="shared" si="1"/>
        <v>85.6624319419238</v>
      </c>
      <c r="F62" s="295">
        <f t="shared" si="2"/>
        <v>582</v>
      </c>
      <c r="G62" s="295">
        <v>582</v>
      </c>
      <c r="H62" s="295"/>
      <c r="I62" s="387"/>
      <c r="J62" s="374">
        <f t="shared" si="3"/>
        <v>-520</v>
      </c>
      <c r="K62" s="375">
        <f t="shared" si="4"/>
        <v>-47.1869328493648</v>
      </c>
    </row>
    <row r="63" spans="1:11">
      <c r="A63" s="372">
        <v>2010602</v>
      </c>
      <c r="B63" s="373" t="s">
        <v>208</v>
      </c>
      <c r="C63" s="374">
        <v>5</v>
      </c>
      <c r="D63" s="295">
        <v>15</v>
      </c>
      <c r="E63" s="375">
        <f t="shared" si="1"/>
        <v>300</v>
      </c>
      <c r="F63" s="295">
        <f t="shared" si="2"/>
        <v>8</v>
      </c>
      <c r="G63" s="295">
        <v>8</v>
      </c>
      <c r="H63" s="295"/>
      <c r="I63" s="387"/>
      <c r="J63" s="374">
        <f t="shared" si="3"/>
        <v>3</v>
      </c>
      <c r="K63" s="375">
        <f t="shared" si="4"/>
        <v>60</v>
      </c>
    </row>
    <row r="64" spans="1:11">
      <c r="A64" s="372">
        <v>2010603</v>
      </c>
      <c r="B64" s="373" t="s">
        <v>209</v>
      </c>
      <c r="C64" s="374">
        <v>0</v>
      </c>
      <c r="D64" s="295">
        <v>0</v>
      </c>
      <c r="E64" s="375">
        <f t="shared" si="1"/>
        <v>0</v>
      </c>
      <c r="F64" s="295">
        <f t="shared" si="2"/>
        <v>0</v>
      </c>
      <c r="G64" s="295"/>
      <c r="H64" s="295"/>
      <c r="I64" s="387"/>
      <c r="J64" s="374">
        <f t="shared" si="3"/>
        <v>0</v>
      </c>
      <c r="K64" s="375">
        <f t="shared" si="4"/>
        <v>0</v>
      </c>
    </row>
    <row r="65" spans="1:11">
      <c r="A65" s="372">
        <v>2010604</v>
      </c>
      <c r="B65" s="373" t="s">
        <v>210</v>
      </c>
      <c r="C65" s="374">
        <v>0</v>
      </c>
      <c r="D65" s="295">
        <v>0</v>
      </c>
      <c r="E65" s="375">
        <f t="shared" si="1"/>
        <v>0</v>
      </c>
      <c r="F65" s="295">
        <f t="shared" si="2"/>
        <v>0</v>
      </c>
      <c r="G65" s="295"/>
      <c r="H65" s="295"/>
      <c r="I65" s="387"/>
      <c r="J65" s="374">
        <f t="shared" si="3"/>
        <v>0</v>
      </c>
      <c r="K65" s="375">
        <f t="shared" si="4"/>
        <v>0</v>
      </c>
    </row>
    <row r="66" spans="1:11">
      <c r="A66" s="372">
        <v>2010605</v>
      </c>
      <c r="B66" s="373" t="s">
        <v>211</v>
      </c>
      <c r="C66" s="374">
        <v>0</v>
      </c>
      <c r="D66" s="295">
        <v>0</v>
      </c>
      <c r="E66" s="375">
        <f t="shared" si="1"/>
        <v>0</v>
      </c>
      <c r="F66" s="295">
        <f t="shared" si="2"/>
        <v>0</v>
      </c>
      <c r="G66" s="295"/>
      <c r="H66" s="295"/>
      <c r="I66" s="387"/>
      <c r="J66" s="374">
        <f t="shared" si="3"/>
        <v>0</v>
      </c>
      <c r="K66" s="375">
        <f t="shared" si="4"/>
        <v>0</v>
      </c>
    </row>
    <row r="67" spans="1:11">
      <c r="A67" s="372">
        <v>2010606</v>
      </c>
      <c r="B67" s="373" t="s">
        <v>212</v>
      </c>
      <c r="C67" s="374">
        <v>0</v>
      </c>
      <c r="D67" s="295">
        <v>0</v>
      </c>
      <c r="E67" s="375">
        <f t="shared" si="1"/>
        <v>0</v>
      </c>
      <c r="F67" s="295">
        <f t="shared" si="2"/>
        <v>0</v>
      </c>
      <c r="G67" s="295"/>
      <c r="H67" s="295"/>
      <c r="I67" s="387"/>
      <c r="J67" s="374">
        <f t="shared" si="3"/>
        <v>0</v>
      </c>
      <c r="K67" s="375">
        <f t="shared" si="4"/>
        <v>0</v>
      </c>
    </row>
    <row r="68" spans="1:11">
      <c r="A68" s="372">
        <v>2010607</v>
      </c>
      <c r="B68" s="373" t="s">
        <v>213</v>
      </c>
      <c r="C68" s="374">
        <v>0</v>
      </c>
      <c r="D68" s="295">
        <v>0</v>
      </c>
      <c r="E68" s="375">
        <f t="shared" si="1"/>
        <v>0</v>
      </c>
      <c r="F68" s="295">
        <f t="shared" si="2"/>
        <v>0</v>
      </c>
      <c r="G68" s="295"/>
      <c r="H68" s="295"/>
      <c r="I68" s="387"/>
      <c r="J68" s="374">
        <f t="shared" si="3"/>
        <v>0</v>
      </c>
      <c r="K68" s="375">
        <f t="shared" si="4"/>
        <v>0</v>
      </c>
    </row>
    <row r="69" spans="1:11">
      <c r="A69" s="372">
        <v>2010608</v>
      </c>
      <c r="B69" s="373" t="s">
        <v>214</v>
      </c>
      <c r="C69" s="374">
        <v>0</v>
      </c>
      <c r="D69" s="295">
        <v>0</v>
      </c>
      <c r="E69" s="375">
        <f t="shared" si="1"/>
        <v>0</v>
      </c>
      <c r="F69" s="295">
        <f t="shared" si="2"/>
        <v>0</v>
      </c>
      <c r="G69" s="295"/>
      <c r="H69" s="295"/>
      <c r="I69" s="387"/>
      <c r="J69" s="374">
        <f t="shared" si="3"/>
        <v>0</v>
      </c>
      <c r="K69" s="375">
        <f t="shared" si="4"/>
        <v>0</v>
      </c>
    </row>
    <row r="70" spans="1:11">
      <c r="A70" s="372">
        <v>2010650</v>
      </c>
      <c r="B70" s="373" t="s">
        <v>215</v>
      </c>
      <c r="C70" s="374">
        <v>219</v>
      </c>
      <c r="D70" s="295">
        <v>192</v>
      </c>
      <c r="E70" s="375">
        <f t="shared" si="1"/>
        <v>87.6712328767123</v>
      </c>
      <c r="F70" s="295">
        <f t="shared" si="2"/>
        <v>191</v>
      </c>
      <c r="G70" s="295">
        <v>191</v>
      </c>
      <c r="H70" s="295"/>
      <c r="I70" s="387"/>
      <c r="J70" s="374">
        <f t="shared" si="3"/>
        <v>-28</v>
      </c>
      <c r="K70" s="375">
        <f t="shared" si="4"/>
        <v>-12.7853881278539</v>
      </c>
    </row>
    <row r="71" spans="1:11">
      <c r="A71" s="372">
        <v>2010699</v>
      </c>
      <c r="B71" s="373" t="s">
        <v>216</v>
      </c>
      <c r="C71" s="374">
        <v>14</v>
      </c>
      <c r="D71" s="295">
        <v>140</v>
      </c>
      <c r="E71" s="375">
        <f t="shared" ref="E71:E134" si="11">IF(C71=0,0,D71/C71)*100</f>
        <v>1000</v>
      </c>
      <c r="F71" s="295">
        <f t="shared" ref="F71:F134" si="12">G71+H71+I71</f>
        <v>24</v>
      </c>
      <c r="G71" s="295">
        <v>24</v>
      </c>
      <c r="H71" s="295"/>
      <c r="I71" s="387"/>
      <c r="J71" s="374">
        <f t="shared" ref="J71:J134" si="13">F71-C71</f>
        <v>10</v>
      </c>
      <c r="K71" s="375">
        <f t="shared" ref="K71:K134" si="14">IF(C71=0,0,J71/C71*100)</f>
        <v>71.4285714285714</v>
      </c>
    </row>
    <row r="72" spans="1:11">
      <c r="A72" s="376">
        <v>20107</v>
      </c>
      <c r="B72" s="377" t="s">
        <v>217</v>
      </c>
      <c r="C72" s="378">
        <v>870</v>
      </c>
      <c r="D72" s="378">
        <f t="shared" ref="D72:I72" si="15">SUM(D73:D79)</f>
        <v>870</v>
      </c>
      <c r="E72" s="379">
        <f t="shared" si="11"/>
        <v>100</v>
      </c>
      <c r="F72" s="378">
        <f t="shared" si="12"/>
        <v>959</v>
      </c>
      <c r="G72" s="378">
        <f t="shared" si="15"/>
        <v>959</v>
      </c>
      <c r="H72" s="378">
        <f t="shared" si="15"/>
        <v>0</v>
      </c>
      <c r="I72" s="388">
        <f t="shared" si="15"/>
        <v>0</v>
      </c>
      <c r="J72" s="378">
        <f t="shared" si="13"/>
        <v>89</v>
      </c>
      <c r="K72" s="379">
        <f t="shared" si="14"/>
        <v>10.2298850574713</v>
      </c>
    </row>
    <row r="73" spans="1:11">
      <c r="A73" s="372">
        <v>2010701</v>
      </c>
      <c r="B73" s="373" t="s">
        <v>218</v>
      </c>
      <c r="C73" s="374">
        <v>0</v>
      </c>
      <c r="D73" s="295">
        <v>1</v>
      </c>
      <c r="E73" s="375">
        <f t="shared" si="11"/>
        <v>0</v>
      </c>
      <c r="F73" s="295">
        <f t="shared" si="12"/>
        <v>0</v>
      </c>
      <c r="G73" s="295"/>
      <c r="H73" s="295"/>
      <c r="I73" s="387"/>
      <c r="J73" s="374">
        <f t="shared" si="13"/>
        <v>0</v>
      </c>
      <c r="K73" s="375">
        <f t="shared" si="14"/>
        <v>0</v>
      </c>
    </row>
    <row r="74" spans="1:11">
      <c r="A74" s="372">
        <v>2010702</v>
      </c>
      <c r="B74" s="373" t="s">
        <v>219</v>
      </c>
      <c r="C74" s="374">
        <v>0</v>
      </c>
      <c r="D74" s="295">
        <v>0</v>
      </c>
      <c r="E74" s="375">
        <f t="shared" si="11"/>
        <v>0</v>
      </c>
      <c r="F74" s="295">
        <f t="shared" si="12"/>
        <v>0</v>
      </c>
      <c r="G74" s="295"/>
      <c r="H74" s="295"/>
      <c r="I74" s="387"/>
      <c r="J74" s="374">
        <f t="shared" si="13"/>
        <v>0</v>
      </c>
      <c r="K74" s="375">
        <f t="shared" si="14"/>
        <v>0</v>
      </c>
    </row>
    <row r="75" spans="1:11">
      <c r="A75" s="372">
        <v>2010703</v>
      </c>
      <c r="B75" s="373" t="s">
        <v>220</v>
      </c>
      <c r="C75" s="374">
        <v>0</v>
      </c>
      <c r="D75" s="295">
        <v>0</v>
      </c>
      <c r="E75" s="375">
        <f t="shared" si="11"/>
        <v>0</v>
      </c>
      <c r="F75" s="295">
        <f t="shared" si="12"/>
        <v>0</v>
      </c>
      <c r="G75" s="295"/>
      <c r="H75" s="295"/>
      <c r="I75" s="387"/>
      <c r="J75" s="374">
        <f t="shared" si="13"/>
        <v>0</v>
      </c>
      <c r="K75" s="375">
        <f t="shared" si="14"/>
        <v>0</v>
      </c>
    </row>
    <row r="76" spans="1:11">
      <c r="A76" s="372">
        <v>2010709</v>
      </c>
      <c r="B76" s="373" t="s">
        <v>213</v>
      </c>
      <c r="C76" s="374">
        <v>0</v>
      </c>
      <c r="D76" s="295">
        <v>0</v>
      </c>
      <c r="E76" s="375">
        <f t="shared" si="11"/>
        <v>0</v>
      </c>
      <c r="F76" s="295">
        <f t="shared" si="12"/>
        <v>0</v>
      </c>
      <c r="G76" s="295"/>
      <c r="H76" s="295"/>
      <c r="I76" s="387"/>
      <c r="J76" s="374">
        <f t="shared" si="13"/>
        <v>0</v>
      </c>
      <c r="K76" s="375">
        <f t="shared" si="14"/>
        <v>0</v>
      </c>
    </row>
    <row r="77" spans="1:11">
      <c r="A77" s="372">
        <v>2010710</v>
      </c>
      <c r="B77" s="373" t="s">
        <v>221</v>
      </c>
      <c r="C77" s="374">
        <v>0</v>
      </c>
      <c r="D77" s="295">
        <v>0</v>
      </c>
      <c r="E77" s="375">
        <f t="shared" si="11"/>
        <v>0</v>
      </c>
      <c r="F77" s="295">
        <f t="shared" si="12"/>
        <v>0</v>
      </c>
      <c r="G77" s="295"/>
      <c r="H77" s="295"/>
      <c r="I77" s="387"/>
      <c r="J77" s="374">
        <f t="shared" si="13"/>
        <v>0</v>
      </c>
      <c r="K77" s="375">
        <f t="shared" si="14"/>
        <v>0</v>
      </c>
    </row>
    <row r="78" spans="1:11">
      <c r="A78" s="372">
        <v>2010750</v>
      </c>
      <c r="B78" s="373" t="s">
        <v>222</v>
      </c>
      <c r="C78" s="374">
        <v>0</v>
      </c>
      <c r="D78" s="295">
        <v>0</v>
      </c>
      <c r="E78" s="375">
        <f t="shared" si="11"/>
        <v>0</v>
      </c>
      <c r="F78" s="295">
        <f t="shared" si="12"/>
        <v>0</v>
      </c>
      <c r="G78" s="295"/>
      <c r="H78" s="295"/>
      <c r="I78" s="387"/>
      <c r="J78" s="374">
        <f t="shared" si="13"/>
        <v>0</v>
      </c>
      <c r="K78" s="375">
        <f t="shared" si="14"/>
        <v>0</v>
      </c>
    </row>
    <row r="79" spans="1:11">
      <c r="A79" s="372">
        <v>2010799</v>
      </c>
      <c r="B79" s="373" t="s">
        <v>223</v>
      </c>
      <c r="C79" s="374">
        <v>870</v>
      </c>
      <c r="D79" s="295">
        <v>869</v>
      </c>
      <c r="E79" s="375">
        <f t="shared" si="11"/>
        <v>99.8850574712644</v>
      </c>
      <c r="F79" s="295">
        <f t="shared" si="12"/>
        <v>959</v>
      </c>
      <c r="G79" s="295">
        <v>959</v>
      </c>
      <c r="H79" s="295"/>
      <c r="I79" s="387"/>
      <c r="J79" s="374">
        <f t="shared" si="13"/>
        <v>89</v>
      </c>
      <c r="K79" s="375">
        <f t="shared" si="14"/>
        <v>10.2298850574713</v>
      </c>
    </row>
    <row r="80" spans="1:11">
      <c r="A80" s="376">
        <v>20108</v>
      </c>
      <c r="B80" s="377" t="s">
        <v>224</v>
      </c>
      <c r="C80" s="378">
        <v>325</v>
      </c>
      <c r="D80" s="378">
        <f t="shared" ref="D80:I80" si="16">SUM(D81:D88)</f>
        <v>431</v>
      </c>
      <c r="E80" s="379">
        <f t="shared" si="11"/>
        <v>132.615384615385</v>
      </c>
      <c r="F80" s="378">
        <f t="shared" si="12"/>
        <v>241</v>
      </c>
      <c r="G80" s="378">
        <f t="shared" si="16"/>
        <v>229</v>
      </c>
      <c r="H80" s="378">
        <f t="shared" si="16"/>
        <v>5</v>
      </c>
      <c r="I80" s="388">
        <f t="shared" si="16"/>
        <v>7</v>
      </c>
      <c r="J80" s="378">
        <f t="shared" si="13"/>
        <v>-84</v>
      </c>
      <c r="K80" s="379">
        <f t="shared" si="14"/>
        <v>-25.8461538461538</v>
      </c>
    </row>
    <row r="81" spans="1:11">
      <c r="A81" s="372">
        <v>2010801</v>
      </c>
      <c r="B81" s="373" t="s">
        <v>225</v>
      </c>
      <c r="C81" s="374">
        <v>318</v>
      </c>
      <c r="D81" s="295">
        <v>320</v>
      </c>
      <c r="E81" s="375">
        <f t="shared" si="11"/>
        <v>100.62893081761</v>
      </c>
      <c r="F81" s="295">
        <f t="shared" si="12"/>
        <v>224</v>
      </c>
      <c r="G81" s="295">
        <v>224</v>
      </c>
      <c r="H81" s="295"/>
      <c r="I81" s="387"/>
      <c r="J81" s="374">
        <f t="shared" si="13"/>
        <v>-94</v>
      </c>
      <c r="K81" s="375">
        <f t="shared" si="14"/>
        <v>-29.559748427673</v>
      </c>
    </row>
    <row r="82" spans="1:11">
      <c r="A82" s="372">
        <v>2010802</v>
      </c>
      <c r="B82" s="373" t="s">
        <v>226</v>
      </c>
      <c r="C82" s="374">
        <v>7</v>
      </c>
      <c r="D82" s="295">
        <v>18</v>
      </c>
      <c r="E82" s="375">
        <f t="shared" si="11"/>
        <v>257.142857142857</v>
      </c>
      <c r="F82" s="295">
        <f t="shared" si="12"/>
        <v>5</v>
      </c>
      <c r="G82" s="295">
        <v>5</v>
      </c>
      <c r="H82" s="295"/>
      <c r="I82" s="387"/>
      <c r="J82" s="374">
        <f t="shared" si="13"/>
        <v>-2</v>
      </c>
      <c r="K82" s="375">
        <f t="shared" si="14"/>
        <v>-28.5714285714286</v>
      </c>
    </row>
    <row r="83" spans="1:11">
      <c r="A83" s="372">
        <v>2010803</v>
      </c>
      <c r="B83" s="373" t="s">
        <v>227</v>
      </c>
      <c r="C83" s="374">
        <v>0</v>
      </c>
      <c r="D83" s="295">
        <v>0</v>
      </c>
      <c r="E83" s="375">
        <f t="shared" si="11"/>
        <v>0</v>
      </c>
      <c r="F83" s="295">
        <f t="shared" si="12"/>
        <v>0</v>
      </c>
      <c r="G83" s="295"/>
      <c r="H83" s="295"/>
      <c r="I83" s="387"/>
      <c r="J83" s="374">
        <f t="shared" si="13"/>
        <v>0</v>
      </c>
      <c r="K83" s="375">
        <f t="shared" si="14"/>
        <v>0</v>
      </c>
    </row>
    <row r="84" spans="1:11">
      <c r="A84" s="372">
        <v>2010804</v>
      </c>
      <c r="B84" s="373" t="s">
        <v>228</v>
      </c>
      <c r="C84" s="374">
        <v>0</v>
      </c>
      <c r="D84" s="295">
        <v>90</v>
      </c>
      <c r="E84" s="375">
        <f t="shared" si="11"/>
        <v>0</v>
      </c>
      <c r="F84" s="295">
        <f t="shared" si="12"/>
        <v>0</v>
      </c>
      <c r="G84" s="295"/>
      <c r="H84" s="295"/>
      <c r="I84" s="387"/>
      <c r="J84" s="374">
        <f t="shared" si="13"/>
        <v>0</v>
      </c>
      <c r="K84" s="375">
        <f t="shared" si="14"/>
        <v>0</v>
      </c>
    </row>
    <row r="85" spans="1:11">
      <c r="A85" s="372">
        <v>2010805</v>
      </c>
      <c r="B85" s="373" t="s">
        <v>229</v>
      </c>
      <c r="C85" s="374">
        <v>0</v>
      </c>
      <c r="D85" s="295">
        <v>0</v>
      </c>
      <c r="E85" s="375">
        <f t="shared" si="11"/>
        <v>0</v>
      </c>
      <c r="F85" s="295">
        <f t="shared" si="12"/>
        <v>0</v>
      </c>
      <c r="G85" s="295"/>
      <c r="H85" s="295"/>
      <c r="I85" s="387"/>
      <c r="J85" s="374">
        <f t="shared" si="13"/>
        <v>0</v>
      </c>
      <c r="K85" s="375">
        <f t="shared" si="14"/>
        <v>0</v>
      </c>
    </row>
    <row r="86" spans="1:11">
      <c r="A86" s="372">
        <v>2010806</v>
      </c>
      <c r="B86" s="373" t="s">
        <v>213</v>
      </c>
      <c r="C86" s="374">
        <v>0</v>
      </c>
      <c r="D86" s="295">
        <v>0</v>
      </c>
      <c r="E86" s="375">
        <f t="shared" si="11"/>
        <v>0</v>
      </c>
      <c r="F86" s="295">
        <f t="shared" si="12"/>
        <v>0</v>
      </c>
      <c r="G86" s="295"/>
      <c r="H86" s="295"/>
      <c r="I86" s="387"/>
      <c r="J86" s="374">
        <f t="shared" si="13"/>
        <v>0</v>
      </c>
      <c r="K86" s="375">
        <f t="shared" si="14"/>
        <v>0</v>
      </c>
    </row>
    <row r="87" spans="1:11">
      <c r="A87" s="372">
        <v>2010850</v>
      </c>
      <c r="B87" s="373" t="s">
        <v>230</v>
      </c>
      <c r="C87" s="374">
        <v>0</v>
      </c>
      <c r="D87" s="295">
        <v>0</v>
      </c>
      <c r="E87" s="375">
        <f t="shared" si="11"/>
        <v>0</v>
      </c>
      <c r="F87" s="295">
        <f t="shared" si="12"/>
        <v>0</v>
      </c>
      <c r="G87" s="295"/>
      <c r="H87" s="295"/>
      <c r="I87" s="387"/>
      <c r="J87" s="374">
        <f t="shared" si="13"/>
        <v>0</v>
      </c>
      <c r="K87" s="375">
        <f t="shared" si="14"/>
        <v>0</v>
      </c>
    </row>
    <row r="88" spans="1:11">
      <c r="A88" s="372">
        <v>2010899</v>
      </c>
      <c r="B88" s="373" t="s">
        <v>231</v>
      </c>
      <c r="C88" s="374">
        <v>0</v>
      </c>
      <c r="D88" s="295">
        <v>3</v>
      </c>
      <c r="E88" s="375">
        <f t="shared" si="11"/>
        <v>0</v>
      </c>
      <c r="F88" s="295">
        <f t="shared" si="12"/>
        <v>12</v>
      </c>
      <c r="G88" s="295"/>
      <c r="H88" s="295">
        <v>5</v>
      </c>
      <c r="I88" s="387">
        <v>7</v>
      </c>
      <c r="J88" s="374">
        <f t="shared" si="13"/>
        <v>12</v>
      </c>
      <c r="K88" s="375">
        <f t="shared" si="14"/>
        <v>0</v>
      </c>
    </row>
    <row r="89" spans="1:11">
      <c r="A89" s="376">
        <v>20109</v>
      </c>
      <c r="B89" s="377" t="s">
        <v>232</v>
      </c>
      <c r="C89" s="378">
        <v>0</v>
      </c>
      <c r="D89" s="378">
        <f t="shared" ref="D89:I89" si="17">SUM(D90:D101)</f>
        <v>0</v>
      </c>
      <c r="E89" s="379">
        <f t="shared" si="11"/>
        <v>0</v>
      </c>
      <c r="F89" s="378">
        <f t="shared" si="12"/>
        <v>0</v>
      </c>
      <c r="G89" s="378">
        <f t="shared" si="17"/>
        <v>0</v>
      </c>
      <c r="H89" s="378">
        <f t="shared" si="17"/>
        <v>0</v>
      </c>
      <c r="I89" s="388">
        <f t="shared" si="17"/>
        <v>0</v>
      </c>
      <c r="J89" s="378">
        <f t="shared" si="13"/>
        <v>0</v>
      </c>
      <c r="K89" s="379">
        <f t="shared" si="14"/>
        <v>0</v>
      </c>
    </row>
    <row r="90" spans="1:11">
      <c r="A90" s="372">
        <v>2010901</v>
      </c>
      <c r="B90" s="373" t="s">
        <v>233</v>
      </c>
      <c r="C90" s="374">
        <v>0</v>
      </c>
      <c r="D90" s="295">
        <v>0</v>
      </c>
      <c r="E90" s="375">
        <f t="shared" si="11"/>
        <v>0</v>
      </c>
      <c r="F90" s="295">
        <f t="shared" si="12"/>
        <v>0</v>
      </c>
      <c r="G90" s="295"/>
      <c r="H90" s="295"/>
      <c r="I90" s="387"/>
      <c r="J90" s="374">
        <f t="shared" si="13"/>
        <v>0</v>
      </c>
      <c r="K90" s="375">
        <f t="shared" si="14"/>
        <v>0</v>
      </c>
    </row>
    <row r="91" spans="1:11">
      <c r="A91" s="372">
        <v>2010902</v>
      </c>
      <c r="B91" s="373" t="s">
        <v>234</v>
      </c>
      <c r="C91" s="374">
        <v>0</v>
      </c>
      <c r="D91" s="295">
        <v>0</v>
      </c>
      <c r="E91" s="375">
        <f t="shared" si="11"/>
        <v>0</v>
      </c>
      <c r="F91" s="295">
        <f t="shared" si="12"/>
        <v>0</v>
      </c>
      <c r="G91" s="295"/>
      <c r="H91" s="295"/>
      <c r="I91" s="387"/>
      <c r="J91" s="374">
        <f t="shared" si="13"/>
        <v>0</v>
      </c>
      <c r="K91" s="375">
        <f t="shared" si="14"/>
        <v>0</v>
      </c>
    </row>
    <row r="92" spans="1:11">
      <c r="A92" s="372">
        <v>2010903</v>
      </c>
      <c r="B92" s="373" t="s">
        <v>235</v>
      </c>
      <c r="C92" s="374">
        <v>0</v>
      </c>
      <c r="D92" s="295">
        <v>0</v>
      </c>
      <c r="E92" s="375">
        <f t="shared" si="11"/>
        <v>0</v>
      </c>
      <c r="F92" s="295">
        <f t="shared" si="12"/>
        <v>0</v>
      </c>
      <c r="G92" s="295"/>
      <c r="H92" s="295"/>
      <c r="I92" s="387"/>
      <c r="J92" s="374">
        <f t="shared" si="13"/>
        <v>0</v>
      </c>
      <c r="K92" s="375">
        <f t="shared" si="14"/>
        <v>0</v>
      </c>
    </row>
    <row r="93" spans="1:11">
      <c r="A93" s="372">
        <v>2010905</v>
      </c>
      <c r="B93" s="373" t="s">
        <v>236</v>
      </c>
      <c r="C93" s="374">
        <v>0</v>
      </c>
      <c r="D93" s="295">
        <v>0</v>
      </c>
      <c r="E93" s="375">
        <f t="shared" si="11"/>
        <v>0</v>
      </c>
      <c r="F93" s="295">
        <f t="shared" si="12"/>
        <v>0</v>
      </c>
      <c r="G93" s="295"/>
      <c r="H93" s="295"/>
      <c r="I93" s="387"/>
      <c r="J93" s="374">
        <f t="shared" si="13"/>
        <v>0</v>
      </c>
      <c r="K93" s="375">
        <f t="shared" si="14"/>
        <v>0</v>
      </c>
    </row>
    <row r="94" spans="1:11">
      <c r="A94" s="372">
        <v>2010907</v>
      </c>
      <c r="B94" s="373" t="s">
        <v>237</v>
      </c>
      <c r="C94" s="374">
        <v>0</v>
      </c>
      <c r="D94" s="295">
        <v>0</v>
      </c>
      <c r="E94" s="375">
        <f t="shared" si="11"/>
        <v>0</v>
      </c>
      <c r="F94" s="295">
        <f t="shared" si="12"/>
        <v>0</v>
      </c>
      <c r="G94" s="295"/>
      <c r="H94" s="295"/>
      <c r="I94" s="387"/>
      <c r="J94" s="374">
        <f t="shared" si="13"/>
        <v>0</v>
      </c>
      <c r="K94" s="375">
        <f t="shared" si="14"/>
        <v>0</v>
      </c>
    </row>
    <row r="95" spans="1:11">
      <c r="A95" s="372">
        <v>2010908</v>
      </c>
      <c r="B95" s="373" t="s">
        <v>213</v>
      </c>
      <c r="C95" s="374">
        <v>0</v>
      </c>
      <c r="D95" s="295">
        <v>0</v>
      </c>
      <c r="E95" s="375">
        <f t="shared" si="11"/>
        <v>0</v>
      </c>
      <c r="F95" s="295">
        <f t="shared" si="12"/>
        <v>0</v>
      </c>
      <c r="G95" s="295"/>
      <c r="H95" s="295"/>
      <c r="I95" s="387"/>
      <c r="J95" s="374">
        <f t="shared" si="13"/>
        <v>0</v>
      </c>
      <c r="K95" s="375">
        <f t="shared" si="14"/>
        <v>0</v>
      </c>
    </row>
    <row r="96" spans="1:11">
      <c r="A96" s="372">
        <v>2010909</v>
      </c>
      <c r="B96" s="373" t="s">
        <v>238</v>
      </c>
      <c r="C96" s="374">
        <v>0</v>
      </c>
      <c r="D96" s="295">
        <v>0</v>
      </c>
      <c r="E96" s="375">
        <f t="shared" si="11"/>
        <v>0</v>
      </c>
      <c r="F96" s="295">
        <f t="shared" si="12"/>
        <v>0</v>
      </c>
      <c r="G96" s="295"/>
      <c r="H96" s="295"/>
      <c r="I96" s="387"/>
      <c r="J96" s="374">
        <f t="shared" si="13"/>
        <v>0</v>
      </c>
      <c r="K96" s="375">
        <f t="shared" si="14"/>
        <v>0</v>
      </c>
    </row>
    <row r="97" spans="1:11">
      <c r="A97" s="372">
        <v>2010910</v>
      </c>
      <c r="B97" s="373" t="s">
        <v>239</v>
      </c>
      <c r="C97" s="374">
        <v>0</v>
      </c>
      <c r="D97" s="295">
        <v>0</v>
      </c>
      <c r="E97" s="375">
        <f t="shared" si="11"/>
        <v>0</v>
      </c>
      <c r="F97" s="295">
        <f t="shared" si="12"/>
        <v>0</v>
      </c>
      <c r="G97" s="295"/>
      <c r="H97" s="295"/>
      <c r="I97" s="387"/>
      <c r="J97" s="374">
        <f t="shared" si="13"/>
        <v>0</v>
      </c>
      <c r="K97" s="375">
        <f t="shared" si="14"/>
        <v>0</v>
      </c>
    </row>
    <row r="98" spans="1:11">
      <c r="A98" s="372">
        <v>2010911</v>
      </c>
      <c r="B98" s="373" t="s">
        <v>240</v>
      </c>
      <c r="C98" s="374">
        <v>0</v>
      </c>
      <c r="D98" s="295">
        <v>0</v>
      </c>
      <c r="E98" s="375">
        <f t="shared" si="11"/>
        <v>0</v>
      </c>
      <c r="F98" s="295">
        <f t="shared" si="12"/>
        <v>0</v>
      </c>
      <c r="G98" s="295"/>
      <c r="H98" s="295"/>
      <c r="I98" s="387"/>
      <c r="J98" s="374">
        <f t="shared" si="13"/>
        <v>0</v>
      </c>
      <c r="K98" s="375">
        <f t="shared" si="14"/>
        <v>0</v>
      </c>
    </row>
    <row r="99" spans="1:11">
      <c r="A99" s="372">
        <v>2010912</v>
      </c>
      <c r="B99" s="373" t="s">
        <v>241</v>
      </c>
      <c r="C99" s="374">
        <v>0</v>
      </c>
      <c r="D99" s="295">
        <v>0</v>
      </c>
      <c r="E99" s="375">
        <f t="shared" si="11"/>
        <v>0</v>
      </c>
      <c r="F99" s="295">
        <f t="shared" si="12"/>
        <v>0</v>
      </c>
      <c r="G99" s="295"/>
      <c r="H99" s="295"/>
      <c r="I99" s="387"/>
      <c r="J99" s="374">
        <f t="shared" si="13"/>
        <v>0</v>
      </c>
      <c r="K99" s="375">
        <f t="shared" si="14"/>
        <v>0</v>
      </c>
    </row>
    <row r="100" spans="1:11">
      <c r="A100" s="372">
        <v>2010950</v>
      </c>
      <c r="B100" s="373" t="s">
        <v>242</v>
      </c>
      <c r="C100" s="374">
        <v>0</v>
      </c>
      <c r="D100" s="295">
        <v>0</v>
      </c>
      <c r="E100" s="375">
        <f t="shared" si="11"/>
        <v>0</v>
      </c>
      <c r="F100" s="295">
        <f t="shared" si="12"/>
        <v>0</v>
      </c>
      <c r="G100" s="295"/>
      <c r="H100" s="295"/>
      <c r="I100" s="387"/>
      <c r="J100" s="374">
        <f t="shared" si="13"/>
        <v>0</v>
      </c>
      <c r="K100" s="375">
        <f t="shared" si="14"/>
        <v>0</v>
      </c>
    </row>
    <row r="101" spans="1:11">
      <c r="A101" s="372">
        <v>2010999</v>
      </c>
      <c r="B101" s="373" t="s">
        <v>243</v>
      </c>
      <c r="C101" s="374">
        <v>0</v>
      </c>
      <c r="D101" s="295">
        <v>0</v>
      </c>
      <c r="E101" s="375">
        <f t="shared" si="11"/>
        <v>0</v>
      </c>
      <c r="F101" s="295">
        <f t="shared" si="12"/>
        <v>0</v>
      </c>
      <c r="G101" s="295"/>
      <c r="H101" s="295"/>
      <c r="I101" s="387"/>
      <c r="J101" s="374">
        <f t="shared" si="13"/>
        <v>0</v>
      </c>
      <c r="K101" s="375">
        <f t="shared" si="14"/>
        <v>0</v>
      </c>
    </row>
    <row r="102" spans="1:11">
      <c r="A102" s="376">
        <v>20111</v>
      </c>
      <c r="B102" s="377" t="s">
        <v>244</v>
      </c>
      <c r="C102" s="378">
        <v>1333</v>
      </c>
      <c r="D102" s="378">
        <f t="shared" ref="D102:I102" si="18">SUM(D103:D110)</f>
        <v>1678</v>
      </c>
      <c r="E102" s="379">
        <f t="shared" si="11"/>
        <v>125.881470367592</v>
      </c>
      <c r="F102" s="378">
        <f t="shared" si="12"/>
        <v>1182</v>
      </c>
      <c r="G102" s="378">
        <f t="shared" si="18"/>
        <v>1182</v>
      </c>
      <c r="H102" s="378">
        <f t="shared" si="18"/>
        <v>0</v>
      </c>
      <c r="I102" s="388">
        <f t="shared" si="18"/>
        <v>0</v>
      </c>
      <c r="J102" s="378">
        <f t="shared" si="13"/>
        <v>-151</v>
      </c>
      <c r="K102" s="379">
        <f t="shared" si="14"/>
        <v>-11.3278319579895</v>
      </c>
    </row>
    <row r="103" spans="1:11">
      <c r="A103" s="372">
        <v>2011101</v>
      </c>
      <c r="B103" s="373" t="s">
        <v>245</v>
      </c>
      <c r="C103" s="374">
        <v>988</v>
      </c>
      <c r="D103" s="295">
        <v>980</v>
      </c>
      <c r="E103" s="375">
        <f t="shared" si="11"/>
        <v>99.1902834008097</v>
      </c>
      <c r="F103" s="295">
        <f t="shared" si="12"/>
        <v>1092</v>
      </c>
      <c r="G103" s="295">
        <v>1092</v>
      </c>
      <c r="H103" s="295"/>
      <c r="I103" s="387"/>
      <c r="J103" s="374">
        <f t="shared" si="13"/>
        <v>104</v>
      </c>
      <c r="K103" s="375">
        <f t="shared" si="14"/>
        <v>10.5263157894737</v>
      </c>
    </row>
    <row r="104" spans="1:11">
      <c r="A104" s="372">
        <v>2011102</v>
      </c>
      <c r="B104" s="373" t="s">
        <v>246</v>
      </c>
      <c r="C104" s="374">
        <v>284</v>
      </c>
      <c r="D104" s="295">
        <v>615</v>
      </c>
      <c r="E104" s="375">
        <f t="shared" si="11"/>
        <v>216.549295774648</v>
      </c>
      <c r="F104" s="295">
        <f t="shared" si="12"/>
        <v>0</v>
      </c>
      <c r="G104" s="295"/>
      <c r="H104" s="295"/>
      <c r="I104" s="387"/>
      <c r="J104" s="374">
        <f t="shared" si="13"/>
        <v>-284</v>
      </c>
      <c r="K104" s="375">
        <f t="shared" si="14"/>
        <v>-100</v>
      </c>
    </row>
    <row r="105" spans="1:11">
      <c r="A105" s="372">
        <v>2011103</v>
      </c>
      <c r="B105" s="373" t="s">
        <v>247</v>
      </c>
      <c r="C105" s="374">
        <v>0</v>
      </c>
      <c r="D105" s="295">
        <v>0</v>
      </c>
      <c r="E105" s="375">
        <f t="shared" si="11"/>
        <v>0</v>
      </c>
      <c r="F105" s="295">
        <f t="shared" si="12"/>
        <v>0</v>
      </c>
      <c r="G105" s="295"/>
      <c r="H105" s="295"/>
      <c r="I105" s="387"/>
      <c r="J105" s="374">
        <f t="shared" si="13"/>
        <v>0</v>
      </c>
      <c r="K105" s="375">
        <f t="shared" si="14"/>
        <v>0</v>
      </c>
    </row>
    <row r="106" spans="1:11">
      <c r="A106" s="372">
        <v>2011104</v>
      </c>
      <c r="B106" s="373" t="s">
        <v>248</v>
      </c>
      <c r="C106" s="374">
        <v>0</v>
      </c>
      <c r="D106" s="295">
        <v>0</v>
      </c>
      <c r="E106" s="375">
        <f t="shared" si="11"/>
        <v>0</v>
      </c>
      <c r="F106" s="295">
        <f t="shared" si="12"/>
        <v>0</v>
      </c>
      <c r="G106" s="295"/>
      <c r="H106" s="295"/>
      <c r="I106" s="387"/>
      <c r="J106" s="374">
        <f t="shared" si="13"/>
        <v>0</v>
      </c>
      <c r="K106" s="375">
        <f t="shared" si="14"/>
        <v>0</v>
      </c>
    </row>
    <row r="107" spans="1:11">
      <c r="A107" s="372">
        <v>2011105</v>
      </c>
      <c r="B107" s="373" t="s">
        <v>249</v>
      </c>
      <c r="C107" s="374">
        <v>0</v>
      </c>
      <c r="D107" s="295">
        <v>0</v>
      </c>
      <c r="E107" s="375">
        <f t="shared" si="11"/>
        <v>0</v>
      </c>
      <c r="F107" s="295">
        <f t="shared" si="12"/>
        <v>0</v>
      </c>
      <c r="G107" s="295"/>
      <c r="H107" s="295"/>
      <c r="I107" s="387"/>
      <c r="J107" s="374">
        <f t="shared" si="13"/>
        <v>0</v>
      </c>
      <c r="K107" s="375">
        <f t="shared" si="14"/>
        <v>0</v>
      </c>
    </row>
    <row r="108" spans="1:11">
      <c r="A108" s="372">
        <v>2011106</v>
      </c>
      <c r="B108" s="373" t="s">
        <v>250</v>
      </c>
      <c r="C108" s="374">
        <v>0</v>
      </c>
      <c r="D108" s="295">
        <v>0</v>
      </c>
      <c r="E108" s="375">
        <f t="shared" si="11"/>
        <v>0</v>
      </c>
      <c r="F108" s="295">
        <f t="shared" si="12"/>
        <v>0</v>
      </c>
      <c r="G108" s="295"/>
      <c r="H108" s="295"/>
      <c r="I108" s="387"/>
      <c r="J108" s="374">
        <f t="shared" si="13"/>
        <v>0</v>
      </c>
      <c r="K108" s="375">
        <f t="shared" si="14"/>
        <v>0</v>
      </c>
    </row>
    <row r="109" spans="1:11">
      <c r="A109" s="372">
        <v>2011150</v>
      </c>
      <c r="B109" s="373" t="s">
        <v>251</v>
      </c>
      <c r="C109" s="374">
        <v>61</v>
      </c>
      <c r="D109" s="295">
        <v>67</v>
      </c>
      <c r="E109" s="375">
        <f t="shared" si="11"/>
        <v>109.83606557377</v>
      </c>
      <c r="F109" s="295">
        <f t="shared" si="12"/>
        <v>90</v>
      </c>
      <c r="G109" s="295">
        <v>90</v>
      </c>
      <c r="H109" s="295"/>
      <c r="I109" s="387"/>
      <c r="J109" s="374">
        <f t="shared" si="13"/>
        <v>29</v>
      </c>
      <c r="K109" s="375">
        <f t="shared" si="14"/>
        <v>47.5409836065574</v>
      </c>
    </row>
    <row r="110" spans="1:11">
      <c r="A110" s="372">
        <v>2011199</v>
      </c>
      <c r="B110" s="373" t="s">
        <v>252</v>
      </c>
      <c r="C110" s="374">
        <v>0</v>
      </c>
      <c r="D110" s="295">
        <v>16</v>
      </c>
      <c r="E110" s="375">
        <f t="shared" si="11"/>
        <v>0</v>
      </c>
      <c r="F110" s="295">
        <f t="shared" si="12"/>
        <v>0</v>
      </c>
      <c r="G110" s="295"/>
      <c r="H110" s="295"/>
      <c r="I110" s="387"/>
      <c r="J110" s="374">
        <f t="shared" si="13"/>
        <v>0</v>
      </c>
      <c r="K110" s="375">
        <f t="shared" si="14"/>
        <v>0</v>
      </c>
    </row>
    <row r="111" spans="1:11">
      <c r="A111" s="376">
        <v>20113</v>
      </c>
      <c r="B111" s="377" t="s">
        <v>253</v>
      </c>
      <c r="C111" s="378">
        <v>162</v>
      </c>
      <c r="D111" s="378">
        <f t="shared" ref="D111:I111" si="19">SUM(D112:D121)</f>
        <v>169</v>
      </c>
      <c r="E111" s="379">
        <f t="shared" si="11"/>
        <v>104.320987654321</v>
      </c>
      <c r="F111" s="378">
        <f t="shared" si="12"/>
        <v>121</v>
      </c>
      <c r="G111" s="378">
        <f t="shared" si="19"/>
        <v>121</v>
      </c>
      <c r="H111" s="378">
        <f t="shared" si="19"/>
        <v>0</v>
      </c>
      <c r="I111" s="388">
        <f t="shared" si="19"/>
        <v>0</v>
      </c>
      <c r="J111" s="378">
        <f t="shared" si="13"/>
        <v>-41</v>
      </c>
      <c r="K111" s="379">
        <f t="shared" si="14"/>
        <v>-25.3086419753086</v>
      </c>
    </row>
    <row r="112" spans="1:11">
      <c r="A112" s="372">
        <v>2011301</v>
      </c>
      <c r="B112" s="373" t="s">
        <v>254</v>
      </c>
      <c r="C112" s="374">
        <v>138</v>
      </c>
      <c r="D112" s="295">
        <v>131</v>
      </c>
      <c r="E112" s="375">
        <f t="shared" si="11"/>
        <v>94.9275362318841</v>
      </c>
      <c r="F112" s="295">
        <f t="shared" si="12"/>
        <v>108</v>
      </c>
      <c r="G112" s="295">
        <v>108</v>
      </c>
      <c r="H112" s="295"/>
      <c r="I112" s="387"/>
      <c r="J112" s="374">
        <f t="shared" si="13"/>
        <v>-30</v>
      </c>
      <c r="K112" s="375">
        <f t="shared" si="14"/>
        <v>-21.7391304347826</v>
      </c>
    </row>
    <row r="113" spans="1:11">
      <c r="A113" s="372">
        <v>2011302</v>
      </c>
      <c r="B113" s="373" t="s">
        <v>255</v>
      </c>
      <c r="C113" s="374">
        <v>0</v>
      </c>
      <c r="D113" s="295">
        <v>0</v>
      </c>
      <c r="E113" s="375">
        <f t="shared" si="11"/>
        <v>0</v>
      </c>
      <c r="F113" s="295">
        <f t="shared" si="12"/>
        <v>0</v>
      </c>
      <c r="G113" s="295"/>
      <c r="H113" s="295"/>
      <c r="I113" s="387"/>
      <c r="J113" s="374">
        <f t="shared" si="13"/>
        <v>0</v>
      </c>
      <c r="K113" s="375">
        <f t="shared" si="14"/>
        <v>0</v>
      </c>
    </row>
    <row r="114" spans="1:11">
      <c r="A114" s="372">
        <v>2011303</v>
      </c>
      <c r="B114" s="373" t="s">
        <v>256</v>
      </c>
      <c r="C114" s="374">
        <v>0</v>
      </c>
      <c r="D114" s="295">
        <v>0</v>
      </c>
      <c r="E114" s="375">
        <f t="shared" si="11"/>
        <v>0</v>
      </c>
      <c r="F114" s="295">
        <f t="shared" si="12"/>
        <v>0</v>
      </c>
      <c r="G114" s="295"/>
      <c r="H114" s="295"/>
      <c r="I114" s="387"/>
      <c r="J114" s="374">
        <f t="shared" si="13"/>
        <v>0</v>
      </c>
      <c r="K114" s="375">
        <f t="shared" si="14"/>
        <v>0</v>
      </c>
    </row>
    <row r="115" spans="1:11">
      <c r="A115" s="372">
        <v>2011304</v>
      </c>
      <c r="B115" s="373" t="s">
        <v>257</v>
      </c>
      <c r="C115" s="374">
        <v>0</v>
      </c>
      <c r="D115" s="295">
        <v>0</v>
      </c>
      <c r="E115" s="375">
        <f t="shared" si="11"/>
        <v>0</v>
      </c>
      <c r="F115" s="295">
        <f t="shared" si="12"/>
        <v>0</v>
      </c>
      <c r="G115" s="295"/>
      <c r="H115" s="295"/>
      <c r="I115" s="387"/>
      <c r="J115" s="374">
        <f t="shared" si="13"/>
        <v>0</v>
      </c>
      <c r="K115" s="375">
        <f t="shared" si="14"/>
        <v>0</v>
      </c>
    </row>
    <row r="116" spans="1:11">
      <c r="A116" s="372">
        <v>2011305</v>
      </c>
      <c r="B116" s="373" t="s">
        <v>258</v>
      </c>
      <c r="C116" s="374">
        <v>0</v>
      </c>
      <c r="D116" s="295">
        <v>0</v>
      </c>
      <c r="E116" s="375">
        <f t="shared" si="11"/>
        <v>0</v>
      </c>
      <c r="F116" s="295">
        <f t="shared" si="12"/>
        <v>0</v>
      </c>
      <c r="G116" s="295"/>
      <c r="H116" s="295"/>
      <c r="I116" s="387"/>
      <c r="J116" s="374">
        <f t="shared" si="13"/>
        <v>0</v>
      </c>
      <c r="K116" s="375">
        <f t="shared" si="14"/>
        <v>0</v>
      </c>
    </row>
    <row r="117" spans="1:11">
      <c r="A117" s="372">
        <v>2011306</v>
      </c>
      <c r="B117" s="373" t="s">
        <v>259</v>
      </c>
      <c r="C117" s="374">
        <v>0</v>
      </c>
      <c r="D117" s="295">
        <v>0</v>
      </c>
      <c r="E117" s="375">
        <f t="shared" si="11"/>
        <v>0</v>
      </c>
      <c r="F117" s="295">
        <f t="shared" si="12"/>
        <v>0</v>
      </c>
      <c r="G117" s="295"/>
      <c r="H117" s="295"/>
      <c r="I117" s="387"/>
      <c r="J117" s="374">
        <f t="shared" si="13"/>
        <v>0</v>
      </c>
      <c r="K117" s="375">
        <f t="shared" si="14"/>
        <v>0</v>
      </c>
    </row>
    <row r="118" spans="1:11">
      <c r="A118" s="372">
        <v>2011307</v>
      </c>
      <c r="B118" s="373" t="s">
        <v>260</v>
      </c>
      <c r="C118" s="374">
        <v>0</v>
      </c>
      <c r="D118" s="295">
        <v>0</v>
      </c>
      <c r="E118" s="375">
        <f t="shared" si="11"/>
        <v>0</v>
      </c>
      <c r="F118" s="295">
        <f t="shared" si="12"/>
        <v>0</v>
      </c>
      <c r="G118" s="295"/>
      <c r="H118" s="295"/>
      <c r="I118" s="387"/>
      <c r="J118" s="374">
        <f t="shared" si="13"/>
        <v>0</v>
      </c>
      <c r="K118" s="375">
        <f t="shared" si="14"/>
        <v>0</v>
      </c>
    </row>
    <row r="119" spans="1:11">
      <c r="A119" s="372">
        <v>2011308</v>
      </c>
      <c r="B119" s="373" t="s">
        <v>261</v>
      </c>
      <c r="C119" s="374">
        <v>0</v>
      </c>
      <c r="D119" s="295">
        <v>19</v>
      </c>
      <c r="E119" s="375">
        <f t="shared" si="11"/>
        <v>0</v>
      </c>
      <c r="F119" s="295">
        <f t="shared" si="12"/>
        <v>0</v>
      </c>
      <c r="G119" s="295"/>
      <c r="H119" s="295"/>
      <c r="I119" s="387"/>
      <c r="J119" s="374">
        <f t="shared" si="13"/>
        <v>0</v>
      </c>
      <c r="K119" s="375">
        <f t="shared" si="14"/>
        <v>0</v>
      </c>
    </row>
    <row r="120" spans="1:11">
      <c r="A120" s="372">
        <v>2011350</v>
      </c>
      <c r="B120" s="373" t="s">
        <v>262</v>
      </c>
      <c r="C120" s="374">
        <v>24</v>
      </c>
      <c r="D120" s="295">
        <v>19</v>
      </c>
      <c r="E120" s="375">
        <f t="shared" si="11"/>
        <v>79.1666666666667</v>
      </c>
      <c r="F120" s="295">
        <f t="shared" si="12"/>
        <v>13</v>
      </c>
      <c r="G120" s="295">
        <v>13</v>
      </c>
      <c r="H120" s="295"/>
      <c r="I120" s="387"/>
      <c r="J120" s="374">
        <f t="shared" si="13"/>
        <v>-11</v>
      </c>
      <c r="K120" s="375">
        <f t="shared" si="14"/>
        <v>-45.8333333333333</v>
      </c>
    </row>
    <row r="121" spans="1:11">
      <c r="A121" s="372">
        <v>2011399</v>
      </c>
      <c r="B121" s="373" t="s">
        <v>263</v>
      </c>
      <c r="C121" s="374">
        <v>0</v>
      </c>
      <c r="D121" s="295">
        <v>0</v>
      </c>
      <c r="E121" s="375">
        <f t="shared" si="11"/>
        <v>0</v>
      </c>
      <c r="F121" s="295">
        <f t="shared" si="12"/>
        <v>0</v>
      </c>
      <c r="G121" s="295"/>
      <c r="H121" s="295"/>
      <c r="I121" s="387"/>
      <c r="J121" s="374">
        <f t="shared" si="13"/>
        <v>0</v>
      </c>
      <c r="K121" s="375">
        <f t="shared" si="14"/>
        <v>0</v>
      </c>
    </row>
    <row r="122" spans="1:11">
      <c r="A122" s="376">
        <v>20114</v>
      </c>
      <c r="B122" s="377" t="s">
        <v>264</v>
      </c>
      <c r="C122" s="378">
        <v>0</v>
      </c>
      <c r="D122" s="378">
        <f t="shared" ref="D122:I122" si="20">SUM(D123:D133)</f>
        <v>0</v>
      </c>
      <c r="E122" s="379">
        <f t="shared" si="11"/>
        <v>0</v>
      </c>
      <c r="F122" s="378">
        <f t="shared" si="12"/>
        <v>0</v>
      </c>
      <c r="G122" s="378">
        <f t="shared" si="20"/>
        <v>0</v>
      </c>
      <c r="H122" s="378">
        <f t="shared" si="20"/>
        <v>0</v>
      </c>
      <c r="I122" s="388">
        <f t="shared" si="20"/>
        <v>0</v>
      </c>
      <c r="J122" s="378">
        <f t="shared" si="13"/>
        <v>0</v>
      </c>
      <c r="K122" s="379">
        <f t="shared" si="14"/>
        <v>0</v>
      </c>
    </row>
    <row r="123" spans="1:11">
      <c r="A123" s="372">
        <v>2011401</v>
      </c>
      <c r="B123" s="373" t="s">
        <v>265</v>
      </c>
      <c r="C123" s="374">
        <v>0</v>
      </c>
      <c r="D123" s="295">
        <v>0</v>
      </c>
      <c r="E123" s="375">
        <f t="shared" si="11"/>
        <v>0</v>
      </c>
      <c r="F123" s="295">
        <f t="shared" si="12"/>
        <v>0</v>
      </c>
      <c r="G123" s="295"/>
      <c r="H123" s="295"/>
      <c r="I123" s="387"/>
      <c r="J123" s="374">
        <f t="shared" si="13"/>
        <v>0</v>
      </c>
      <c r="K123" s="375">
        <f t="shared" si="14"/>
        <v>0</v>
      </c>
    </row>
    <row r="124" spans="1:11">
      <c r="A124" s="372">
        <v>2011402</v>
      </c>
      <c r="B124" s="373" t="s">
        <v>266</v>
      </c>
      <c r="C124" s="374">
        <v>0</v>
      </c>
      <c r="D124" s="295">
        <v>0</v>
      </c>
      <c r="E124" s="375">
        <f t="shared" si="11"/>
        <v>0</v>
      </c>
      <c r="F124" s="295">
        <f t="shared" si="12"/>
        <v>0</v>
      </c>
      <c r="G124" s="295"/>
      <c r="H124" s="295"/>
      <c r="I124" s="387"/>
      <c r="J124" s="374">
        <f t="shared" si="13"/>
        <v>0</v>
      </c>
      <c r="K124" s="375">
        <f t="shared" si="14"/>
        <v>0</v>
      </c>
    </row>
    <row r="125" spans="1:11">
      <c r="A125" s="372">
        <v>2011403</v>
      </c>
      <c r="B125" s="373" t="s">
        <v>267</v>
      </c>
      <c r="C125" s="374">
        <v>0</v>
      </c>
      <c r="D125" s="295">
        <v>0</v>
      </c>
      <c r="E125" s="375">
        <f t="shared" si="11"/>
        <v>0</v>
      </c>
      <c r="F125" s="295">
        <f t="shared" si="12"/>
        <v>0</v>
      </c>
      <c r="G125" s="295"/>
      <c r="H125" s="295"/>
      <c r="I125" s="387"/>
      <c r="J125" s="374">
        <f t="shared" si="13"/>
        <v>0</v>
      </c>
      <c r="K125" s="375">
        <f t="shared" si="14"/>
        <v>0</v>
      </c>
    </row>
    <row r="126" spans="1:11">
      <c r="A126" s="372">
        <v>2011404</v>
      </c>
      <c r="B126" s="373" t="s">
        <v>268</v>
      </c>
      <c r="C126" s="374">
        <v>0</v>
      </c>
      <c r="D126" s="295">
        <v>0</v>
      </c>
      <c r="E126" s="375">
        <f t="shared" si="11"/>
        <v>0</v>
      </c>
      <c r="F126" s="295">
        <f t="shared" si="12"/>
        <v>0</v>
      </c>
      <c r="G126" s="295"/>
      <c r="H126" s="295"/>
      <c r="I126" s="387"/>
      <c r="J126" s="374">
        <f t="shared" si="13"/>
        <v>0</v>
      </c>
      <c r="K126" s="375">
        <f t="shared" si="14"/>
        <v>0</v>
      </c>
    </row>
    <row r="127" spans="1:11">
      <c r="A127" s="372">
        <v>2011405</v>
      </c>
      <c r="B127" s="373" t="s">
        <v>269</v>
      </c>
      <c r="C127" s="374">
        <v>0</v>
      </c>
      <c r="D127" s="295">
        <v>0</v>
      </c>
      <c r="E127" s="375">
        <f t="shared" si="11"/>
        <v>0</v>
      </c>
      <c r="F127" s="295">
        <f t="shared" si="12"/>
        <v>0</v>
      </c>
      <c r="G127" s="295"/>
      <c r="H127" s="295"/>
      <c r="I127" s="387"/>
      <c r="J127" s="374">
        <f t="shared" si="13"/>
        <v>0</v>
      </c>
      <c r="K127" s="375">
        <f t="shared" si="14"/>
        <v>0</v>
      </c>
    </row>
    <row r="128" spans="1:11">
      <c r="A128" s="372">
        <v>2011408</v>
      </c>
      <c r="B128" s="373" t="s">
        <v>270</v>
      </c>
      <c r="C128" s="374">
        <v>0</v>
      </c>
      <c r="D128" s="295">
        <v>0</v>
      </c>
      <c r="E128" s="375">
        <f t="shared" si="11"/>
        <v>0</v>
      </c>
      <c r="F128" s="295">
        <f t="shared" si="12"/>
        <v>0</v>
      </c>
      <c r="G128" s="295"/>
      <c r="H128" s="295"/>
      <c r="I128" s="387"/>
      <c r="J128" s="374">
        <f t="shared" si="13"/>
        <v>0</v>
      </c>
      <c r="K128" s="375">
        <f t="shared" si="14"/>
        <v>0</v>
      </c>
    </row>
    <row r="129" spans="1:11">
      <c r="A129" s="372">
        <v>2011409</v>
      </c>
      <c r="B129" s="373" t="s">
        <v>271</v>
      </c>
      <c r="C129" s="374">
        <v>0</v>
      </c>
      <c r="D129" s="295">
        <v>0</v>
      </c>
      <c r="E129" s="375">
        <f t="shared" si="11"/>
        <v>0</v>
      </c>
      <c r="F129" s="295">
        <f t="shared" si="12"/>
        <v>0</v>
      </c>
      <c r="G129" s="295"/>
      <c r="H129" s="295"/>
      <c r="I129" s="387"/>
      <c r="J129" s="374">
        <f t="shared" si="13"/>
        <v>0</v>
      </c>
      <c r="K129" s="375">
        <f t="shared" si="14"/>
        <v>0</v>
      </c>
    </row>
    <row r="130" spans="1:11">
      <c r="A130" s="372">
        <v>2011410</v>
      </c>
      <c r="B130" s="373" t="s">
        <v>272</v>
      </c>
      <c r="C130" s="374">
        <v>0</v>
      </c>
      <c r="D130" s="295">
        <v>0</v>
      </c>
      <c r="E130" s="375">
        <f t="shared" si="11"/>
        <v>0</v>
      </c>
      <c r="F130" s="295">
        <f t="shared" si="12"/>
        <v>0</v>
      </c>
      <c r="G130" s="295"/>
      <c r="H130" s="295"/>
      <c r="I130" s="387"/>
      <c r="J130" s="374">
        <f t="shared" si="13"/>
        <v>0</v>
      </c>
      <c r="K130" s="375">
        <f t="shared" si="14"/>
        <v>0</v>
      </c>
    </row>
    <row r="131" spans="1:11">
      <c r="A131" s="372">
        <v>2011411</v>
      </c>
      <c r="B131" s="373" t="s">
        <v>273</v>
      </c>
      <c r="C131" s="374">
        <v>0</v>
      </c>
      <c r="D131" s="295">
        <v>0</v>
      </c>
      <c r="E131" s="375">
        <f t="shared" si="11"/>
        <v>0</v>
      </c>
      <c r="F131" s="295">
        <f t="shared" si="12"/>
        <v>0</v>
      </c>
      <c r="G131" s="295"/>
      <c r="H131" s="295"/>
      <c r="I131" s="387"/>
      <c r="J131" s="374">
        <f t="shared" si="13"/>
        <v>0</v>
      </c>
      <c r="K131" s="375">
        <f t="shared" si="14"/>
        <v>0</v>
      </c>
    </row>
    <row r="132" spans="1:11">
      <c r="A132" s="372">
        <v>2011450</v>
      </c>
      <c r="B132" s="373" t="s">
        <v>274</v>
      </c>
      <c r="C132" s="374">
        <v>0</v>
      </c>
      <c r="D132" s="295">
        <v>0</v>
      </c>
      <c r="E132" s="375">
        <f t="shared" si="11"/>
        <v>0</v>
      </c>
      <c r="F132" s="295">
        <f t="shared" si="12"/>
        <v>0</v>
      </c>
      <c r="G132" s="295"/>
      <c r="H132" s="295"/>
      <c r="I132" s="387"/>
      <c r="J132" s="374">
        <f t="shared" si="13"/>
        <v>0</v>
      </c>
      <c r="K132" s="375">
        <f t="shared" si="14"/>
        <v>0</v>
      </c>
    </row>
    <row r="133" spans="1:11">
      <c r="A133" s="372">
        <v>2011499</v>
      </c>
      <c r="B133" s="373" t="s">
        <v>275</v>
      </c>
      <c r="C133" s="374">
        <v>0</v>
      </c>
      <c r="D133" s="295">
        <v>0</v>
      </c>
      <c r="E133" s="375">
        <f t="shared" si="11"/>
        <v>0</v>
      </c>
      <c r="F133" s="295">
        <f t="shared" si="12"/>
        <v>0</v>
      </c>
      <c r="G133" s="295"/>
      <c r="H133" s="295"/>
      <c r="I133" s="387"/>
      <c r="J133" s="374">
        <f t="shared" si="13"/>
        <v>0</v>
      </c>
      <c r="K133" s="375">
        <f t="shared" si="14"/>
        <v>0</v>
      </c>
    </row>
    <row r="134" spans="1:11">
      <c r="A134" s="376">
        <v>20123</v>
      </c>
      <c r="B134" s="377" t="s">
        <v>276</v>
      </c>
      <c r="C134" s="378">
        <v>16</v>
      </c>
      <c r="D134" s="378">
        <f t="shared" ref="D134:I134" si="21">SUM(D135:D140)</f>
        <v>51</v>
      </c>
      <c r="E134" s="379">
        <f t="shared" si="11"/>
        <v>318.75</v>
      </c>
      <c r="F134" s="378">
        <f t="shared" si="12"/>
        <v>58</v>
      </c>
      <c r="G134" s="378">
        <f t="shared" si="21"/>
        <v>38</v>
      </c>
      <c r="H134" s="378">
        <f t="shared" si="21"/>
        <v>10</v>
      </c>
      <c r="I134" s="388">
        <f t="shared" si="21"/>
        <v>10</v>
      </c>
      <c r="J134" s="378">
        <f t="shared" si="13"/>
        <v>42</v>
      </c>
      <c r="K134" s="379">
        <f t="shared" si="14"/>
        <v>262.5</v>
      </c>
    </row>
    <row r="135" spans="1:11">
      <c r="A135" s="372">
        <v>2012301</v>
      </c>
      <c r="B135" s="373" t="s">
        <v>277</v>
      </c>
      <c r="C135" s="374">
        <v>0</v>
      </c>
      <c r="D135" s="295">
        <v>0</v>
      </c>
      <c r="E135" s="375">
        <f t="shared" ref="E135:E198" si="22">IF(C135=0,0,D135/C135)*100</f>
        <v>0</v>
      </c>
      <c r="F135" s="295">
        <f t="shared" ref="F135:F198" si="23">G135+H135+I135</f>
        <v>0</v>
      </c>
      <c r="G135" s="295"/>
      <c r="H135" s="295"/>
      <c r="I135" s="387"/>
      <c r="J135" s="374">
        <f t="shared" ref="J135:J198" si="24">F135-C135</f>
        <v>0</v>
      </c>
      <c r="K135" s="375">
        <f t="shared" ref="K135:K198" si="25">IF(C135=0,0,J135/C135*100)</f>
        <v>0</v>
      </c>
    </row>
    <row r="136" spans="1:11">
      <c r="A136" s="372">
        <v>2012302</v>
      </c>
      <c r="B136" s="373" t="s">
        <v>278</v>
      </c>
      <c r="C136" s="374">
        <v>0</v>
      </c>
      <c r="D136" s="295">
        <v>0</v>
      </c>
      <c r="E136" s="375">
        <f t="shared" si="22"/>
        <v>0</v>
      </c>
      <c r="F136" s="295">
        <f t="shared" si="23"/>
        <v>10</v>
      </c>
      <c r="G136" s="295"/>
      <c r="H136" s="295"/>
      <c r="I136" s="387">
        <v>10</v>
      </c>
      <c r="J136" s="374">
        <f t="shared" si="24"/>
        <v>10</v>
      </c>
      <c r="K136" s="375">
        <f t="shared" si="25"/>
        <v>0</v>
      </c>
    </row>
    <row r="137" spans="1:11">
      <c r="A137" s="372">
        <v>2012303</v>
      </c>
      <c r="B137" s="373" t="s">
        <v>279</v>
      </c>
      <c r="C137" s="374">
        <v>0</v>
      </c>
      <c r="D137" s="295">
        <v>0</v>
      </c>
      <c r="E137" s="375">
        <f t="shared" si="22"/>
        <v>0</v>
      </c>
      <c r="F137" s="295">
        <f t="shared" si="23"/>
        <v>0</v>
      </c>
      <c r="G137" s="295"/>
      <c r="H137" s="295"/>
      <c r="I137" s="387"/>
      <c r="J137" s="374">
        <f t="shared" si="24"/>
        <v>0</v>
      </c>
      <c r="K137" s="375">
        <f t="shared" si="25"/>
        <v>0</v>
      </c>
    </row>
    <row r="138" spans="1:11">
      <c r="A138" s="372">
        <v>2012304</v>
      </c>
      <c r="B138" s="373" t="s">
        <v>280</v>
      </c>
      <c r="C138" s="374">
        <v>0</v>
      </c>
      <c r="D138" s="295">
        <v>0</v>
      </c>
      <c r="E138" s="375">
        <f t="shared" si="22"/>
        <v>0</v>
      </c>
      <c r="F138" s="295">
        <f t="shared" si="23"/>
        <v>0</v>
      </c>
      <c r="G138" s="295"/>
      <c r="H138" s="295"/>
      <c r="I138" s="387"/>
      <c r="J138" s="374">
        <f t="shared" si="24"/>
        <v>0</v>
      </c>
      <c r="K138" s="375">
        <f t="shared" si="25"/>
        <v>0</v>
      </c>
    </row>
    <row r="139" spans="1:11">
      <c r="A139" s="372">
        <v>2012350</v>
      </c>
      <c r="B139" s="373" t="s">
        <v>281</v>
      </c>
      <c r="C139" s="374">
        <v>16</v>
      </c>
      <c r="D139" s="295">
        <v>15</v>
      </c>
      <c r="E139" s="375">
        <f t="shared" si="22"/>
        <v>93.75</v>
      </c>
      <c r="F139" s="295">
        <f t="shared" si="23"/>
        <v>38</v>
      </c>
      <c r="G139" s="295">
        <v>38</v>
      </c>
      <c r="H139" s="295"/>
      <c r="I139" s="387"/>
      <c r="J139" s="374">
        <f t="shared" si="24"/>
        <v>22</v>
      </c>
      <c r="K139" s="375">
        <f t="shared" si="25"/>
        <v>137.5</v>
      </c>
    </row>
    <row r="140" spans="1:11">
      <c r="A140" s="372">
        <v>2012399</v>
      </c>
      <c r="B140" s="373" t="s">
        <v>282</v>
      </c>
      <c r="C140" s="374">
        <v>0</v>
      </c>
      <c r="D140" s="295">
        <v>36</v>
      </c>
      <c r="E140" s="375">
        <f t="shared" si="22"/>
        <v>0</v>
      </c>
      <c r="F140" s="295">
        <f t="shared" si="23"/>
        <v>10</v>
      </c>
      <c r="G140" s="295"/>
      <c r="H140" s="295">
        <v>10</v>
      </c>
      <c r="I140" s="387"/>
      <c r="J140" s="374">
        <f t="shared" si="24"/>
        <v>10</v>
      </c>
      <c r="K140" s="375">
        <f t="shared" si="25"/>
        <v>0</v>
      </c>
    </row>
    <row r="141" spans="1:11">
      <c r="A141" s="376">
        <v>20125</v>
      </c>
      <c r="B141" s="377" t="s">
        <v>283</v>
      </c>
      <c r="C141" s="378">
        <v>0</v>
      </c>
      <c r="D141" s="378">
        <f t="shared" ref="D141:I141" si="26">SUM(D142:D148)</f>
        <v>0</v>
      </c>
      <c r="E141" s="379">
        <f t="shared" si="22"/>
        <v>0</v>
      </c>
      <c r="F141" s="378">
        <f t="shared" si="23"/>
        <v>0</v>
      </c>
      <c r="G141" s="378">
        <f t="shared" si="26"/>
        <v>0</v>
      </c>
      <c r="H141" s="378">
        <f t="shared" si="26"/>
        <v>0</v>
      </c>
      <c r="I141" s="388">
        <f t="shared" si="26"/>
        <v>0</v>
      </c>
      <c r="J141" s="378">
        <f t="shared" si="24"/>
        <v>0</v>
      </c>
      <c r="K141" s="379">
        <f t="shared" si="25"/>
        <v>0</v>
      </c>
    </row>
    <row r="142" spans="1:11">
      <c r="A142" s="372">
        <v>2012501</v>
      </c>
      <c r="B142" s="373" t="s">
        <v>284</v>
      </c>
      <c r="C142" s="374">
        <v>0</v>
      </c>
      <c r="D142" s="295">
        <v>0</v>
      </c>
      <c r="E142" s="375">
        <f t="shared" si="22"/>
        <v>0</v>
      </c>
      <c r="F142" s="295">
        <f t="shared" si="23"/>
        <v>0</v>
      </c>
      <c r="G142" s="295"/>
      <c r="H142" s="295"/>
      <c r="I142" s="387"/>
      <c r="J142" s="374">
        <f t="shared" si="24"/>
        <v>0</v>
      </c>
      <c r="K142" s="375">
        <f t="shared" si="25"/>
        <v>0</v>
      </c>
    </row>
    <row r="143" spans="1:11">
      <c r="A143" s="372">
        <v>2012502</v>
      </c>
      <c r="B143" s="373" t="s">
        <v>285</v>
      </c>
      <c r="C143" s="374">
        <v>0</v>
      </c>
      <c r="D143" s="295">
        <v>0</v>
      </c>
      <c r="E143" s="375">
        <f t="shared" si="22"/>
        <v>0</v>
      </c>
      <c r="F143" s="295">
        <f t="shared" si="23"/>
        <v>0</v>
      </c>
      <c r="G143" s="295"/>
      <c r="H143" s="295"/>
      <c r="I143" s="387"/>
      <c r="J143" s="374">
        <f t="shared" si="24"/>
        <v>0</v>
      </c>
      <c r="K143" s="375">
        <f t="shared" si="25"/>
        <v>0</v>
      </c>
    </row>
    <row r="144" spans="1:11">
      <c r="A144" s="372">
        <v>2012503</v>
      </c>
      <c r="B144" s="373" t="s">
        <v>286</v>
      </c>
      <c r="C144" s="374">
        <v>0</v>
      </c>
      <c r="D144" s="295">
        <v>0</v>
      </c>
      <c r="E144" s="375">
        <f t="shared" si="22"/>
        <v>0</v>
      </c>
      <c r="F144" s="295">
        <f t="shared" si="23"/>
        <v>0</v>
      </c>
      <c r="G144" s="295"/>
      <c r="H144" s="295"/>
      <c r="I144" s="387"/>
      <c r="J144" s="374">
        <f t="shared" si="24"/>
        <v>0</v>
      </c>
      <c r="K144" s="375">
        <f t="shared" si="25"/>
        <v>0</v>
      </c>
    </row>
    <row r="145" spans="1:11">
      <c r="A145" s="372">
        <v>2012504</v>
      </c>
      <c r="B145" s="373" t="s">
        <v>287</v>
      </c>
      <c r="C145" s="374">
        <v>0</v>
      </c>
      <c r="D145" s="295">
        <v>0</v>
      </c>
      <c r="E145" s="375">
        <f t="shared" si="22"/>
        <v>0</v>
      </c>
      <c r="F145" s="295">
        <f t="shared" si="23"/>
        <v>0</v>
      </c>
      <c r="G145" s="295"/>
      <c r="H145" s="295"/>
      <c r="I145" s="387"/>
      <c r="J145" s="374">
        <f t="shared" si="24"/>
        <v>0</v>
      </c>
      <c r="K145" s="375">
        <f t="shared" si="25"/>
        <v>0</v>
      </c>
    </row>
    <row r="146" spans="1:11">
      <c r="A146" s="372">
        <v>2012505</v>
      </c>
      <c r="B146" s="373" t="s">
        <v>288</v>
      </c>
      <c r="C146" s="374">
        <v>0</v>
      </c>
      <c r="D146" s="295">
        <v>0</v>
      </c>
      <c r="E146" s="375">
        <f t="shared" si="22"/>
        <v>0</v>
      </c>
      <c r="F146" s="295">
        <f t="shared" si="23"/>
        <v>0</v>
      </c>
      <c r="G146" s="295"/>
      <c r="H146" s="295"/>
      <c r="I146" s="387"/>
      <c r="J146" s="374">
        <f t="shared" si="24"/>
        <v>0</v>
      </c>
      <c r="K146" s="375">
        <f t="shared" si="25"/>
        <v>0</v>
      </c>
    </row>
    <row r="147" spans="1:11">
      <c r="A147" s="372">
        <v>2012550</v>
      </c>
      <c r="B147" s="373" t="s">
        <v>289</v>
      </c>
      <c r="C147" s="374">
        <v>0</v>
      </c>
      <c r="D147" s="295">
        <v>0</v>
      </c>
      <c r="E147" s="375">
        <f t="shared" si="22"/>
        <v>0</v>
      </c>
      <c r="F147" s="295">
        <f t="shared" si="23"/>
        <v>0</v>
      </c>
      <c r="G147" s="295"/>
      <c r="H147" s="295"/>
      <c r="I147" s="387"/>
      <c r="J147" s="374">
        <f t="shared" si="24"/>
        <v>0</v>
      </c>
      <c r="K147" s="375">
        <f t="shared" si="25"/>
        <v>0</v>
      </c>
    </row>
    <row r="148" spans="1:11">
      <c r="A148" s="372">
        <v>2012599</v>
      </c>
      <c r="B148" s="373" t="s">
        <v>290</v>
      </c>
      <c r="C148" s="374">
        <v>0</v>
      </c>
      <c r="D148" s="295">
        <v>0</v>
      </c>
      <c r="E148" s="375">
        <f t="shared" si="22"/>
        <v>0</v>
      </c>
      <c r="F148" s="295">
        <f t="shared" si="23"/>
        <v>0</v>
      </c>
      <c r="G148" s="295"/>
      <c r="H148" s="295"/>
      <c r="I148" s="387"/>
      <c r="J148" s="374">
        <f t="shared" si="24"/>
        <v>0</v>
      </c>
      <c r="K148" s="375">
        <f t="shared" si="25"/>
        <v>0</v>
      </c>
    </row>
    <row r="149" spans="1:11">
      <c r="A149" s="376">
        <v>20126</v>
      </c>
      <c r="B149" s="377" t="s">
        <v>291</v>
      </c>
      <c r="C149" s="378">
        <v>93</v>
      </c>
      <c r="D149" s="378">
        <f t="shared" ref="D149:I149" si="27">SUM(D150:D154)</f>
        <v>102</v>
      </c>
      <c r="E149" s="379">
        <f t="shared" si="22"/>
        <v>109.677419354839</v>
      </c>
      <c r="F149" s="378">
        <f t="shared" si="23"/>
        <v>72</v>
      </c>
      <c r="G149" s="378">
        <f t="shared" si="27"/>
        <v>72</v>
      </c>
      <c r="H149" s="378">
        <f t="shared" si="27"/>
        <v>0</v>
      </c>
      <c r="I149" s="388">
        <f t="shared" si="27"/>
        <v>0</v>
      </c>
      <c r="J149" s="378">
        <f t="shared" si="24"/>
        <v>-21</v>
      </c>
      <c r="K149" s="379">
        <f t="shared" si="25"/>
        <v>-22.5806451612903</v>
      </c>
    </row>
    <row r="150" spans="1:11">
      <c r="A150" s="372">
        <v>2012601</v>
      </c>
      <c r="B150" s="373" t="s">
        <v>292</v>
      </c>
      <c r="C150" s="374">
        <v>93</v>
      </c>
      <c r="D150" s="295">
        <v>102</v>
      </c>
      <c r="E150" s="375">
        <f t="shared" si="22"/>
        <v>109.677419354839</v>
      </c>
      <c r="F150" s="295">
        <f t="shared" si="23"/>
        <v>72</v>
      </c>
      <c r="G150" s="295">
        <v>72</v>
      </c>
      <c r="H150" s="295"/>
      <c r="I150" s="387"/>
      <c r="J150" s="374">
        <f t="shared" si="24"/>
        <v>-21</v>
      </c>
      <c r="K150" s="375">
        <f t="shared" si="25"/>
        <v>-22.5806451612903</v>
      </c>
    </row>
    <row r="151" spans="1:11">
      <c r="A151" s="372">
        <v>2012602</v>
      </c>
      <c r="B151" s="373" t="s">
        <v>293</v>
      </c>
      <c r="C151" s="374">
        <v>0</v>
      </c>
      <c r="D151" s="295">
        <v>0</v>
      </c>
      <c r="E151" s="375">
        <f t="shared" si="22"/>
        <v>0</v>
      </c>
      <c r="F151" s="295">
        <f t="shared" si="23"/>
        <v>0</v>
      </c>
      <c r="G151" s="295"/>
      <c r="H151" s="295"/>
      <c r="I151" s="387"/>
      <c r="J151" s="374">
        <f t="shared" si="24"/>
        <v>0</v>
      </c>
      <c r="K151" s="375">
        <f t="shared" si="25"/>
        <v>0</v>
      </c>
    </row>
    <row r="152" spans="1:11">
      <c r="A152" s="372">
        <v>2012603</v>
      </c>
      <c r="B152" s="373" t="s">
        <v>294</v>
      </c>
      <c r="C152" s="374">
        <v>0</v>
      </c>
      <c r="D152" s="295">
        <v>0</v>
      </c>
      <c r="E152" s="375">
        <f t="shared" si="22"/>
        <v>0</v>
      </c>
      <c r="F152" s="295">
        <f t="shared" si="23"/>
        <v>0</v>
      </c>
      <c r="G152" s="295"/>
      <c r="H152" s="295"/>
      <c r="I152" s="387"/>
      <c r="J152" s="374">
        <f t="shared" si="24"/>
        <v>0</v>
      </c>
      <c r="K152" s="375">
        <f t="shared" si="25"/>
        <v>0</v>
      </c>
    </row>
    <row r="153" spans="1:11">
      <c r="A153" s="372">
        <v>2012604</v>
      </c>
      <c r="B153" s="373" t="s">
        <v>295</v>
      </c>
      <c r="C153" s="374">
        <v>0</v>
      </c>
      <c r="D153" s="295">
        <v>0</v>
      </c>
      <c r="E153" s="375">
        <f t="shared" si="22"/>
        <v>0</v>
      </c>
      <c r="F153" s="295">
        <f t="shared" si="23"/>
        <v>0</v>
      </c>
      <c r="G153" s="295"/>
      <c r="H153" s="295"/>
      <c r="I153" s="387"/>
      <c r="J153" s="374">
        <f t="shared" si="24"/>
        <v>0</v>
      </c>
      <c r="K153" s="375">
        <f t="shared" si="25"/>
        <v>0</v>
      </c>
    </row>
    <row r="154" spans="1:11">
      <c r="A154" s="372">
        <v>2012699</v>
      </c>
      <c r="B154" s="373" t="s">
        <v>296</v>
      </c>
      <c r="C154" s="374">
        <v>0</v>
      </c>
      <c r="D154" s="295">
        <v>0</v>
      </c>
      <c r="E154" s="375">
        <f t="shared" si="22"/>
        <v>0</v>
      </c>
      <c r="F154" s="295">
        <f t="shared" si="23"/>
        <v>0</v>
      </c>
      <c r="G154" s="295"/>
      <c r="H154" s="295"/>
      <c r="I154" s="387"/>
      <c r="J154" s="374">
        <f t="shared" si="24"/>
        <v>0</v>
      </c>
      <c r="K154" s="375">
        <f t="shared" si="25"/>
        <v>0</v>
      </c>
    </row>
    <row r="155" spans="1:11">
      <c r="A155" s="376">
        <v>20128</v>
      </c>
      <c r="B155" s="377" t="s">
        <v>297</v>
      </c>
      <c r="C155" s="378">
        <v>50</v>
      </c>
      <c r="D155" s="378">
        <f t="shared" ref="D155:I155" si="28">SUM(D156:D161)</f>
        <v>64</v>
      </c>
      <c r="E155" s="379">
        <f t="shared" si="22"/>
        <v>128</v>
      </c>
      <c r="F155" s="378">
        <f t="shared" si="23"/>
        <v>81</v>
      </c>
      <c r="G155" s="378">
        <f t="shared" si="28"/>
        <v>81</v>
      </c>
      <c r="H155" s="378">
        <f t="shared" si="28"/>
        <v>0</v>
      </c>
      <c r="I155" s="388">
        <f t="shared" si="28"/>
        <v>0</v>
      </c>
      <c r="J155" s="378">
        <f t="shared" si="24"/>
        <v>31</v>
      </c>
      <c r="K155" s="379">
        <f t="shared" si="25"/>
        <v>62</v>
      </c>
    </row>
    <row r="156" spans="1:11">
      <c r="A156" s="372">
        <v>2012801</v>
      </c>
      <c r="B156" s="373" t="s">
        <v>298</v>
      </c>
      <c r="C156" s="374">
        <v>25</v>
      </c>
      <c r="D156" s="295">
        <v>34</v>
      </c>
      <c r="E156" s="375">
        <f t="shared" si="22"/>
        <v>136</v>
      </c>
      <c r="F156" s="295">
        <f t="shared" si="23"/>
        <v>36</v>
      </c>
      <c r="G156" s="295">
        <v>36</v>
      </c>
      <c r="H156" s="295"/>
      <c r="I156" s="387"/>
      <c r="J156" s="374">
        <f t="shared" si="24"/>
        <v>11</v>
      </c>
      <c r="K156" s="375">
        <f t="shared" si="25"/>
        <v>44</v>
      </c>
    </row>
    <row r="157" ht="24" spans="1:11">
      <c r="A157" s="372">
        <v>2012802</v>
      </c>
      <c r="B157" s="373" t="s">
        <v>299</v>
      </c>
      <c r="C157" s="374">
        <v>0</v>
      </c>
      <c r="D157" s="295">
        <v>0</v>
      </c>
      <c r="E157" s="375">
        <f t="shared" si="22"/>
        <v>0</v>
      </c>
      <c r="F157" s="295">
        <f t="shared" si="23"/>
        <v>0</v>
      </c>
      <c r="G157" s="295"/>
      <c r="H157" s="295"/>
      <c r="I157" s="387"/>
      <c r="J157" s="374">
        <f t="shared" si="24"/>
        <v>0</v>
      </c>
      <c r="K157" s="375">
        <f t="shared" si="25"/>
        <v>0</v>
      </c>
    </row>
    <row r="158" spans="1:11">
      <c r="A158" s="372">
        <v>2012803</v>
      </c>
      <c r="B158" s="373" t="s">
        <v>300</v>
      </c>
      <c r="C158" s="374">
        <v>0</v>
      </c>
      <c r="D158" s="295">
        <v>0</v>
      </c>
      <c r="E158" s="375">
        <f t="shared" si="22"/>
        <v>0</v>
      </c>
      <c r="F158" s="295">
        <f t="shared" si="23"/>
        <v>0</v>
      </c>
      <c r="G158" s="295"/>
      <c r="H158" s="295"/>
      <c r="I158" s="387"/>
      <c r="J158" s="374">
        <f t="shared" si="24"/>
        <v>0</v>
      </c>
      <c r="K158" s="375">
        <f t="shared" si="25"/>
        <v>0</v>
      </c>
    </row>
    <row r="159" spans="1:11">
      <c r="A159" s="372">
        <v>2012804</v>
      </c>
      <c r="B159" s="373" t="s">
        <v>171</v>
      </c>
      <c r="C159" s="374">
        <v>0</v>
      </c>
      <c r="D159" s="295">
        <v>0</v>
      </c>
      <c r="E159" s="375">
        <f t="shared" si="22"/>
        <v>0</v>
      </c>
      <c r="F159" s="295">
        <f t="shared" si="23"/>
        <v>0</v>
      </c>
      <c r="G159" s="295"/>
      <c r="H159" s="295"/>
      <c r="I159" s="387"/>
      <c r="J159" s="374">
        <f t="shared" si="24"/>
        <v>0</v>
      </c>
      <c r="K159" s="375">
        <f t="shared" si="25"/>
        <v>0</v>
      </c>
    </row>
    <row r="160" spans="1:11">
      <c r="A160" s="372">
        <v>2012850</v>
      </c>
      <c r="B160" s="373" t="s">
        <v>301</v>
      </c>
      <c r="C160" s="374">
        <v>25</v>
      </c>
      <c r="D160" s="295">
        <v>30</v>
      </c>
      <c r="E160" s="375">
        <f t="shared" si="22"/>
        <v>120</v>
      </c>
      <c r="F160" s="295">
        <f t="shared" si="23"/>
        <v>45</v>
      </c>
      <c r="G160" s="295">
        <v>45</v>
      </c>
      <c r="H160" s="295"/>
      <c r="I160" s="387"/>
      <c r="J160" s="374">
        <f t="shared" si="24"/>
        <v>20</v>
      </c>
      <c r="K160" s="375">
        <f t="shared" si="25"/>
        <v>80</v>
      </c>
    </row>
    <row r="161" spans="1:11">
      <c r="A161" s="372">
        <v>2012899</v>
      </c>
      <c r="B161" s="373" t="s">
        <v>302</v>
      </c>
      <c r="C161" s="374">
        <v>0</v>
      </c>
      <c r="D161" s="295">
        <v>0</v>
      </c>
      <c r="E161" s="375">
        <f t="shared" si="22"/>
        <v>0</v>
      </c>
      <c r="F161" s="295">
        <f t="shared" si="23"/>
        <v>0</v>
      </c>
      <c r="G161" s="295"/>
      <c r="H161" s="295"/>
      <c r="I161" s="387"/>
      <c r="J161" s="374">
        <f t="shared" si="24"/>
        <v>0</v>
      </c>
      <c r="K161" s="375">
        <f t="shared" si="25"/>
        <v>0</v>
      </c>
    </row>
    <row r="162" spans="1:11">
      <c r="A162" s="376">
        <v>20129</v>
      </c>
      <c r="B162" s="377" t="s">
        <v>303</v>
      </c>
      <c r="C162" s="378">
        <v>406</v>
      </c>
      <c r="D162" s="378">
        <f t="shared" ref="D162:I162" si="29">SUM(D163:D168)</f>
        <v>1823</v>
      </c>
      <c r="E162" s="379">
        <f t="shared" si="22"/>
        <v>449.014778325123</v>
      </c>
      <c r="F162" s="378">
        <f t="shared" si="23"/>
        <v>306</v>
      </c>
      <c r="G162" s="378">
        <f t="shared" si="29"/>
        <v>286</v>
      </c>
      <c r="H162" s="378">
        <f t="shared" si="29"/>
        <v>0</v>
      </c>
      <c r="I162" s="388">
        <f t="shared" si="29"/>
        <v>20</v>
      </c>
      <c r="J162" s="378">
        <f t="shared" si="24"/>
        <v>-100</v>
      </c>
      <c r="K162" s="379">
        <f t="shared" si="25"/>
        <v>-24.6305418719212</v>
      </c>
    </row>
    <row r="163" spans="1:11">
      <c r="A163" s="372">
        <v>2012901</v>
      </c>
      <c r="B163" s="373" t="s">
        <v>304</v>
      </c>
      <c r="C163" s="374">
        <v>216</v>
      </c>
      <c r="D163" s="295">
        <v>1579</v>
      </c>
      <c r="E163" s="375">
        <f t="shared" si="22"/>
        <v>731.018518518518</v>
      </c>
      <c r="F163" s="295">
        <f t="shared" si="23"/>
        <v>184</v>
      </c>
      <c r="G163" s="295">
        <v>184</v>
      </c>
      <c r="H163" s="295"/>
      <c r="I163" s="387"/>
      <c r="J163" s="374">
        <f t="shared" si="24"/>
        <v>-32</v>
      </c>
      <c r="K163" s="375">
        <f t="shared" si="25"/>
        <v>-14.8148148148148</v>
      </c>
    </row>
    <row r="164" spans="1:11">
      <c r="A164" s="372">
        <v>2012902</v>
      </c>
      <c r="B164" s="373" t="s">
        <v>305</v>
      </c>
      <c r="C164" s="374">
        <v>51</v>
      </c>
      <c r="D164" s="295">
        <v>109</v>
      </c>
      <c r="E164" s="375">
        <f t="shared" si="22"/>
        <v>213.725490196078</v>
      </c>
      <c r="F164" s="295">
        <f t="shared" si="23"/>
        <v>20</v>
      </c>
      <c r="G164" s="295"/>
      <c r="H164" s="295"/>
      <c r="I164" s="387">
        <v>20</v>
      </c>
      <c r="J164" s="374">
        <f t="shared" si="24"/>
        <v>-31</v>
      </c>
      <c r="K164" s="375">
        <f t="shared" si="25"/>
        <v>-60.7843137254902</v>
      </c>
    </row>
    <row r="165" spans="1:11">
      <c r="A165" s="372">
        <v>2012903</v>
      </c>
      <c r="B165" s="373" t="s">
        <v>306</v>
      </c>
      <c r="C165" s="374">
        <v>0</v>
      </c>
      <c r="D165" s="295">
        <v>0</v>
      </c>
      <c r="E165" s="375">
        <f t="shared" si="22"/>
        <v>0</v>
      </c>
      <c r="F165" s="295">
        <f t="shared" si="23"/>
        <v>0</v>
      </c>
      <c r="G165" s="295"/>
      <c r="H165" s="295"/>
      <c r="I165" s="387"/>
      <c r="J165" s="374">
        <f t="shared" si="24"/>
        <v>0</v>
      </c>
      <c r="K165" s="375">
        <f t="shared" si="25"/>
        <v>0</v>
      </c>
    </row>
    <row r="166" spans="1:11">
      <c r="A166" s="372">
        <v>2012906</v>
      </c>
      <c r="B166" s="373" t="s">
        <v>307</v>
      </c>
      <c r="C166" s="374">
        <v>22</v>
      </c>
      <c r="D166" s="295">
        <v>22</v>
      </c>
      <c r="E166" s="375">
        <f t="shared" si="22"/>
        <v>100</v>
      </c>
      <c r="F166" s="295">
        <f t="shared" si="23"/>
        <v>0</v>
      </c>
      <c r="G166" s="295"/>
      <c r="H166" s="295"/>
      <c r="I166" s="387"/>
      <c r="J166" s="374">
        <f t="shared" si="24"/>
        <v>-22</v>
      </c>
      <c r="K166" s="375">
        <f t="shared" si="25"/>
        <v>-100</v>
      </c>
    </row>
    <row r="167" spans="1:11">
      <c r="A167" s="372">
        <v>2012950</v>
      </c>
      <c r="B167" s="373" t="s">
        <v>308</v>
      </c>
      <c r="C167" s="374">
        <v>117</v>
      </c>
      <c r="D167" s="295">
        <v>106</v>
      </c>
      <c r="E167" s="375">
        <f t="shared" si="22"/>
        <v>90.5982905982906</v>
      </c>
      <c r="F167" s="295">
        <f t="shared" si="23"/>
        <v>102</v>
      </c>
      <c r="G167" s="295">
        <v>102</v>
      </c>
      <c r="H167" s="295"/>
      <c r="I167" s="387"/>
      <c r="J167" s="374">
        <f t="shared" si="24"/>
        <v>-15</v>
      </c>
      <c r="K167" s="375">
        <f t="shared" si="25"/>
        <v>-12.8205128205128</v>
      </c>
    </row>
    <row r="168" spans="1:11">
      <c r="A168" s="372">
        <v>2012999</v>
      </c>
      <c r="B168" s="373" t="s">
        <v>309</v>
      </c>
      <c r="C168" s="374">
        <v>0</v>
      </c>
      <c r="D168" s="295">
        <v>7</v>
      </c>
      <c r="E168" s="375">
        <f t="shared" si="22"/>
        <v>0</v>
      </c>
      <c r="F168" s="295">
        <f t="shared" si="23"/>
        <v>0</v>
      </c>
      <c r="G168" s="295"/>
      <c r="H168" s="295"/>
      <c r="I168" s="387">
        <v>0</v>
      </c>
      <c r="J168" s="374">
        <f t="shared" si="24"/>
        <v>0</v>
      </c>
      <c r="K168" s="375">
        <f t="shared" si="25"/>
        <v>0</v>
      </c>
    </row>
    <row r="169" spans="1:11">
      <c r="A169" s="376">
        <v>20131</v>
      </c>
      <c r="B169" s="377" t="s">
        <v>310</v>
      </c>
      <c r="C169" s="378">
        <v>260</v>
      </c>
      <c r="D169" s="378">
        <f t="shared" ref="D169:I169" si="30">SUM(D170:D175)</f>
        <v>392</v>
      </c>
      <c r="E169" s="379">
        <f t="shared" si="22"/>
        <v>150.769230769231</v>
      </c>
      <c r="F169" s="378">
        <f t="shared" si="23"/>
        <v>272</v>
      </c>
      <c r="G169" s="378">
        <f t="shared" si="30"/>
        <v>272</v>
      </c>
      <c r="H169" s="378">
        <f t="shared" si="30"/>
        <v>0</v>
      </c>
      <c r="I169" s="388">
        <f t="shared" si="30"/>
        <v>0</v>
      </c>
      <c r="J169" s="378">
        <f t="shared" si="24"/>
        <v>12</v>
      </c>
      <c r="K169" s="379">
        <f t="shared" si="25"/>
        <v>4.61538461538462</v>
      </c>
    </row>
    <row r="170" ht="24" spans="1:11">
      <c r="A170" s="372">
        <v>2013101</v>
      </c>
      <c r="B170" s="373" t="s">
        <v>311</v>
      </c>
      <c r="C170" s="374">
        <v>238</v>
      </c>
      <c r="D170" s="295">
        <v>240</v>
      </c>
      <c r="E170" s="375">
        <f t="shared" si="22"/>
        <v>100.840336134454</v>
      </c>
      <c r="F170" s="295">
        <f t="shared" si="23"/>
        <v>245</v>
      </c>
      <c r="G170" s="295">
        <v>245</v>
      </c>
      <c r="H170" s="295"/>
      <c r="I170" s="387"/>
      <c r="J170" s="374">
        <f t="shared" si="24"/>
        <v>7</v>
      </c>
      <c r="K170" s="375">
        <f t="shared" si="25"/>
        <v>2.94117647058823</v>
      </c>
    </row>
    <row r="171" ht="24" spans="1:11">
      <c r="A171" s="372">
        <v>2013102</v>
      </c>
      <c r="B171" s="373" t="s">
        <v>312</v>
      </c>
      <c r="C171" s="374">
        <v>0</v>
      </c>
      <c r="D171" s="295">
        <v>90</v>
      </c>
      <c r="E171" s="375">
        <f t="shared" si="22"/>
        <v>0</v>
      </c>
      <c r="F171" s="295">
        <f t="shared" si="23"/>
        <v>0</v>
      </c>
      <c r="G171" s="295"/>
      <c r="H171" s="295"/>
      <c r="I171" s="387"/>
      <c r="J171" s="374">
        <f t="shared" si="24"/>
        <v>0</v>
      </c>
      <c r="K171" s="375">
        <f t="shared" si="25"/>
        <v>0</v>
      </c>
    </row>
    <row r="172" ht="24" spans="1:11">
      <c r="A172" s="372">
        <v>2013103</v>
      </c>
      <c r="B172" s="373" t="s">
        <v>313</v>
      </c>
      <c r="C172" s="374">
        <v>0</v>
      </c>
      <c r="D172" s="295">
        <v>0</v>
      </c>
      <c r="E172" s="375">
        <f t="shared" si="22"/>
        <v>0</v>
      </c>
      <c r="F172" s="295">
        <f t="shared" si="23"/>
        <v>0</v>
      </c>
      <c r="G172" s="295"/>
      <c r="H172" s="295"/>
      <c r="I172" s="387"/>
      <c r="J172" s="374">
        <f t="shared" si="24"/>
        <v>0</v>
      </c>
      <c r="K172" s="375">
        <f t="shared" si="25"/>
        <v>0</v>
      </c>
    </row>
    <row r="173" spans="1:11">
      <c r="A173" s="372">
        <v>2013105</v>
      </c>
      <c r="B173" s="373" t="s">
        <v>314</v>
      </c>
      <c r="C173" s="374">
        <v>0</v>
      </c>
      <c r="D173" s="295">
        <v>0</v>
      </c>
      <c r="E173" s="375">
        <f t="shared" si="22"/>
        <v>0</v>
      </c>
      <c r="F173" s="295">
        <f t="shared" si="23"/>
        <v>0</v>
      </c>
      <c r="G173" s="295"/>
      <c r="H173" s="295"/>
      <c r="I173" s="387"/>
      <c r="J173" s="374">
        <f t="shared" si="24"/>
        <v>0</v>
      </c>
      <c r="K173" s="375">
        <f t="shared" si="25"/>
        <v>0</v>
      </c>
    </row>
    <row r="174" ht="24" spans="1:11">
      <c r="A174" s="372">
        <v>2013150</v>
      </c>
      <c r="B174" s="373" t="s">
        <v>315</v>
      </c>
      <c r="C174" s="374">
        <v>22</v>
      </c>
      <c r="D174" s="291">
        <v>23</v>
      </c>
      <c r="E174" s="389">
        <f t="shared" si="22"/>
        <v>104.545454545455</v>
      </c>
      <c r="F174" s="295">
        <f t="shared" si="23"/>
        <v>27</v>
      </c>
      <c r="G174" s="295">
        <v>27</v>
      </c>
      <c r="H174" s="295"/>
      <c r="I174" s="387"/>
      <c r="J174" s="390">
        <f t="shared" si="24"/>
        <v>5</v>
      </c>
      <c r="K174" s="389">
        <f t="shared" si="25"/>
        <v>22.7272727272727</v>
      </c>
    </row>
    <row r="175" ht="24" spans="1:11">
      <c r="A175" s="372">
        <v>2013199</v>
      </c>
      <c r="B175" s="373" t="s">
        <v>316</v>
      </c>
      <c r="C175" s="374">
        <v>0</v>
      </c>
      <c r="D175" s="295">
        <v>39</v>
      </c>
      <c r="E175" s="375">
        <f t="shared" si="22"/>
        <v>0</v>
      </c>
      <c r="F175" s="295">
        <f t="shared" si="23"/>
        <v>0</v>
      </c>
      <c r="G175" s="295"/>
      <c r="H175" s="295"/>
      <c r="I175" s="387"/>
      <c r="J175" s="374">
        <f t="shared" si="24"/>
        <v>0</v>
      </c>
      <c r="K175" s="375">
        <f t="shared" si="25"/>
        <v>0</v>
      </c>
    </row>
    <row r="176" spans="1:11">
      <c r="A176" s="376">
        <v>20132</v>
      </c>
      <c r="B176" s="377" t="s">
        <v>317</v>
      </c>
      <c r="C176" s="378">
        <v>3295</v>
      </c>
      <c r="D176" s="378">
        <f t="shared" ref="D176:I176" si="31">SUM(D177:D182)</f>
        <v>3359</v>
      </c>
      <c r="E176" s="379">
        <f t="shared" si="22"/>
        <v>101.942336874052</v>
      </c>
      <c r="F176" s="378">
        <f t="shared" si="23"/>
        <v>4195</v>
      </c>
      <c r="G176" s="378">
        <f t="shared" si="31"/>
        <v>3770</v>
      </c>
      <c r="H176" s="378">
        <f t="shared" si="31"/>
        <v>37</v>
      </c>
      <c r="I176" s="388">
        <f t="shared" si="31"/>
        <v>388</v>
      </c>
      <c r="J176" s="378">
        <f t="shared" si="24"/>
        <v>900</v>
      </c>
      <c r="K176" s="379">
        <f t="shared" si="25"/>
        <v>27.3141122913505</v>
      </c>
    </row>
    <row r="177" spans="1:11">
      <c r="A177" s="372">
        <v>2013201</v>
      </c>
      <c r="B177" s="373" t="s">
        <v>318</v>
      </c>
      <c r="C177" s="374">
        <v>3061</v>
      </c>
      <c r="D177" s="295">
        <v>3030</v>
      </c>
      <c r="E177" s="375">
        <f t="shared" si="22"/>
        <v>98.9872590656648</v>
      </c>
      <c r="F177" s="295">
        <f t="shared" si="23"/>
        <v>3279</v>
      </c>
      <c r="G177" s="295">
        <v>3279</v>
      </c>
      <c r="H177" s="295"/>
      <c r="I177" s="387"/>
      <c r="J177" s="374">
        <f t="shared" si="24"/>
        <v>218</v>
      </c>
      <c r="K177" s="375">
        <f t="shared" si="25"/>
        <v>7.1218556027442</v>
      </c>
    </row>
    <row r="178" spans="1:11">
      <c r="A178" s="372">
        <v>2013202</v>
      </c>
      <c r="B178" s="373" t="s">
        <v>319</v>
      </c>
      <c r="C178" s="374">
        <v>87</v>
      </c>
      <c r="D178" s="295">
        <v>224</v>
      </c>
      <c r="E178" s="375">
        <f t="shared" si="22"/>
        <v>257.471264367816</v>
      </c>
      <c r="F178" s="295">
        <f t="shared" si="23"/>
        <v>393</v>
      </c>
      <c r="G178" s="295">
        <v>316</v>
      </c>
      <c r="H178" s="295">
        <v>37</v>
      </c>
      <c r="I178" s="387">
        <v>40</v>
      </c>
      <c r="J178" s="374">
        <f t="shared" si="24"/>
        <v>306</v>
      </c>
      <c r="K178" s="375">
        <f t="shared" si="25"/>
        <v>351.724137931034</v>
      </c>
    </row>
    <row r="179" spans="1:11">
      <c r="A179" s="372">
        <v>2013203</v>
      </c>
      <c r="B179" s="373" t="s">
        <v>320</v>
      </c>
      <c r="C179" s="374">
        <v>0</v>
      </c>
      <c r="D179" s="295">
        <v>0</v>
      </c>
      <c r="E179" s="375">
        <f t="shared" si="22"/>
        <v>0</v>
      </c>
      <c r="F179" s="295">
        <f t="shared" si="23"/>
        <v>0</v>
      </c>
      <c r="G179" s="295"/>
      <c r="H179" s="295"/>
      <c r="I179" s="387"/>
      <c r="J179" s="374">
        <f t="shared" si="24"/>
        <v>0</v>
      </c>
      <c r="K179" s="375">
        <f t="shared" si="25"/>
        <v>0</v>
      </c>
    </row>
    <row r="180" spans="1:11">
      <c r="A180" s="372">
        <v>2013204</v>
      </c>
      <c r="B180" s="373" t="s">
        <v>321</v>
      </c>
      <c r="C180" s="374">
        <v>0</v>
      </c>
      <c r="D180" s="295">
        <v>0</v>
      </c>
      <c r="E180" s="375">
        <f t="shared" si="22"/>
        <v>0</v>
      </c>
      <c r="F180" s="295">
        <f t="shared" si="23"/>
        <v>0</v>
      </c>
      <c r="G180" s="295"/>
      <c r="H180" s="295"/>
      <c r="I180" s="387"/>
      <c r="J180" s="374">
        <f t="shared" si="24"/>
        <v>0</v>
      </c>
      <c r="K180" s="375">
        <f t="shared" si="25"/>
        <v>0</v>
      </c>
    </row>
    <row r="181" spans="1:11">
      <c r="A181" s="372">
        <v>2013250</v>
      </c>
      <c r="B181" s="373" t="s">
        <v>322</v>
      </c>
      <c r="C181" s="374">
        <v>96</v>
      </c>
      <c r="D181" s="295">
        <v>94</v>
      </c>
      <c r="E181" s="375">
        <f t="shared" si="22"/>
        <v>97.9166666666667</v>
      </c>
      <c r="F181" s="295">
        <f t="shared" si="23"/>
        <v>93</v>
      </c>
      <c r="G181" s="295">
        <v>93</v>
      </c>
      <c r="H181" s="295"/>
      <c r="I181" s="387"/>
      <c r="J181" s="374">
        <f t="shared" si="24"/>
        <v>-3</v>
      </c>
      <c r="K181" s="375">
        <f t="shared" si="25"/>
        <v>-3.125</v>
      </c>
    </row>
    <row r="182" spans="1:11">
      <c r="A182" s="372">
        <v>2013299</v>
      </c>
      <c r="B182" s="373" t="s">
        <v>323</v>
      </c>
      <c r="C182" s="374">
        <v>51</v>
      </c>
      <c r="D182" s="295">
        <v>11</v>
      </c>
      <c r="E182" s="375">
        <f t="shared" si="22"/>
        <v>21.5686274509804</v>
      </c>
      <c r="F182" s="295">
        <f t="shared" si="23"/>
        <v>430</v>
      </c>
      <c r="G182" s="295">
        <v>82</v>
      </c>
      <c r="H182" s="295"/>
      <c r="I182" s="387">
        <v>348</v>
      </c>
      <c r="J182" s="374">
        <f t="shared" si="24"/>
        <v>379</v>
      </c>
      <c r="K182" s="375">
        <f t="shared" si="25"/>
        <v>743.137254901961</v>
      </c>
    </row>
    <row r="183" spans="1:11">
      <c r="A183" s="376">
        <v>20133</v>
      </c>
      <c r="B183" s="377" t="s">
        <v>324</v>
      </c>
      <c r="C183" s="378">
        <v>429</v>
      </c>
      <c r="D183" s="378">
        <f t="shared" ref="D183:I183" si="32">SUM(D184:D189)</f>
        <v>573</v>
      </c>
      <c r="E183" s="379">
        <f t="shared" si="22"/>
        <v>133.566433566434</v>
      </c>
      <c r="F183" s="378">
        <f t="shared" si="23"/>
        <v>417</v>
      </c>
      <c r="G183" s="378">
        <f t="shared" si="32"/>
        <v>417</v>
      </c>
      <c r="H183" s="378">
        <f t="shared" si="32"/>
        <v>0</v>
      </c>
      <c r="I183" s="388">
        <f t="shared" si="32"/>
        <v>0</v>
      </c>
      <c r="J183" s="378">
        <f t="shared" si="24"/>
        <v>-12</v>
      </c>
      <c r="K183" s="379">
        <f t="shared" si="25"/>
        <v>-2.7972027972028</v>
      </c>
    </row>
    <row r="184" spans="1:11">
      <c r="A184" s="372">
        <v>2013301</v>
      </c>
      <c r="B184" s="373" t="s">
        <v>325</v>
      </c>
      <c r="C184" s="374">
        <v>108</v>
      </c>
      <c r="D184" s="295">
        <v>119</v>
      </c>
      <c r="E184" s="375">
        <f t="shared" si="22"/>
        <v>110.185185185185</v>
      </c>
      <c r="F184" s="295">
        <f t="shared" si="23"/>
        <v>112</v>
      </c>
      <c r="G184" s="295">
        <v>112</v>
      </c>
      <c r="H184" s="295"/>
      <c r="I184" s="387"/>
      <c r="J184" s="374">
        <f t="shared" si="24"/>
        <v>4</v>
      </c>
      <c r="K184" s="375">
        <f t="shared" si="25"/>
        <v>3.7037037037037</v>
      </c>
    </row>
    <row r="185" spans="1:11">
      <c r="A185" s="372">
        <v>2013302</v>
      </c>
      <c r="B185" s="373" t="s">
        <v>326</v>
      </c>
      <c r="C185" s="374">
        <v>0</v>
      </c>
      <c r="D185" s="295">
        <v>122</v>
      </c>
      <c r="E185" s="375">
        <f t="shared" si="22"/>
        <v>0</v>
      </c>
      <c r="F185" s="295">
        <f t="shared" si="23"/>
        <v>0</v>
      </c>
      <c r="G185" s="295"/>
      <c r="H185" s="295"/>
      <c r="I185" s="387"/>
      <c r="J185" s="374">
        <f t="shared" si="24"/>
        <v>0</v>
      </c>
      <c r="K185" s="375">
        <f t="shared" si="25"/>
        <v>0</v>
      </c>
    </row>
    <row r="186" spans="1:11">
      <c r="A186" s="372">
        <v>2013303</v>
      </c>
      <c r="B186" s="373" t="s">
        <v>327</v>
      </c>
      <c r="C186" s="374">
        <v>0</v>
      </c>
      <c r="D186" s="295">
        <v>0</v>
      </c>
      <c r="E186" s="375">
        <f t="shared" si="22"/>
        <v>0</v>
      </c>
      <c r="F186" s="295">
        <f t="shared" si="23"/>
        <v>0</v>
      </c>
      <c r="G186" s="295"/>
      <c r="H186" s="295"/>
      <c r="I186" s="387"/>
      <c r="J186" s="374">
        <f t="shared" si="24"/>
        <v>0</v>
      </c>
      <c r="K186" s="375">
        <f t="shared" si="25"/>
        <v>0</v>
      </c>
    </row>
    <row r="187" spans="1:11">
      <c r="A187" s="372">
        <v>2013304</v>
      </c>
      <c r="B187" s="373" t="s">
        <v>328</v>
      </c>
      <c r="C187" s="374">
        <v>0</v>
      </c>
      <c r="D187" s="295">
        <v>0</v>
      </c>
      <c r="E187" s="375">
        <f t="shared" si="22"/>
        <v>0</v>
      </c>
      <c r="F187" s="295">
        <f t="shared" si="23"/>
        <v>0</v>
      </c>
      <c r="G187" s="295"/>
      <c r="H187" s="295"/>
      <c r="I187" s="387"/>
      <c r="J187" s="374">
        <f t="shared" si="24"/>
        <v>0</v>
      </c>
      <c r="K187" s="375">
        <f t="shared" si="25"/>
        <v>0</v>
      </c>
    </row>
    <row r="188" spans="1:11">
      <c r="A188" s="372">
        <v>2013350</v>
      </c>
      <c r="B188" s="373" t="s">
        <v>329</v>
      </c>
      <c r="C188" s="374">
        <v>321</v>
      </c>
      <c r="D188" s="295">
        <v>332</v>
      </c>
      <c r="E188" s="375">
        <f t="shared" si="22"/>
        <v>103.426791277259</v>
      </c>
      <c r="F188" s="295">
        <f t="shared" si="23"/>
        <v>305</v>
      </c>
      <c r="G188" s="295">
        <v>305</v>
      </c>
      <c r="H188" s="295"/>
      <c r="I188" s="387"/>
      <c r="J188" s="374">
        <f t="shared" si="24"/>
        <v>-16</v>
      </c>
      <c r="K188" s="375">
        <f t="shared" si="25"/>
        <v>-4.98442367601246</v>
      </c>
    </row>
    <row r="189" spans="1:11">
      <c r="A189" s="372">
        <v>2013399</v>
      </c>
      <c r="B189" s="373" t="s">
        <v>330</v>
      </c>
      <c r="C189" s="374">
        <v>0</v>
      </c>
      <c r="D189" s="295">
        <v>0</v>
      </c>
      <c r="E189" s="375">
        <f t="shared" si="22"/>
        <v>0</v>
      </c>
      <c r="F189" s="295">
        <f t="shared" si="23"/>
        <v>0</v>
      </c>
      <c r="G189" s="295"/>
      <c r="H189" s="295"/>
      <c r="I189" s="387"/>
      <c r="J189" s="374">
        <f t="shared" si="24"/>
        <v>0</v>
      </c>
      <c r="K189" s="375">
        <f t="shared" si="25"/>
        <v>0</v>
      </c>
    </row>
    <row r="190" spans="1:11">
      <c r="A190" s="376">
        <v>20134</v>
      </c>
      <c r="B190" s="377" t="s">
        <v>331</v>
      </c>
      <c r="C190" s="378">
        <v>244</v>
      </c>
      <c r="D190" s="378">
        <f t="shared" ref="D190:I190" si="33">SUM(D191:D197)</f>
        <v>247</v>
      </c>
      <c r="E190" s="379">
        <f t="shared" si="22"/>
        <v>101.229508196721</v>
      </c>
      <c r="F190" s="378">
        <f t="shared" si="23"/>
        <v>246</v>
      </c>
      <c r="G190" s="378">
        <f t="shared" si="33"/>
        <v>198</v>
      </c>
      <c r="H190" s="378">
        <f t="shared" si="33"/>
        <v>26</v>
      </c>
      <c r="I190" s="388">
        <f t="shared" si="33"/>
        <v>22</v>
      </c>
      <c r="J190" s="378">
        <f t="shared" si="24"/>
        <v>2</v>
      </c>
      <c r="K190" s="379">
        <f t="shared" si="25"/>
        <v>0.819672131147541</v>
      </c>
    </row>
    <row r="191" spans="1:11">
      <c r="A191" s="372">
        <v>2013401</v>
      </c>
      <c r="B191" s="373" t="s">
        <v>332</v>
      </c>
      <c r="C191" s="374">
        <v>177</v>
      </c>
      <c r="D191" s="295">
        <v>183</v>
      </c>
      <c r="E191" s="375">
        <f t="shared" si="22"/>
        <v>103.389830508475</v>
      </c>
      <c r="F191" s="295">
        <f t="shared" si="23"/>
        <v>161</v>
      </c>
      <c r="G191" s="295">
        <v>161</v>
      </c>
      <c r="H191" s="295"/>
      <c r="I191" s="387"/>
      <c r="J191" s="374">
        <f t="shared" si="24"/>
        <v>-16</v>
      </c>
      <c r="K191" s="375">
        <f t="shared" si="25"/>
        <v>-9.03954802259887</v>
      </c>
    </row>
    <row r="192" spans="1:11">
      <c r="A192" s="372">
        <v>2013402</v>
      </c>
      <c r="B192" s="373" t="s">
        <v>333</v>
      </c>
      <c r="C192" s="374">
        <v>0</v>
      </c>
      <c r="D192" s="295">
        <v>2</v>
      </c>
      <c r="E192" s="375">
        <f t="shared" si="22"/>
        <v>0</v>
      </c>
      <c r="F192" s="295">
        <f t="shared" si="23"/>
        <v>0</v>
      </c>
      <c r="G192" s="295"/>
      <c r="H192" s="295"/>
      <c r="I192" s="387"/>
      <c r="J192" s="374">
        <f t="shared" si="24"/>
        <v>0</v>
      </c>
      <c r="K192" s="375">
        <f t="shared" si="25"/>
        <v>0</v>
      </c>
    </row>
    <row r="193" spans="1:11">
      <c r="A193" s="372">
        <v>2013403</v>
      </c>
      <c r="B193" s="373" t="s">
        <v>334</v>
      </c>
      <c r="C193" s="374">
        <v>0</v>
      </c>
      <c r="D193" s="295">
        <v>0</v>
      </c>
      <c r="E193" s="375">
        <f t="shared" si="22"/>
        <v>0</v>
      </c>
      <c r="F193" s="295">
        <f t="shared" si="23"/>
        <v>0</v>
      </c>
      <c r="G193" s="295"/>
      <c r="H193" s="295"/>
      <c r="I193" s="387"/>
      <c r="J193" s="374">
        <f t="shared" si="24"/>
        <v>0</v>
      </c>
      <c r="K193" s="375">
        <f t="shared" si="25"/>
        <v>0</v>
      </c>
    </row>
    <row r="194" spans="1:11">
      <c r="A194" s="372">
        <v>2013404</v>
      </c>
      <c r="B194" s="373" t="s">
        <v>335</v>
      </c>
      <c r="C194" s="374">
        <v>0</v>
      </c>
      <c r="D194" s="295">
        <v>10</v>
      </c>
      <c r="E194" s="375">
        <f t="shared" si="22"/>
        <v>0</v>
      </c>
      <c r="F194" s="295">
        <f t="shared" si="23"/>
        <v>24</v>
      </c>
      <c r="G194" s="295"/>
      <c r="H194" s="295">
        <v>19</v>
      </c>
      <c r="I194" s="387">
        <v>5</v>
      </c>
      <c r="J194" s="374">
        <f t="shared" si="24"/>
        <v>24</v>
      </c>
      <c r="K194" s="375">
        <f t="shared" si="25"/>
        <v>0</v>
      </c>
    </row>
    <row r="195" spans="1:11">
      <c r="A195" s="372">
        <v>2013405</v>
      </c>
      <c r="B195" s="373" t="s">
        <v>336</v>
      </c>
      <c r="C195" s="374">
        <v>50</v>
      </c>
      <c r="D195" s="295">
        <v>32</v>
      </c>
      <c r="E195" s="375">
        <f t="shared" si="22"/>
        <v>64</v>
      </c>
      <c r="F195" s="295">
        <f t="shared" si="23"/>
        <v>47</v>
      </c>
      <c r="G195" s="295">
        <v>23</v>
      </c>
      <c r="H195" s="295">
        <v>7</v>
      </c>
      <c r="I195" s="387">
        <v>17</v>
      </c>
      <c r="J195" s="374">
        <f t="shared" si="24"/>
        <v>-3</v>
      </c>
      <c r="K195" s="375">
        <f t="shared" si="25"/>
        <v>-6</v>
      </c>
    </row>
    <row r="196" spans="1:11">
      <c r="A196" s="372">
        <v>2013450</v>
      </c>
      <c r="B196" s="373" t="s">
        <v>337</v>
      </c>
      <c r="C196" s="374">
        <v>17</v>
      </c>
      <c r="D196" s="295">
        <v>15</v>
      </c>
      <c r="E196" s="375">
        <f t="shared" si="22"/>
        <v>88.2352941176471</v>
      </c>
      <c r="F196" s="295">
        <f t="shared" si="23"/>
        <v>14</v>
      </c>
      <c r="G196" s="295">
        <v>14</v>
      </c>
      <c r="H196" s="295"/>
      <c r="I196" s="387"/>
      <c r="J196" s="374">
        <f t="shared" si="24"/>
        <v>-3</v>
      </c>
      <c r="K196" s="375">
        <f t="shared" si="25"/>
        <v>-17.6470588235294</v>
      </c>
    </row>
    <row r="197" spans="1:11">
      <c r="A197" s="372">
        <v>2013499</v>
      </c>
      <c r="B197" s="373" t="s">
        <v>338</v>
      </c>
      <c r="C197" s="374">
        <v>0</v>
      </c>
      <c r="D197" s="295">
        <v>5</v>
      </c>
      <c r="E197" s="375">
        <f t="shared" si="22"/>
        <v>0</v>
      </c>
      <c r="F197" s="295">
        <f t="shared" si="23"/>
        <v>0</v>
      </c>
      <c r="G197" s="295"/>
      <c r="H197" s="295"/>
      <c r="I197" s="387"/>
      <c r="J197" s="374">
        <f t="shared" si="24"/>
        <v>0</v>
      </c>
      <c r="K197" s="375">
        <f t="shared" si="25"/>
        <v>0</v>
      </c>
    </row>
    <row r="198" spans="1:11">
      <c r="A198" s="376">
        <v>20135</v>
      </c>
      <c r="B198" s="377" t="s">
        <v>339</v>
      </c>
      <c r="C198" s="378">
        <v>40</v>
      </c>
      <c r="D198" s="378">
        <f t="shared" ref="D198:I198" si="34">SUM(D199:D203)</f>
        <v>20</v>
      </c>
      <c r="E198" s="379">
        <f t="shared" si="22"/>
        <v>50</v>
      </c>
      <c r="F198" s="378">
        <f t="shared" si="23"/>
        <v>0</v>
      </c>
      <c r="G198" s="378">
        <f t="shared" si="34"/>
        <v>0</v>
      </c>
      <c r="H198" s="378">
        <f t="shared" si="34"/>
        <v>0</v>
      </c>
      <c r="I198" s="388">
        <f t="shared" si="34"/>
        <v>0</v>
      </c>
      <c r="J198" s="378">
        <f t="shared" si="24"/>
        <v>-40</v>
      </c>
      <c r="K198" s="379">
        <f t="shared" si="25"/>
        <v>-100</v>
      </c>
    </row>
    <row r="199" spans="1:11">
      <c r="A199" s="372">
        <v>2013501</v>
      </c>
      <c r="B199" s="373" t="s">
        <v>340</v>
      </c>
      <c r="C199" s="374">
        <v>0</v>
      </c>
      <c r="D199" s="295">
        <v>0</v>
      </c>
      <c r="E199" s="375">
        <f t="shared" ref="E199:E262" si="35">IF(C199=0,0,D199/C199)*100</f>
        <v>0</v>
      </c>
      <c r="F199" s="295">
        <f t="shared" ref="F199:F262" si="36">G199+H199+I199</f>
        <v>0</v>
      </c>
      <c r="G199" s="295"/>
      <c r="H199" s="295"/>
      <c r="I199" s="387"/>
      <c r="J199" s="374">
        <f t="shared" ref="J199:J262" si="37">F199-C199</f>
        <v>0</v>
      </c>
      <c r="K199" s="375">
        <f t="shared" ref="K199:K243" si="38">IF(C199=0,0,J199/C199*100)</f>
        <v>0</v>
      </c>
    </row>
    <row r="200" spans="1:11">
      <c r="A200" s="372">
        <v>2013502</v>
      </c>
      <c r="B200" s="373" t="s">
        <v>341</v>
      </c>
      <c r="C200" s="374">
        <v>0</v>
      </c>
      <c r="D200" s="295">
        <v>0</v>
      </c>
      <c r="E200" s="375">
        <f t="shared" si="35"/>
        <v>0</v>
      </c>
      <c r="F200" s="295">
        <f t="shared" si="36"/>
        <v>0</v>
      </c>
      <c r="G200" s="295"/>
      <c r="H200" s="295"/>
      <c r="I200" s="387"/>
      <c r="J200" s="374">
        <f t="shared" si="37"/>
        <v>0</v>
      </c>
      <c r="K200" s="375">
        <f t="shared" si="38"/>
        <v>0</v>
      </c>
    </row>
    <row r="201" spans="1:11">
      <c r="A201" s="372">
        <v>2013503</v>
      </c>
      <c r="B201" s="373" t="s">
        <v>342</v>
      </c>
      <c r="C201" s="374">
        <v>0</v>
      </c>
      <c r="D201" s="295">
        <v>0</v>
      </c>
      <c r="E201" s="375">
        <f t="shared" si="35"/>
        <v>0</v>
      </c>
      <c r="F201" s="295">
        <f t="shared" si="36"/>
        <v>0</v>
      </c>
      <c r="G201" s="295"/>
      <c r="H201" s="295"/>
      <c r="I201" s="387"/>
      <c r="J201" s="374">
        <f t="shared" si="37"/>
        <v>0</v>
      </c>
      <c r="K201" s="375">
        <f t="shared" si="38"/>
        <v>0</v>
      </c>
    </row>
    <row r="202" spans="1:11">
      <c r="A202" s="372">
        <v>2013550</v>
      </c>
      <c r="B202" s="373" t="s">
        <v>343</v>
      </c>
      <c r="C202" s="374">
        <v>40</v>
      </c>
      <c r="D202" s="295">
        <v>20</v>
      </c>
      <c r="E202" s="375">
        <f t="shared" si="35"/>
        <v>50</v>
      </c>
      <c r="F202" s="295">
        <f t="shared" si="36"/>
        <v>0</v>
      </c>
      <c r="G202" s="295"/>
      <c r="H202" s="295"/>
      <c r="I202" s="387"/>
      <c r="J202" s="374">
        <f t="shared" si="37"/>
        <v>-40</v>
      </c>
      <c r="K202" s="375">
        <f t="shared" si="38"/>
        <v>-100</v>
      </c>
    </row>
    <row r="203" spans="1:11">
      <c r="A203" s="372">
        <v>2013599</v>
      </c>
      <c r="B203" s="373" t="s">
        <v>344</v>
      </c>
      <c r="C203" s="374">
        <v>0</v>
      </c>
      <c r="D203" s="295">
        <v>0</v>
      </c>
      <c r="E203" s="375">
        <f t="shared" si="35"/>
        <v>0</v>
      </c>
      <c r="F203" s="295">
        <f t="shared" si="36"/>
        <v>0</v>
      </c>
      <c r="G203" s="295"/>
      <c r="H203" s="295"/>
      <c r="I203" s="387"/>
      <c r="J203" s="374">
        <f t="shared" si="37"/>
        <v>0</v>
      </c>
      <c r="K203" s="375">
        <f t="shared" si="38"/>
        <v>0</v>
      </c>
    </row>
    <row r="204" spans="1:11">
      <c r="A204" s="376">
        <v>20136</v>
      </c>
      <c r="B204" s="377" t="s">
        <v>345</v>
      </c>
      <c r="C204" s="378">
        <v>776</v>
      </c>
      <c r="D204" s="378">
        <f t="shared" ref="D204:I204" si="39">SUM(D205:D209)</f>
        <v>948</v>
      </c>
      <c r="E204" s="379">
        <f t="shared" si="35"/>
        <v>122.164948453608</v>
      </c>
      <c r="F204" s="378">
        <f t="shared" si="36"/>
        <v>580</v>
      </c>
      <c r="G204" s="378">
        <f t="shared" si="39"/>
        <v>573</v>
      </c>
      <c r="H204" s="378">
        <f t="shared" si="39"/>
        <v>0</v>
      </c>
      <c r="I204" s="388">
        <f t="shared" si="39"/>
        <v>7</v>
      </c>
      <c r="J204" s="378">
        <f t="shared" si="37"/>
        <v>-196</v>
      </c>
      <c r="K204" s="379">
        <f t="shared" si="38"/>
        <v>-25.2577319587629</v>
      </c>
    </row>
    <row r="205" spans="1:11">
      <c r="A205" s="372">
        <v>2013601</v>
      </c>
      <c r="B205" s="373" t="s">
        <v>346</v>
      </c>
      <c r="C205" s="374">
        <v>575</v>
      </c>
      <c r="D205" s="295">
        <v>629</v>
      </c>
      <c r="E205" s="375">
        <f t="shared" si="35"/>
        <v>109.391304347826</v>
      </c>
      <c r="F205" s="295">
        <f t="shared" si="36"/>
        <v>404</v>
      </c>
      <c r="G205" s="295">
        <v>404</v>
      </c>
      <c r="H205" s="295"/>
      <c r="I205" s="387"/>
      <c r="J205" s="374">
        <f t="shared" si="37"/>
        <v>-171</v>
      </c>
      <c r="K205" s="375">
        <f t="shared" si="38"/>
        <v>-29.7391304347826</v>
      </c>
    </row>
    <row r="206" ht="24" spans="1:11">
      <c r="A206" s="372">
        <v>2013602</v>
      </c>
      <c r="B206" s="373" t="s">
        <v>347</v>
      </c>
      <c r="C206" s="374">
        <v>0</v>
      </c>
      <c r="D206" s="295">
        <v>126</v>
      </c>
      <c r="E206" s="375">
        <f t="shared" si="35"/>
        <v>0</v>
      </c>
      <c r="F206" s="295">
        <f t="shared" si="36"/>
        <v>7</v>
      </c>
      <c r="G206" s="295"/>
      <c r="H206" s="295"/>
      <c r="I206" s="387">
        <v>7</v>
      </c>
      <c r="J206" s="374">
        <f t="shared" si="37"/>
        <v>7</v>
      </c>
      <c r="K206" s="375">
        <f t="shared" si="38"/>
        <v>0</v>
      </c>
    </row>
    <row r="207" spans="1:11">
      <c r="A207" s="372">
        <v>2013603</v>
      </c>
      <c r="B207" s="373" t="s">
        <v>348</v>
      </c>
      <c r="C207" s="374">
        <v>0</v>
      </c>
      <c r="D207" s="295">
        <v>0</v>
      </c>
      <c r="E207" s="375">
        <f t="shared" si="35"/>
        <v>0</v>
      </c>
      <c r="F207" s="295">
        <f t="shared" si="36"/>
        <v>0</v>
      </c>
      <c r="G207" s="295"/>
      <c r="H207" s="295"/>
      <c r="I207" s="387"/>
      <c r="J207" s="374">
        <f t="shared" si="37"/>
        <v>0</v>
      </c>
      <c r="K207" s="375">
        <f t="shared" si="38"/>
        <v>0</v>
      </c>
    </row>
    <row r="208" spans="1:11">
      <c r="A208" s="372">
        <v>2013650</v>
      </c>
      <c r="B208" s="373" t="s">
        <v>349</v>
      </c>
      <c r="C208" s="374">
        <v>201</v>
      </c>
      <c r="D208" s="295">
        <v>193</v>
      </c>
      <c r="E208" s="375">
        <f t="shared" si="35"/>
        <v>96.0199004975124</v>
      </c>
      <c r="F208" s="295">
        <f t="shared" si="36"/>
        <v>169</v>
      </c>
      <c r="G208" s="295">
        <v>169</v>
      </c>
      <c r="H208" s="295"/>
      <c r="I208" s="387"/>
      <c r="J208" s="374">
        <f t="shared" si="37"/>
        <v>-32</v>
      </c>
      <c r="K208" s="375">
        <f t="shared" si="38"/>
        <v>-15.9203980099502</v>
      </c>
    </row>
    <row r="209" spans="1:11">
      <c r="A209" s="372">
        <v>2013699</v>
      </c>
      <c r="B209" s="373" t="s">
        <v>345</v>
      </c>
      <c r="C209" s="374">
        <v>0</v>
      </c>
      <c r="D209" s="295">
        <v>0</v>
      </c>
      <c r="E209" s="375">
        <f t="shared" si="35"/>
        <v>0</v>
      </c>
      <c r="F209" s="295">
        <f t="shared" si="36"/>
        <v>0</v>
      </c>
      <c r="G209" s="295"/>
      <c r="H209" s="295"/>
      <c r="I209" s="387"/>
      <c r="J209" s="374">
        <f t="shared" si="37"/>
        <v>0</v>
      </c>
      <c r="K209" s="375">
        <f t="shared" si="38"/>
        <v>0</v>
      </c>
    </row>
    <row r="210" spans="1:11">
      <c r="A210" s="376">
        <v>20137</v>
      </c>
      <c r="B210" s="377" t="s">
        <v>350</v>
      </c>
      <c r="C210" s="378">
        <v>0</v>
      </c>
      <c r="D210" s="378">
        <f t="shared" ref="D210:I210" si="40">SUM(D211:D216)</f>
        <v>51</v>
      </c>
      <c r="E210" s="379">
        <f t="shared" si="35"/>
        <v>0</v>
      </c>
      <c r="F210" s="378">
        <f t="shared" si="36"/>
        <v>0</v>
      </c>
      <c r="G210" s="378">
        <f t="shared" si="40"/>
        <v>0</v>
      </c>
      <c r="H210" s="378">
        <f t="shared" si="40"/>
        <v>0</v>
      </c>
      <c r="I210" s="388">
        <f t="shared" si="40"/>
        <v>0</v>
      </c>
      <c r="J210" s="378">
        <f t="shared" si="37"/>
        <v>0</v>
      </c>
      <c r="K210" s="379">
        <f t="shared" si="38"/>
        <v>0</v>
      </c>
    </row>
    <row r="211" spans="1:11">
      <c r="A211" s="372">
        <v>2013701</v>
      </c>
      <c r="B211" s="373" t="s">
        <v>351</v>
      </c>
      <c r="C211" s="374">
        <v>0</v>
      </c>
      <c r="D211" s="291">
        <v>0</v>
      </c>
      <c r="E211" s="389">
        <f t="shared" si="35"/>
        <v>0</v>
      </c>
      <c r="F211" s="295">
        <f t="shared" si="36"/>
        <v>0</v>
      </c>
      <c r="G211" s="295"/>
      <c r="H211" s="295"/>
      <c r="I211" s="387"/>
      <c r="J211" s="390">
        <f t="shared" si="37"/>
        <v>0</v>
      </c>
      <c r="K211" s="389">
        <f t="shared" si="38"/>
        <v>0</v>
      </c>
    </row>
    <row r="212" spans="1:11">
      <c r="A212" s="372">
        <v>2013702</v>
      </c>
      <c r="B212" s="373" t="s">
        <v>352</v>
      </c>
      <c r="C212" s="374">
        <v>0</v>
      </c>
      <c r="D212" s="295">
        <v>32</v>
      </c>
      <c r="E212" s="389">
        <f t="shared" si="35"/>
        <v>0</v>
      </c>
      <c r="F212" s="295">
        <f t="shared" si="36"/>
        <v>0</v>
      </c>
      <c r="G212" s="295"/>
      <c r="H212" s="295"/>
      <c r="I212" s="387"/>
      <c r="J212" s="390">
        <f t="shared" si="37"/>
        <v>0</v>
      </c>
      <c r="K212" s="389">
        <f t="shared" si="38"/>
        <v>0</v>
      </c>
    </row>
    <row r="213" spans="1:11">
      <c r="A213" s="372">
        <v>2013703</v>
      </c>
      <c r="B213" s="373" t="s">
        <v>353</v>
      </c>
      <c r="C213" s="374">
        <v>0</v>
      </c>
      <c r="D213" s="291">
        <v>0</v>
      </c>
      <c r="E213" s="389">
        <f t="shared" si="35"/>
        <v>0</v>
      </c>
      <c r="F213" s="295">
        <f t="shared" si="36"/>
        <v>0</v>
      </c>
      <c r="G213" s="295"/>
      <c r="H213" s="295"/>
      <c r="I213" s="387"/>
      <c r="J213" s="390">
        <f t="shared" si="37"/>
        <v>0</v>
      </c>
      <c r="K213" s="389">
        <f t="shared" si="38"/>
        <v>0</v>
      </c>
    </row>
    <row r="214" spans="1:11">
      <c r="A214" s="372">
        <v>2013704</v>
      </c>
      <c r="B214" s="373" t="s">
        <v>354</v>
      </c>
      <c r="C214" s="374">
        <v>0</v>
      </c>
      <c r="D214" s="295">
        <v>0</v>
      </c>
      <c r="E214" s="375">
        <f t="shared" si="35"/>
        <v>0</v>
      </c>
      <c r="F214" s="295">
        <f t="shared" si="36"/>
        <v>0</v>
      </c>
      <c r="G214" s="295"/>
      <c r="H214" s="295"/>
      <c r="I214" s="387"/>
      <c r="J214" s="374">
        <f t="shared" si="37"/>
        <v>0</v>
      </c>
      <c r="K214" s="375">
        <f t="shared" si="38"/>
        <v>0</v>
      </c>
    </row>
    <row r="215" spans="1:11">
      <c r="A215" s="372">
        <v>2013750</v>
      </c>
      <c r="B215" s="373" t="s">
        <v>355</v>
      </c>
      <c r="C215" s="374">
        <v>0</v>
      </c>
      <c r="D215" s="295">
        <v>0</v>
      </c>
      <c r="E215" s="375">
        <f t="shared" si="35"/>
        <v>0</v>
      </c>
      <c r="F215" s="295">
        <f t="shared" si="36"/>
        <v>0</v>
      </c>
      <c r="G215" s="295"/>
      <c r="H215" s="295"/>
      <c r="I215" s="387"/>
      <c r="J215" s="374">
        <f t="shared" si="37"/>
        <v>0</v>
      </c>
      <c r="K215" s="375">
        <f t="shared" si="38"/>
        <v>0</v>
      </c>
    </row>
    <row r="216" spans="1:11">
      <c r="A216" s="372">
        <v>2013799</v>
      </c>
      <c r="B216" s="373" t="s">
        <v>356</v>
      </c>
      <c r="C216" s="374">
        <v>0</v>
      </c>
      <c r="D216" s="391">
        <v>19</v>
      </c>
      <c r="E216" s="392">
        <f t="shared" si="35"/>
        <v>0</v>
      </c>
      <c r="F216" s="295">
        <f t="shared" si="36"/>
        <v>0</v>
      </c>
      <c r="G216" s="295"/>
      <c r="H216" s="295"/>
      <c r="I216" s="387"/>
      <c r="J216" s="398">
        <f t="shared" si="37"/>
        <v>0</v>
      </c>
      <c r="K216" s="392">
        <f t="shared" si="38"/>
        <v>0</v>
      </c>
    </row>
    <row r="217" spans="1:11">
      <c r="A217" s="376">
        <v>20138</v>
      </c>
      <c r="B217" s="377" t="s">
        <v>357</v>
      </c>
      <c r="C217" s="378">
        <v>1742</v>
      </c>
      <c r="D217" s="378">
        <f t="shared" ref="D217:I217" si="41">SUM(D218:D231)</f>
        <v>1666</v>
      </c>
      <c r="E217" s="393">
        <f t="shared" si="35"/>
        <v>95.6371986222732</v>
      </c>
      <c r="F217" s="378">
        <f t="shared" si="36"/>
        <v>1485</v>
      </c>
      <c r="G217" s="378">
        <f t="shared" si="41"/>
        <v>1441</v>
      </c>
      <c r="H217" s="378">
        <f t="shared" si="41"/>
        <v>19</v>
      </c>
      <c r="I217" s="388">
        <f t="shared" si="41"/>
        <v>25</v>
      </c>
      <c r="J217" s="399">
        <f t="shared" si="37"/>
        <v>-257</v>
      </c>
      <c r="K217" s="393">
        <f t="shared" si="38"/>
        <v>-14.7531572904707</v>
      </c>
    </row>
    <row r="218" spans="1:11">
      <c r="A218" s="372">
        <v>2013801</v>
      </c>
      <c r="B218" s="373" t="s">
        <v>358</v>
      </c>
      <c r="C218" s="374">
        <v>1530</v>
      </c>
      <c r="D218" s="391">
        <v>1465</v>
      </c>
      <c r="E218" s="392">
        <f t="shared" si="35"/>
        <v>95.7516339869281</v>
      </c>
      <c r="F218" s="295">
        <f t="shared" si="36"/>
        <v>1311</v>
      </c>
      <c r="G218" s="295">
        <v>1311</v>
      </c>
      <c r="H218" s="295"/>
      <c r="I218" s="387"/>
      <c r="J218" s="398">
        <f t="shared" si="37"/>
        <v>-219</v>
      </c>
      <c r="K218" s="392">
        <f t="shared" si="38"/>
        <v>-14.3137254901961</v>
      </c>
    </row>
    <row r="219" spans="1:11">
      <c r="A219" s="372">
        <v>2013802</v>
      </c>
      <c r="B219" s="373" t="s">
        <v>359</v>
      </c>
      <c r="C219" s="374">
        <v>14</v>
      </c>
      <c r="D219" s="391">
        <v>16</v>
      </c>
      <c r="E219" s="392">
        <f t="shared" si="35"/>
        <v>114.285714285714</v>
      </c>
      <c r="F219" s="295">
        <f t="shared" si="36"/>
        <v>7</v>
      </c>
      <c r="G219" s="295">
        <v>7</v>
      </c>
      <c r="H219" s="295"/>
      <c r="I219" s="387"/>
      <c r="J219" s="398">
        <f t="shared" si="37"/>
        <v>-7</v>
      </c>
      <c r="K219" s="392">
        <f t="shared" si="38"/>
        <v>-50</v>
      </c>
    </row>
    <row r="220" spans="1:11">
      <c r="A220" s="372">
        <v>2013803</v>
      </c>
      <c r="B220" s="373" t="s">
        <v>360</v>
      </c>
      <c r="C220" s="374">
        <v>0</v>
      </c>
      <c r="D220" s="391">
        <v>0</v>
      </c>
      <c r="E220" s="392">
        <f t="shared" si="35"/>
        <v>0</v>
      </c>
      <c r="F220" s="295">
        <f t="shared" si="36"/>
        <v>0</v>
      </c>
      <c r="G220" s="295"/>
      <c r="H220" s="295"/>
      <c r="I220" s="387"/>
      <c r="J220" s="398">
        <f t="shared" si="37"/>
        <v>0</v>
      </c>
      <c r="K220" s="392">
        <f t="shared" si="38"/>
        <v>0</v>
      </c>
    </row>
    <row r="221" spans="1:11">
      <c r="A221" s="372">
        <v>2013804</v>
      </c>
      <c r="B221" s="373" t="s">
        <v>361</v>
      </c>
      <c r="C221" s="374">
        <v>0</v>
      </c>
      <c r="D221" s="391">
        <v>3</v>
      </c>
      <c r="E221" s="392">
        <f t="shared" si="35"/>
        <v>0</v>
      </c>
      <c r="F221" s="295">
        <f t="shared" si="36"/>
        <v>0</v>
      </c>
      <c r="G221" s="295"/>
      <c r="H221" s="295"/>
      <c r="I221" s="387"/>
      <c r="J221" s="398">
        <f t="shared" si="37"/>
        <v>0</v>
      </c>
      <c r="K221" s="392">
        <f t="shared" si="38"/>
        <v>0</v>
      </c>
    </row>
    <row r="222" spans="1:11">
      <c r="A222" s="372">
        <v>2013805</v>
      </c>
      <c r="B222" s="373" t="s">
        <v>362</v>
      </c>
      <c r="C222" s="374">
        <v>0</v>
      </c>
      <c r="D222" s="391">
        <v>0</v>
      </c>
      <c r="E222" s="392">
        <f t="shared" si="35"/>
        <v>0</v>
      </c>
      <c r="F222" s="295">
        <f t="shared" si="36"/>
        <v>0</v>
      </c>
      <c r="G222" s="295"/>
      <c r="H222" s="295"/>
      <c r="I222" s="387"/>
      <c r="J222" s="398">
        <f t="shared" si="37"/>
        <v>0</v>
      </c>
      <c r="K222" s="392">
        <f t="shared" si="38"/>
        <v>0</v>
      </c>
    </row>
    <row r="223" spans="1:11">
      <c r="A223" s="372">
        <v>2013808</v>
      </c>
      <c r="B223" s="373" t="s">
        <v>213</v>
      </c>
      <c r="C223" s="374">
        <v>0</v>
      </c>
      <c r="D223" s="391">
        <v>0</v>
      </c>
      <c r="E223" s="392">
        <f t="shared" si="35"/>
        <v>0</v>
      </c>
      <c r="F223" s="295">
        <f t="shared" si="36"/>
        <v>0</v>
      </c>
      <c r="G223" s="295"/>
      <c r="H223" s="295"/>
      <c r="I223" s="387"/>
      <c r="J223" s="398">
        <f t="shared" si="37"/>
        <v>0</v>
      </c>
      <c r="K223" s="392">
        <f t="shared" si="38"/>
        <v>0</v>
      </c>
    </row>
    <row r="224" spans="1:11">
      <c r="A224" s="372">
        <v>2013810</v>
      </c>
      <c r="B224" s="373" t="s">
        <v>363</v>
      </c>
      <c r="C224" s="374">
        <v>0</v>
      </c>
      <c r="D224" s="391">
        <v>0</v>
      </c>
      <c r="E224" s="392">
        <f t="shared" si="35"/>
        <v>0</v>
      </c>
      <c r="F224" s="295">
        <f t="shared" si="36"/>
        <v>0</v>
      </c>
      <c r="G224" s="295"/>
      <c r="H224" s="295"/>
      <c r="I224" s="387"/>
      <c r="J224" s="398">
        <f t="shared" si="37"/>
        <v>0</v>
      </c>
      <c r="K224" s="392">
        <f t="shared" si="38"/>
        <v>0</v>
      </c>
    </row>
    <row r="225" spans="1:11">
      <c r="A225" s="372">
        <v>2013812</v>
      </c>
      <c r="B225" s="373" t="s">
        <v>364</v>
      </c>
      <c r="C225" s="374">
        <v>0</v>
      </c>
      <c r="D225" s="391">
        <v>0</v>
      </c>
      <c r="E225" s="392">
        <f t="shared" si="35"/>
        <v>0</v>
      </c>
      <c r="F225" s="295">
        <f t="shared" si="36"/>
        <v>3</v>
      </c>
      <c r="G225" s="295"/>
      <c r="H225" s="295">
        <v>3</v>
      </c>
      <c r="I225" s="387"/>
      <c r="J225" s="398">
        <f t="shared" si="37"/>
        <v>3</v>
      </c>
      <c r="K225" s="392">
        <f t="shared" si="38"/>
        <v>0</v>
      </c>
    </row>
    <row r="226" spans="1:11">
      <c r="A226" s="372">
        <v>2013813</v>
      </c>
      <c r="B226" s="373" t="s">
        <v>365</v>
      </c>
      <c r="C226" s="374">
        <v>0</v>
      </c>
      <c r="D226" s="391">
        <v>0</v>
      </c>
      <c r="E226" s="392">
        <f t="shared" si="35"/>
        <v>0</v>
      </c>
      <c r="F226" s="295">
        <f t="shared" si="36"/>
        <v>0</v>
      </c>
      <c r="G226" s="295"/>
      <c r="H226" s="295"/>
      <c r="I226" s="387"/>
      <c r="J226" s="398">
        <f t="shared" si="37"/>
        <v>0</v>
      </c>
      <c r="K226" s="392">
        <f t="shared" si="38"/>
        <v>0</v>
      </c>
    </row>
    <row r="227" spans="1:11">
      <c r="A227" s="372">
        <v>2013814</v>
      </c>
      <c r="B227" s="373" t="s">
        <v>366</v>
      </c>
      <c r="C227" s="374">
        <v>0</v>
      </c>
      <c r="D227" s="391">
        <v>0</v>
      </c>
      <c r="E227" s="392">
        <f t="shared" si="35"/>
        <v>0</v>
      </c>
      <c r="F227" s="295">
        <f t="shared" si="36"/>
        <v>0</v>
      </c>
      <c r="G227" s="295"/>
      <c r="H227" s="295"/>
      <c r="I227" s="387"/>
      <c r="J227" s="398">
        <f t="shared" si="37"/>
        <v>0</v>
      </c>
      <c r="K227" s="392">
        <f t="shared" si="38"/>
        <v>0</v>
      </c>
    </row>
    <row r="228" spans="1:11">
      <c r="A228" s="372">
        <v>2013815</v>
      </c>
      <c r="B228" s="373" t="s">
        <v>367</v>
      </c>
      <c r="C228" s="374">
        <v>0</v>
      </c>
      <c r="D228" s="391">
        <v>0</v>
      </c>
      <c r="E228" s="392">
        <f t="shared" si="35"/>
        <v>0</v>
      </c>
      <c r="F228" s="295">
        <f t="shared" si="36"/>
        <v>0</v>
      </c>
      <c r="G228" s="295"/>
      <c r="H228" s="295"/>
      <c r="I228" s="387"/>
      <c r="J228" s="398">
        <f t="shared" si="37"/>
        <v>0</v>
      </c>
      <c r="K228" s="392">
        <f t="shared" si="38"/>
        <v>0</v>
      </c>
    </row>
    <row r="229" spans="1:11">
      <c r="A229" s="372">
        <v>2013816</v>
      </c>
      <c r="B229" s="373" t="s">
        <v>368</v>
      </c>
      <c r="C229" s="374">
        <v>61</v>
      </c>
      <c r="D229" s="391">
        <v>59</v>
      </c>
      <c r="E229" s="392">
        <f t="shared" si="35"/>
        <v>96.7213114754098</v>
      </c>
      <c r="F229" s="295">
        <f t="shared" si="36"/>
        <v>54</v>
      </c>
      <c r="G229" s="295">
        <v>13</v>
      </c>
      <c r="H229" s="295">
        <v>16</v>
      </c>
      <c r="I229" s="387">
        <v>25</v>
      </c>
      <c r="J229" s="398">
        <f t="shared" si="37"/>
        <v>-7</v>
      </c>
      <c r="K229" s="392">
        <f t="shared" si="38"/>
        <v>-11.4754098360656</v>
      </c>
    </row>
    <row r="230" spans="1:11">
      <c r="A230" s="372">
        <v>2013850</v>
      </c>
      <c r="B230" s="373" t="s">
        <v>369</v>
      </c>
      <c r="C230" s="374">
        <v>137</v>
      </c>
      <c r="D230" s="391">
        <v>123</v>
      </c>
      <c r="E230" s="392">
        <f t="shared" si="35"/>
        <v>89.7810218978102</v>
      </c>
      <c r="F230" s="295">
        <f t="shared" si="36"/>
        <v>110</v>
      </c>
      <c r="G230" s="295">
        <v>110</v>
      </c>
      <c r="H230" s="295"/>
      <c r="I230" s="387"/>
      <c r="J230" s="398">
        <f t="shared" si="37"/>
        <v>-27</v>
      </c>
      <c r="K230" s="392">
        <f t="shared" si="38"/>
        <v>-19.7080291970803</v>
      </c>
    </row>
    <row r="231" spans="1:11">
      <c r="A231" s="372">
        <v>2013899</v>
      </c>
      <c r="B231" s="373" t="s">
        <v>370</v>
      </c>
      <c r="C231" s="374">
        <v>0</v>
      </c>
      <c r="D231" s="391">
        <v>0</v>
      </c>
      <c r="E231" s="392">
        <f t="shared" si="35"/>
        <v>0</v>
      </c>
      <c r="F231" s="295">
        <f t="shared" si="36"/>
        <v>0</v>
      </c>
      <c r="G231" s="295"/>
      <c r="H231" s="295"/>
      <c r="I231" s="387"/>
      <c r="J231" s="398">
        <f t="shared" si="37"/>
        <v>0</v>
      </c>
      <c r="K231" s="392">
        <f t="shared" si="38"/>
        <v>0</v>
      </c>
    </row>
    <row r="232" spans="1:11">
      <c r="A232" s="376">
        <v>20139</v>
      </c>
      <c r="B232" s="377" t="s">
        <v>371</v>
      </c>
      <c r="C232" s="378">
        <v>0</v>
      </c>
      <c r="D232" s="378">
        <f t="shared" ref="D232:I232" si="42">SUM(D233:D238)</f>
        <v>47</v>
      </c>
      <c r="E232" s="394">
        <f t="shared" si="35"/>
        <v>0</v>
      </c>
      <c r="F232" s="378">
        <f t="shared" si="36"/>
        <v>267</v>
      </c>
      <c r="G232" s="378">
        <f t="shared" si="42"/>
        <v>259</v>
      </c>
      <c r="H232" s="378">
        <f t="shared" si="42"/>
        <v>8</v>
      </c>
      <c r="I232" s="388">
        <f t="shared" si="42"/>
        <v>0</v>
      </c>
      <c r="J232" s="394">
        <f t="shared" si="37"/>
        <v>267</v>
      </c>
      <c r="K232" s="394">
        <f t="shared" si="38"/>
        <v>0</v>
      </c>
    </row>
    <row r="233" spans="1:11">
      <c r="A233" s="372">
        <v>2013901</v>
      </c>
      <c r="B233" s="373" t="s">
        <v>372</v>
      </c>
      <c r="C233" s="374">
        <v>0</v>
      </c>
      <c r="D233" s="391">
        <v>34</v>
      </c>
      <c r="E233" s="392">
        <f t="shared" si="35"/>
        <v>0</v>
      </c>
      <c r="F233" s="295">
        <f t="shared" si="36"/>
        <v>80</v>
      </c>
      <c r="G233" s="295">
        <v>80</v>
      </c>
      <c r="H233" s="295"/>
      <c r="I233" s="387"/>
      <c r="J233" s="398">
        <f t="shared" si="37"/>
        <v>80</v>
      </c>
      <c r="K233" s="392">
        <f t="shared" si="38"/>
        <v>0</v>
      </c>
    </row>
    <row r="234" spans="1:11">
      <c r="A234" s="372">
        <v>2013902</v>
      </c>
      <c r="B234" s="373" t="s">
        <v>373</v>
      </c>
      <c r="C234" s="374">
        <v>0</v>
      </c>
      <c r="D234" s="391">
        <v>4</v>
      </c>
      <c r="E234" s="392">
        <f t="shared" si="35"/>
        <v>0</v>
      </c>
      <c r="F234" s="295">
        <f t="shared" si="36"/>
        <v>21</v>
      </c>
      <c r="G234" s="295">
        <v>13</v>
      </c>
      <c r="H234" s="295">
        <v>8</v>
      </c>
      <c r="I234" s="387"/>
      <c r="J234" s="398">
        <f t="shared" si="37"/>
        <v>21</v>
      </c>
      <c r="K234" s="392">
        <f t="shared" si="38"/>
        <v>0</v>
      </c>
    </row>
    <row r="235" spans="1:11">
      <c r="A235" s="372">
        <v>2013903</v>
      </c>
      <c r="B235" s="373" t="s">
        <v>374</v>
      </c>
      <c r="C235" s="374">
        <v>0</v>
      </c>
      <c r="D235" s="391">
        <v>0</v>
      </c>
      <c r="E235" s="392">
        <f t="shared" si="35"/>
        <v>0</v>
      </c>
      <c r="F235" s="295">
        <f t="shared" si="36"/>
        <v>0</v>
      </c>
      <c r="G235" s="295"/>
      <c r="H235" s="295"/>
      <c r="I235" s="387"/>
      <c r="J235" s="398">
        <f t="shared" si="37"/>
        <v>0</v>
      </c>
      <c r="K235" s="392">
        <f t="shared" si="38"/>
        <v>0</v>
      </c>
    </row>
    <row r="236" spans="1:11">
      <c r="A236" s="372">
        <v>2013904</v>
      </c>
      <c r="B236" s="373" t="s">
        <v>314</v>
      </c>
      <c r="C236" s="374">
        <v>0</v>
      </c>
      <c r="D236" s="391">
        <v>0</v>
      </c>
      <c r="E236" s="392">
        <f t="shared" si="35"/>
        <v>0</v>
      </c>
      <c r="F236" s="295">
        <f t="shared" si="36"/>
        <v>19</v>
      </c>
      <c r="G236" s="295">
        <v>19</v>
      </c>
      <c r="H236" s="295"/>
      <c r="I236" s="387"/>
      <c r="J236" s="398">
        <f t="shared" si="37"/>
        <v>19</v>
      </c>
      <c r="K236" s="392">
        <f t="shared" si="38"/>
        <v>0</v>
      </c>
    </row>
    <row r="237" spans="1:11">
      <c r="A237" s="372">
        <v>2013950</v>
      </c>
      <c r="B237" s="373" t="s">
        <v>375</v>
      </c>
      <c r="C237" s="374">
        <v>0</v>
      </c>
      <c r="D237" s="391">
        <v>9</v>
      </c>
      <c r="E237" s="392">
        <f t="shared" si="35"/>
        <v>0</v>
      </c>
      <c r="F237" s="295">
        <f t="shared" si="36"/>
        <v>147</v>
      </c>
      <c r="G237" s="295">
        <v>147</v>
      </c>
      <c r="H237" s="295"/>
      <c r="I237" s="387"/>
      <c r="J237" s="398">
        <f t="shared" si="37"/>
        <v>147</v>
      </c>
      <c r="K237" s="392">
        <f t="shared" si="38"/>
        <v>0</v>
      </c>
    </row>
    <row r="238" spans="1:11">
      <c r="A238" s="372">
        <v>2013999</v>
      </c>
      <c r="B238" s="373" t="s">
        <v>376</v>
      </c>
      <c r="C238" s="374">
        <v>0</v>
      </c>
      <c r="D238" s="391">
        <v>0</v>
      </c>
      <c r="E238" s="392">
        <f t="shared" si="35"/>
        <v>0</v>
      </c>
      <c r="F238" s="295">
        <f t="shared" si="36"/>
        <v>0</v>
      </c>
      <c r="G238" s="295"/>
      <c r="H238" s="295"/>
      <c r="I238" s="387"/>
      <c r="J238" s="398">
        <f t="shared" si="37"/>
        <v>0</v>
      </c>
      <c r="K238" s="392">
        <f t="shared" si="38"/>
        <v>0</v>
      </c>
    </row>
    <row r="239" spans="1:11">
      <c r="A239" s="376">
        <v>20140</v>
      </c>
      <c r="B239" s="376" t="s">
        <v>377</v>
      </c>
      <c r="C239" s="395">
        <v>0</v>
      </c>
      <c r="D239" s="395">
        <f t="shared" ref="D239:I239" si="43">SUM(D240:D244)</f>
        <v>8</v>
      </c>
      <c r="E239" s="394">
        <f t="shared" si="35"/>
        <v>0</v>
      </c>
      <c r="F239" s="394">
        <f t="shared" si="36"/>
        <v>21</v>
      </c>
      <c r="G239" s="394">
        <f t="shared" si="43"/>
        <v>21</v>
      </c>
      <c r="H239" s="394">
        <f t="shared" si="43"/>
        <v>0</v>
      </c>
      <c r="I239" s="388">
        <f t="shared" si="43"/>
        <v>0</v>
      </c>
      <c r="J239" s="394">
        <f t="shared" si="37"/>
        <v>21</v>
      </c>
      <c r="K239" s="394">
        <f t="shared" si="38"/>
        <v>0</v>
      </c>
    </row>
    <row r="240" spans="1:11">
      <c r="A240" s="372">
        <v>2014001</v>
      </c>
      <c r="B240" s="373" t="s">
        <v>378</v>
      </c>
      <c r="C240" s="374">
        <v>0</v>
      </c>
      <c r="D240" s="391">
        <v>0</v>
      </c>
      <c r="E240" s="392">
        <f t="shared" si="35"/>
        <v>0</v>
      </c>
      <c r="F240" s="295">
        <f t="shared" si="36"/>
        <v>21</v>
      </c>
      <c r="G240" s="295">
        <v>21</v>
      </c>
      <c r="H240" s="295"/>
      <c r="I240" s="387"/>
      <c r="J240" s="398">
        <f t="shared" si="37"/>
        <v>21</v>
      </c>
      <c r="K240" s="392">
        <f t="shared" si="38"/>
        <v>0</v>
      </c>
    </row>
    <row r="241" spans="1:11">
      <c r="A241" s="372">
        <v>2014002</v>
      </c>
      <c r="B241" s="373" t="s">
        <v>379</v>
      </c>
      <c r="C241" s="374">
        <v>0</v>
      </c>
      <c r="D241" s="391">
        <v>0</v>
      </c>
      <c r="E241" s="392">
        <f t="shared" si="35"/>
        <v>0</v>
      </c>
      <c r="F241" s="295">
        <f t="shared" si="36"/>
        <v>0</v>
      </c>
      <c r="G241" s="295"/>
      <c r="H241" s="295"/>
      <c r="I241" s="387"/>
      <c r="J241" s="398">
        <f t="shared" si="37"/>
        <v>0</v>
      </c>
      <c r="K241" s="392">
        <f t="shared" si="38"/>
        <v>0</v>
      </c>
    </row>
    <row r="242" spans="1:11">
      <c r="A242" s="372">
        <v>2014003</v>
      </c>
      <c r="B242" s="373" t="s">
        <v>380</v>
      </c>
      <c r="C242" s="374">
        <v>0</v>
      </c>
      <c r="D242" s="391">
        <v>0</v>
      </c>
      <c r="E242" s="392">
        <f t="shared" si="35"/>
        <v>0</v>
      </c>
      <c r="F242" s="295">
        <f t="shared" si="36"/>
        <v>0</v>
      </c>
      <c r="G242" s="295"/>
      <c r="H242" s="295"/>
      <c r="I242" s="387"/>
      <c r="J242" s="398">
        <f t="shared" si="37"/>
        <v>0</v>
      </c>
      <c r="K242" s="392">
        <f t="shared" si="38"/>
        <v>0</v>
      </c>
    </row>
    <row r="243" spans="1:11">
      <c r="A243" s="372">
        <v>2014004</v>
      </c>
      <c r="B243" s="373" t="s">
        <v>381</v>
      </c>
      <c r="C243" s="374">
        <v>0</v>
      </c>
      <c r="D243" s="391">
        <v>0</v>
      </c>
      <c r="E243" s="392">
        <f t="shared" si="35"/>
        <v>0</v>
      </c>
      <c r="F243" s="295">
        <f t="shared" si="36"/>
        <v>0</v>
      </c>
      <c r="G243" s="295"/>
      <c r="H243" s="295"/>
      <c r="I243" s="387"/>
      <c r="J243" s="398">
        <f t="shared" si="37"/>
        <v>0</v>
      </c>
      <c r="K243" s="392">
        <f t="shared" si="38"/>
        <v>0</v>
      </c>
    </row>
    <row r="244" spans="1:11">
      <c r="A244" s="372">
        <v>2014099</v>
      </c>
      <c r="B244" s="373" t="s">
        <v>382</v>
      </c>
      <c r="C244" s="374">
        <v>0</v>
      </c>
      <c r="D244" s="391">
        <v>8</v>
      </c>
      <c r="E244" s="392">
        <f t="shared" si="35"/>
        <v>0</v>
      </c>
      <c r="F244" s="295">
        <f t="shared" si="36"/>
        <v>0</v>
      </c>
      <c r="G244" s="295"/>
      <c r="H244" s="295"/>
      <c r="I244" s="387"/>
      <c r="J244" s="398">
        <f t="shared" si="37"/>
        <v>0</v>
      </c>
      <c r="K244" s="392"/>
    </row>
    <row r="245" spans="1:11">
      <c r="A245" s="376">
        <v>20199</v>
      </c>
      <c r="B245" s="377" t="s">
        <v>383</v>
      </c>
      <c r="C245" s="378">
        <v>0</v>
      </c>
      <c r="D245" s="378">
        <f t="shared" ref="D245:I245" si="44">SUM(D246:D247)</f>
        <v>100</v>
      </c>
      <c r="E245" s="393">
        <f t="shared" si="35"/>
        <v>0</v>
      </c>
      <c r="F245" s="378">
        <f t="shared" si="36"/>
        <v>0</v>
      </c>
      <c r="G245" s="378">
        <f t="shared" si="44"/>
        <v>0</v>
      </c>
      <c r="H245" s="378">
        <f t="shared" si="44"/>
        <v>0</v>
      </c>
      <c r="I245" s="388">
        <f t="shared" si="44"/>
        <v>0</v>
      </c>
      <c r="J245" s="399">
        <f t="shared" si="37"/>
        <v>0</v>
      </c>
      <c r="K245" s="393">
        <f t="shared" ref="K245:K308" si="45">IF(C245=0,0,J245/C245*100)</f>
        <v>0</v>
      </c>
    </row>
    <row r="246" spans="1:11">
      <c r="A246" s="372">
        <v>2019901</v>
      </c>
      <c r="B246" s="373" t="s">
        <v>384</v>
      </c>
      <c r="C246" s="374">
        <v>0</v>
      </c>
      <c r="D246" s="295">
        <v>0</v>
      </c>
      <c r="E246" s="375">
        <f t="shared" si="35"/>
        <v>0</v>
      </c>
      <c r="F246" s="295">
        <f t="shared" si="36"/>
        <v>0</v>
      </c>
      <c r="G246" s="295"/>
      <c r="H246" s="295"/>
      <c r="I246" s="387"/>
      <c r="J246" s="374">
        <f t="shared" si="37"/>
        <v>0</v>
      </c>
      <c r="K246" s="375">
        <f t="shared" si="45"/>
        <v>0</v>
      </c>
    </row>
    <row r="247" spans="1:11">
      <c r="A247" s="372">
        <v>2019999</v>
      </c>
      <c r="B247" s="373" t="s">
        <v>383</v>
      </c>
      <c r="C247" s="374">
        <v>0</v>
      </c>
      <c r="D247" s="295">
        <v>100</v>
      </c>
      <c r="E247" s="375">
        <f t="shared" si="35"/>
        <v>0</v>
      </c>
      <c r="F247" s="295">
        <f t="shared" si="36"/>
        <v>0</v>
      </c>
      <c r="G247" s="295"/>
      <c r="H247" s="295"/>
      <c r="I247" s="387"/>
      <c r="J247" s="374">
        <f t="shared" si="37"/>
        <v>0</v>
      </c>
      <c r="K247" s="375">
        <f t="shared" si="45"/>
        <v>0</v>
      </c>
    </row>
    <row r="248" spans="1:11">
      <c r="A248" s="396">
        <v>202</v>
      </c>
      <c r="B248" s="397" t="s">
        <v>385</v>
      </c>
      <c r="C248" s="366">
        <f t="shared" ref="C248:I248" si="46">SUM(C249,C256)</f>
        <v>0</v>
      </c>
      <c r="D248" s="366">
        <f>D249+D256</f>
        <v>0</v>
      </c>
      <c r="E248" s="384">
        <f t="shared" si="35"/>
        <v>0</v>
      </c>
      <c r="F248" s="366">
        <f t="shared" si="36"/>
        <v>0</v>
      </c>
      <c r="G248" s="366">
        <f t="shared" si="46"/>
        <v>0</v>
      </c>
      <c r="H248" s="366">
        <f t="shared" si="46"/>
        <v>0</v>
      </c>
      <c r="I248" s="383">
        <f t="shared" si="46"/>
        <v>0</v>
      </c>
      <c r="J248" s="366">
        <f t="shared" si="37"/>
        <v>0</v>
      </c>
      <c r="K248" s="384">
        <f t="shared" si="45"/>
        <v>0</v>
      </c>
    </row>
    <row r="249" spans="1:11">
      <c r="A249" s="376">
        <v>20201</v>
      </c>
      <c r="B249" s="377" t="s">
        <v>386</v>
      </c>
      <c r="C249" s="378">
        <f t="shared" ref="C249:I249" si="47">SUM(C250:C255)</f>
        <v>0</v>
      </c>
      <c r="D249" s="378">
        <f t="shared" si="47"/>
        <v>0</v>
      </c>
      <c r="E249" s="379">
        <f t="shared" si="35"/>
        <v>0</v>
      </c>
      <c r="F249" s="378">
        <f t="shared" si="36"/>
        <v>0</v>
      </c>
      <c r="G249" s="378">
        <f t="shared" si="47"/>
        <v>0</v>
      </c>
      <c r="H249" s="378">
        <f t="shared" si="47"/>
        <v>0</v>
      </c>
      <c r="I249" s="388">
        <f t="shared" si="47"/>
        <v>0</v>
      </c>
      <c r="J249" s="378">
        <f t="shared" si="37"/>
        <v>0</v>
      </c>
      <c r="K249" s="379">
        <f t="shared" si="45"/>
        <v>0</v>
      </c>
    </row>
    <row r="250" spans="1:11">
      <c r="A250" s="372">
        <v>2020101</v>
      </c>
      <c r="B250" s="373" t="s">
        <v>387</v>
      </c>
      <c r="C250" s="374"/>
      <c r="D250" s="295">
        <v>0</v>
      </c>
      <c r="E250" s="375">
        <f t="shared" si="35"/>
        <v>0</v>
      </c>
      <c r="F250" s="295">
        <f t="shared" si="36"/>
        <v>0</v>
      </c>
      <c r="G250" s="295"/>
      <c r="H250" s="295"/>
      <c r="I250" s="387"/>
      <c r="J250" s="374">
        <f t="shared" si="37"/>
        <v>0</v>
      </c>
      <c r="K250" s="375">
        <f t="shared" si="45"/>
        <v>0</v>
      </c>
    </row>
    <row r="251" spans="1:11">
      <c r="A251" s="372">
        <v>2020102</v>
      </c>
      <c r="B251" s="373" t="s">
        <v>388</v>
      </c>
      <c r="C251" s="374"/>
      <c r="D251" s="295">
        <v>0</v>
      </c>
      <c r="E251" s="375">
        <f t="shared" si="35"/>
        <v>0</v>
      </c>
      <c r="F251" s="295">
        <f t="shared" si="36"/>
        <v>0</v>
      </c>
      <c r="G251" s="295"/>
      <c r="H251" s="295"/>
      <c r="I251" s="387"/>
      <c r="J251" s="374">
        <f t="shared" si="37"/>
        <v>0</v>
      </c>
      <c r="K251" s="375">
        <f t="shared" si="45"/>
        <v>0</v>
      </c>
    </row>
    <row r="252" spans="1:11">
      <c r="A252" s="372">
        <v>2020103</v>
      </c>
      <c r="B252" s="373" t="s">
        <v>389</v>
      </c>
      <c r="C252" s="374"/>
      <c r="D252" s="295">
        <v>0</v>
      </c>
      <c r="E252" s="375">
        <f t="shared" si="35"/>
        <v>0</v>
      </c>
      <c r="F252" s="295">
        <f t="shared" si="36"/>
        <v>0</v>
      </c>
      <c r="G252" s="295"/>
      <c r="H252" s="295"/>
      <c r="I252" s="387"/>
      <c r="J252" s="374">
        <f t="shared" si="37"/>
        <v>0</v>
      </c>
      <c r="K252" s="375">
        <f t="shared" si="45"/>
        <v>0</v>
      </c>
    </row>
    <row r="253" spans="1:11">
      <c r="A253" s="372">
        <v>2020104</v>
      </c>
      <c r="B253" s="373" t="s">
        <v>314</v>
      </c>
      <c r="C253" s="374"/>
      <c r="D253" s="295">
        <v>0</v>
      </c>
      <c r="E253" s="375">
        <f t="shared" si="35"/>
        <v>0</v>
      </c>
      <c r="F253" s="295">
        <f t="shared" si="36"/>
        <v>0</v>
      </c>
      <c r="G253" s="295"/>
      <c r="H253" s="295"/>
      <c r="I253" s="387"/>
      <c r="J253" s="374">
        <f t="shared" si="37"/>
        <v>0</v>
      </c>
      <c r="K253" s="375">
        <f t="shared" si="45"/>
        <v>0</v>
      </c>
    </row>
    <row r="254" spans="1:11">
      <c r="A254" s="372">
        <v>2020150</v>
      </c>
      <c r="B254" s="373" t="s">
        <v>390</v>
      </c>
      <c r="C254" s="374"/>
      <c r="D254" s="295">
        <v>0</v>
      </c>
      <c r="E254" s="375">
        <f t="shared" si="35"/>
        <v>0</v>
      </c>
      <c r="F254" s="295">
        <f t="shared" si="36"/>
        <v>0</v>
      </c>
      <c r="G254" s="295"/>
      <c r="H254" s="295"/>
      <c r="I254" s="387"/>
      <c r="J254" s="374">
        <f t="shared" si="37"/>
        <v>0</v>
      </c>
      <c r="K254" s="375">
        <f t="shared" si="45"/>
        <v>0</v>
      </c>
    </row>
    <row r="255" spans="1:11">
      <c r="A255" s="372">
        <v>2020199</v>
      </c>
      <c r="B255" s="373" t="s">
        <v>391</v>
      </c>
      <c r="C255" s="374"/>
      <c r="D255" s="295">
        <v>0</v>
      </c>
      <c r="E255" s="375">
        <f t="shared" si="35"/>
        <v>0</v>
      </c>
      <c r="F255" s="295">
        <f t="shared" si="36"/>
        <v>0</v>
      </c>
      <c r="G255" s="295"/>
      <c r="H255" s="295"/>
      <c r="I255" s="387"/>
      <c r="J255" s="374">
        <f t="shared" si="37"/>
        <v>0</v>
      </c>
      <c r="K255" s="375">
        <f t="shared" si="45"/>
        <v>0</v>
      </c>
    </row>
    <row r="256" spans="1:11">
      <c r="A256" s="376">
        <v>20299</v>
      </c>
      <c r="B256" s="377" t="s">
        <v>392</v>
      </c>
      <c r="C256" s="378">
        <f t="shared" ref="C256:I256" si="48">SUM(C257)</f>
        <v>0</v>
      </c>
      <c r="D256" s="378">
        <f t="shared" si="48"/>
        <v>0</v>
      </c>
      <c r="E256" s="379">
        <f t="shared" si="35"/>
        <v>0</v>
      </c>
      <c r="F256" s="378">
        <f t="shared" si="36"/>
        <v>0</v>
      </c>
      <c r="G256" s="378">
        <f t="shared" si="48"/>
        <v>0</v>
      </c>
      <c r="H256" s="378">
        <f t="shared" si="48"/>
        <v>0</v>
      </c>
      <c r="I256" s="388">
        <f t="shared" si="48"/>
        <v>0</v>
      </c>
      <c r="J256" s="378">
        <f t="shared" si="37"/>
        <v>0</v>
      </c>
      <c r="K256" s="379">
        <f t="shared" si="45"/>
        <v>0</v>
      </c>
    </row>
    <row r="257" spans="1:11">
      <c r="A257" s="372">
        <v>2029999</v>
      </c>
      <c r="B257" s="373" t="s">
        <v>392</v>
      </c>
      <c r="C257" s="374"/>
      <c r="D257" s="295">
        <v>0</v>
      </c>
      <c r="E257" s="375">
        <f t="shared" si="35"/>
        <v>0</v>
      </c>
      <c r="F257" s="295">
        <f t="shared" si="36"/>
        <v>0</v>
      </c>
      <c r="G257" s="295"/>
      <c r="H257" s="295"/>
      <c r="I257" s="387"/>
      <c r="J257" s="374">
        <f t="shared" si="37"/>
        <v>0</v>
      </c>
      <c r="K257" s="375">
        <f t="shared" si="45"/>
        <v>0</v>
      </c>
    </row>
    <row r="258" spans="1:11">
      <c r="A258" s="396">
        <v>203</v>
      </c>
      <c r="B258" s="397" t="s">
        <v>393</v>
      </c>
      <c r="C258" s="366">
        <f t="shared" ref="C258:I258" si="49">SUM(C259,C263,C271)</f>
        <v>0</v>
      </c>
      <c r="D258" s="366">
        <f t="shared" si="49"/>
        <v>306</v>
      </c>
      <c r="E258" s="384">
        <f t="shared" si="35"/>
        <v>0</v>
      </c>
      <c r="F258" s="366">
        <f t="shared" si="36"/>
        <v>240</v>
      </c>
      <c r="G258" s="366">
        <f t="shared" si="49"/>
        <v>168</v>
      </c>
      <c r="H258" s="366">
        <f t="shared" si="49"/>
        <v>72</v>
      </c>
      <c r="I258" s="383">
        <f t="shared" si="49"/>
        <v>0</v>
      </c>
      <c r="J258" s="366">
        <f t="shared" si="37"/>
        <v>240</v>
      </c>
      <c r="K258" s="384">
        <f t="shared" si="45"/>
        <v>0</v>
      </c>
    </row>
    <row r="259" spans="1:11">
      <c r="A259" s="376">
        <v>20301</v>
      </c>
      <c r="B259" s="377" t="s">
        <v>394</v>
      </c>
      <c r="C259" s="378">
        <v>0</v>
      </c>
      <c r="D259" s="378">
        <f t="shared" ref="D259:I259" si="50">SUM(D260:D262)</f>
        <v>0</v>
      </c>
      <c r="E259" s="379">
        <f t="shared" si="35"/>
        <v>0</v>
      </c>
      <c r="F259" s="378">
        <f t="shared" si="36"/>
        <v>0</v>
      </c>
      <c r="G259" s="378">
        <f t="shared" si="50"/>
        <v>0</v>
      </c>
      <c r="H259" s="378">
        <f t="shared" si="50"/>
        <v>0</v>
      </c>
      <c r="I259" s="388">
        <f t="shared" si="50"/>
        <v>0</v>
      </c>
      <c r="J259" s="378">
        <f t="shared" si="37"/>
        <v>0</v>
      </c>
      <c r="K259" s="379">
        <f t="shared" si="45"/>
        <v>0</v>
      </c>
    </row>
    <row r="260" spans="1:11">
      <c r="A260" s="372">
        <v>2030101</v>
      </c>
      <c r="B260" s="373" t="s">
        <v>395</v>
      </c>
      <c r="C260" s="374">
        <v>0</v>
      </c>
      <c r="D260" s="295">
        <v>0</v>
      </c>
      <c r="E260" s="375">
        <f t="shared" si="35"/>
        <v>0</v>
      </c>
      <c r="F260" s="295">
        <f t="shared" si="36"/>
        <v>0</v>
      </c>
      <c r="G260" s="295"/>
      <c r="H260" s="295"/>
      <c r="I260" s="387"/>
      <c r="J260" s="374">
        <f t="shared" si="37"/>
        <v>0</v>
      </c>
      <c r="K260" s="375">
        <f t="shared" si="45"/>
        <v>0</v>
      </c>
    </row>
    <row r="261" spans="1:11">
      <c r="A261" s="372">
        <v>2030102</v>
      </c>
      <c r="B261" s="373" t="s">
        <v>396</v>
      </c>
      <c r="C261" s="374">
        <v>0</v>
      </c>
      <c r="D261" s="295">
        <v>0</v>
      </c>
      <c r="E261" s="375">
        <f t="shared" si="35"/>
        <v>0</v>
      </c>
      <c r="F261" s="295">
        <f t="shared" si="36"/>
        <v>0</v>
      </c>
      <c r="G261" s="295"/>
      <c r="H261" s="295"/>
      <c r="I261" s="387"/>
      <c r="J261" s="374">
        <f t="shared" si="37"/>
        <v>0</v>
      </c>
      <c r="K261" s="375">
        <f t="shared" si="45"/>
        <v>0</v>
      </c>
    </row>
    <row r="262" spans="1:11">
      <c r="A262" s="372">
        <v>2030199</v>
      </c>
      <c r="B262" s="373" t="s">
        <v>397</v>
      </c>
      <c r="C262" s="374">
        <v>0</v>
      </c>
      <c r="D262" s="295">
        <v>0</v>
      </c>
      <c r="E262" s="375">
        <f t="shared" si="35"/>
        <v>0</v>
      </c>
      <c r="F262" s="295">
        <f t="shared" si="36"/>
        <v>0</v>
      </c>
      <c r="G262" s="295"/>
      <c r="H262" s="295"/>
      <c r="I262" s="387"/>
      <c r="J262" s="374">
        <f t="shared" si="37"/>
        <v>0</v>
      </c>
      <c r="K262" s="375">
        <f t="shared" si="45"/>
        <v>0</v>
      </c>
    </row>
    <row r="263" spans="1:11">
      <c r="A263" s="376">
        <v>20306</v>
      </c>
      <c r="B263" s="377" t="s">
        <v>398</v>
      </c>
      <c r="C263" s="378">
        <v>0</v>
      </c>
      <c r="D263" s="378">
        <f t="shared" ref="D263:I263" si="51">SUM(D264:D270)</f>
        <v>306</v>
      </c>
      <c r="E263" s="379">
        <f t="shared" ref="E263:E326" si="52">IF(C263=0,0,D263/C263)*100</f>
        <v>0</v>
      </c>
      <c r="F263" s="378">
        <f t="shared" ref="F263:F326" si="53">G263+H263+I263</f>
        <v>240</v>
      </c>
      <c r="G263" s="378">
        <f t="shared" si="51"/>
        <v>168</v>
      </c>
      <c r="H263" s="378">
        <f t="shared" si="51"/>
        <v>72</v>
      </c>
      <c r="I263" s="388">
        <f t="shared" si="51"/>
        <v>0</v>
      </c>
      <c r="J263" s="378">
        <f t="shared" ref="J263:J326" si="54">F263-C263</f>
        <v>240</v>
      </c>
      <c r="K263" s="379">
        <f t="shared" si="45"/>
        <v>0</v>
      </c>
    </row>
    <row r="264" spans="1:11">
      <c r="A264" s="372">
        <v>2030601</v>
      </c>
      <c r="B264" s="373" t="s">
        <v>399</v>
      </c>
      <c r="C264" s="374">
        <v>0</v>
      </c>
      <c r="D264" s="295">
        <v>143</v>
      </c>
      <c r="E264" s="375">
        <f t="shared" si="52"/>
        <v>0</v>
      </c>
      <c r="F264" s="295">
        <f t="shared" si="53"/>
        <v>68</v>
      </c>
      <c r="G264" s="295">
        <v>68</v>
      </c>
      <c r="H264" s="295"/>
      <c r="I264" s="387"/>
      <c r="J264" s="374">
        <f t="shared" si="54"/>
        <v>68</v>
      </c>
      <c r="K264" s="375">
        <f t="shared" si="45"/>
        <v>0</v>
      </c>
    </row>
    <row r="265" spans="1:11">
      <c r="A265" s="372">
        <v>2030602</v>
      </c>
      <c r="B265" s="373" t="s">
        <v>400</v>
      </c>
      <c r="C265" s="374">
        <v>0</v>
      </c>
      <c r="D265" s="295">
        <v>0</v>
      </c>
      <c r="E265" s="375">
        <f t="shared" si="52"/>
        <v>0</v>
      </c>
      <c r="F265" s="295">
        <f t="shared" si="53"/>
        <v>0</v>
      </c>
      <c r="G265" s="295"/>
      <c r="H265" s="295"/>
      <c r="I265" s="387"/>
      <c r="J265" s="374">
        <f t="shared" si="54"/>
        <v>0</v>
      </c>
      <c r="K265" s="375">
        <f t="shared" si="45"/>
        <v>0</v>
      </c>
    </row>
    <row r="266" spans="1:11">
      <c r="A266" s="372">
        <v>2030603</v>
      </c>
      <c r="B266" s="373" t="s">
        <v>401</v>
      </c>
      <c r="C266" s="374">
        <v>0</v>
      </c>
      <c r="D266" s="295">
        <v>0</v>
      </c>
      <c r="E266" s="375">
        <f t="shared" si="52"/>
        <v>0</v>
      </c>
      <c r="F266" s="295">
        <f t="shared" si="53"/>
        <v>0</v>
      </c>
      <c r="G266" s="295"/>
      <c r="H266" s="295"/>
      <c r="I266" s="387"/>
      <c r="J266" s="374">
        <f t="shared" si="54"/>
        <v>0</v>
      </c>
      <c r="K266" s="375">
        <f t="shared" si="45"/>
        <v>0</v>
      </c>
    </row>
    <row r="267" spans="1:11">
      <c r="A267" s="372">
        <v>2030604</v>
      </c>
      <c r="B267" s="373" t="s">
        <v>402</v>
      </c>
      <c r="C267" s="374">
        <v>0</v>
      </c>
      <c r="D267" s="295">
        <v>0</v>
      </c>
      <c r="E267" s="375">
        <f t="shared" si="52"/>
        <v>0</v>
      </c>
      <c r="F267" s="295">
        <f t="shared" si="53"/>
        <v>0</v>
      </c>
      <c r="G267" s="295"/>
      <c r="H267" s="295"/>
      <c r="I267" s="387"/>
      <c r="J267" s="374">
        <f t="shared" si="54"/>
        <v>0</v>
      </c>
      <c r="K267" s="375">
        <f t="shared" si="45"/>
        <v>0</v>
      </c>
    </row>
    <row r="268" spans="1:11">
      <c r="A268" s="372">
        <v>2030607</v>
      </c>
      <c r="B268" s="373" t="s">
        <v>403</v>
      </c>
      <c r="C268" s="374">
        <v>0</v>
      </c>
      <c r="D268" s="295">
        <v>163</v>
      </c>
      <c r="E268" s="375">
        <f t="shared" si="52"/>
        <v>0</v>
      </c>
      <c r="F268" s="295">
        <f t="shared" si="53"/>
        <v>172</v>
      </c>
      <c r="G268" s="295">
        <v>100</v>
      </c>
      <c r="H268" s="295">
        <v>72</v>
      </c>
      <c r="I268" s="387"/>
      <c r="J268" s="374">
        <f t="shared" si="54"/>
        <v>172</v>
      </c>
      <c r="K268" s="375">
        <f t="shared" si="45"/>
        <v>0</v>
      </c>
    </row>
    <row r="269" spans="1:11">
      <c r="A269" s="372">
        <v>2030608</v>
      </c>
      <c r="B269" s="373" t="s">
        <v>404</v>
      </c>
      <c r="C269" s="374">
        <v>0</v>
      </c>
      <c r="D269" s="295">
        <v>0</v>
      </c>
      <c r="E269" s="375">
        <f t="shared" si="52"/>
        <v>0</v>
      </c>
      <c r="F269" s="295">
        <f t="shared" si="53"/>
        <v>0</v>
      </c>
      <c r="G269" s="295"/>
      <c r="H269" s="295"/>
      <c r="I269" s="387"/>
      <c r="J269" s="374">
        <f t="shared" si="54"/>
        <v>0</v>
      </c>
      <c r="K269" s="375">
        <f t="shared" si="45"/>
        <v>0</v>
      </c>
    </row>
    <row r="270" spans="1:11">
      <c r="A270" s="372">
        <v>2030699</v>
      </c>
      <c r="B270" s="373" t="s">
        <v>405</v>
      </c>
      <c r="C270" s="374">
        <v>0</v>
      </c>
      <c r="D270" s="295">
        <v>0</v>
      </c>
      <c r="E270" s="375">
        <f t="shared" si="52"/>
        <v>0</v>
      </c>
      <c r="F270" s="295">
        <f t="shared" si="53"/>
        <v>0</v>
      </c>
      <c r="G270" s="295"/>
      <c r="H270" s="295"/>
      <c r="I270" s="387"/>
      <c r="J270" s="374">
        <f t="shared" si="54"/>
        <v>0</v>
      </c>
      <c r="K270" s="375">
        <f t="shared" si="45"/>
        <v>0</v>
      </c>
    </row>
    <row r="271" spans="1:11">
      <c r="A271" s="376">
        <v>20399</v>
      </c>
      <c r="B271" s="377" t="s">
        <v>406</v>
      </c>
      <c r="C271" s="378">
        <v>0</v>
      </c>
      <c r="D271" s="378">
        <f t="shared" ref="D271:I271" si="55">SUM(D272)</f>
        <v>0</v>
      </c>
      <c r="E271" s="379">
        <f t="shared" si="52"/>
        <v>0</v>
      </c>
      <c r="F271" s="378">
        <f t="shared" si="53"/>
        <v>0</v>
      </c>
      <c r="G271" s="378">
        <f t="shared" si="55"/>
        <v>0</v>
      </c>
      <c r="H271" s="378">
        <f t="shared" si="55"/>
        <v>0</v>
      </c>
      <c r="I271" s="388">
        <f t="shared" si="55"/>
        <v>0</v>
      </c>
      <c r="J271" s="378">
        <f t="shared" si="54"/>
        <v>0</v>
      </c>
      <c r="K271" s="379">
        <f t="shared" si="45"/>
        <v>0</v>
      </c>
    </row>
    <row r="272" spans="1:11">
      <c r="A272" s="372">
        <v>2039999</v>
      </c>
      <c r="B272" s="373" t="s">
        <v>406</v>
      </c>
      <c r="C272" s="374">
        <v>0</v>
      </c>
      <c r="D272" s="295">
        <v>0</v>
      </c>
      <c r="E272" s="375">
        <f t="shared" si="52"/>
        <v>0</v>
      </c>
      <c r="F272" s="295">
        <f t="shared" si="53"/>
        <v>0</v>
      </c>
      <c r="G272" s="295"/>
      <c r="H272" s="295"/>
      <c r="I272" s="387"/>
      <c r="J272" s="374">
        <f t="shared" si="54"/>
        <v>0</v>
      </c>
      <c r="K272" s="375">
        <f t="shared" si="45"/>
        <v>0</v>
      </c>
    </row>
    <row r="273" spans="1:11">
      <c r="A273" s="396">
        <v>204</v>
      </c>
      <c r="B273" s="397" t="s">
        <v>407</v>
      </c>
      <c r="C273" s="366">
        <f t="shared" ref="C273:I273" si="56">SUM(C274,C277,C288,C295,C303,C312,C326,C336,C346,C354,C360)</f>
        <v>8207</v>
      </c>
      <c r="D273" s="366">
        <f t="shared" si="56"/>
        <v>10013</v>
      </c>
      <c r="E273" s="384">
        <f t="shared" si="52"/>
        <v>122.005604971366</v>
      </c>
      <c r="F273" s="366">
        <f t="shared" si="53"/>
        <v>8085</v>
      </c>
      <c r="G273" s="366">
        <f t="shared" si="56"/>
        <v>6584</v>
      </c>
      <c r="H273" s="366">
        <f t="shared" si="56"/>
        <v>829</v>
      </c>
      <c r="I273" s="383">
        <f t="shared" si="56"/>
        <v>672</v>
      </c>
      <c r="J273" s="366">
        <f t="shared" si="54"/>
        <v>-122</v>
      </c>
      <c r="K273" s="384">
        <f t="shared" si="45"/>
        <v>-1.48653588400146</v>
      </c>
    </row>
    <row r="274" spans="1:11">
      <c r="A274" s="376">
        <v>20401</v>
      </c>
      <c r="B274" s="377" t="s">
        <v>408</v>
      </c>
      <c r="C274" s="378">
        <v>0</v>
      </c>
      <c r="D274" s="378">
        <f t="shared" ref="D274:I274" si="57">SUM(D275:D276)</f>
        <v>0</v>
      </c>
      <c r="E274" s="379">
        <f t="shared" si="52"/>
        <v>0</v>
      </c>
      <c r="F274" s="378">
        <f t="shared" si="53"/>
        <v>0</v>
      </c>
      <c r="G274" s="378">
        <f t="shared" si="57"/>
        <v>0</v>
      </c>
      <c r="H274" s="378">
        <f t="shared" si="57"/>
        <v>0</v>
      </c>
      <c r="I274" s="388">
        <f t="shared" si="57"/>
        <v>0</v>
      </c>
      <c r="J274" s="378">
        <f t="shared" si="54"/>
        <v>0</v>
      </c>
      <c r="K274" s="379">
        <f t="shared" si="45"/>
        <v>0</v>
      </c>
    </row>
    <row r="275" spans="1:11">
      <c r="A275" s="372">
        <v>2040101</v>
      </c>
      <c r="B275" s="373" t="s">
        <v>408</v>
      </c>
      <c r="C275" s="374">
        <v>0</v>
      </c>
      <c r="D275" s="295">
        <v>0</v>
      </c>
      <c r="E275" s="375">
        <f t="shared" si="52"/>
        <v>0</v>
      </c>
      <c r="F275" s="295">
        <f t="shared" si="53"/>
        <v>0</v>
      </c>
      <c r="G275" s="295"/>
      <c r="H275" s="295"/>
      <c r="I275" s="387"/>
      <c r="J275" s="374">
        <f t="shared" si="54"/>
        <v>0</v>
      </c>
      <c r="K275" s="375">
        <f t="shared" si="45"/>
        <v>0</v>
      </c>
    </row>
    <row r="276" spans="1:11">
      <c r="A276" s="372">
        <v>2040199</v>
      </c>
      <c r="B276" s="373" t="s">
        <v>409</v>
      </c>
      <c r="C276" s="374">
        <v>0</v>
      </c>
      <c r="D276" s="295">
        <v>0</v>
      </c>
      <c r="E276" s="375">
        <f t="shared" si="52"/>
        <v>0</v>
      </c>
      <c r="F276" s="295">
        <f t="shared" si="53"/>
        <v>0</v>
      </c>
      <c r="G276" s="295"/>
      <c r="H276" s="295"/>
      <c r="I276" s="387"/>
      <c r="J276" s="374">
        <f t="shared" si="54"/>
        <v>0</v>
      </c>
      <c r="K276" s="375">
        <f t="shared" si="45"/>
        <v>0</v>
      </c>
    </row>
    <row r="277" spans="1:11">
      <c r="A277" s="376">
        <v>20402</v>
      </c>
      <c r="B277" s="377" t="s">
        <v>410</v>
      </c>
      <c r="C277" s="378">
        <v>6905</v>
      </c>
      <c r="D277" s="378">
        <f t="shared" ref="D277:I277" si="58">SUM(D278:D287)</f>
        <v>8868</v>
      </c>
      <c r="E277" s="379">
        <f t="shared" si="52"/>
        <v>128.42867487328</v>
      </c>
      <c r="F277" s="378">
        <f t="shared" si="53"/>
        <v>7131</v>
      </c>
      <c r="G277" s="378">
        <f t="shared" si="58"/>
        <v>5898</v>
      </c>
      <c r="H277" s="378">
        <f t="shared" si="58"/>
        <v>669</v>
      </c>
      <c r="I277" s="388">
        <f t="shared" si="58"/>
        <v>564</v>
      </c>
      <c r="J277" s="378">
        <f t="shared" si="54"/>
        <v>226</v>
      </c>
      <c r="K277" s="379">
        <f t="shared" si="45"/>
        <v>3.2729905865315</v>
      </c>
    </row>
    <row r="278" spans="1:11">
      <c r="A278" s="372">
        <v>2040201</v>
      </c>
      <c r="B278" s="373" t="s">
        <v>411</v>
      </c>
      <c r="C278" s="374">
        <v>5280</v>
      </c>
      <c r="D278" s="295">
        <v>6073</v>
      </c>
      <c r="E278" s="375">
        <f t="shared" si="52"/>
        <v>115.018939393939</v>
      </c>
      <c r="F278" s="295">
        <f t="shared" si="53"/>
        <v>4417</v>
      </c>
      <c r="G278" s="295">
        <v>4417</v>
      </c>
      <c r="H278" s="295"/>
      <c r="I278" s="387"/>
      <c r="J278" s="374">
        <f t="shared" si="54"/>
        <v>-863</v>
      </c>
      <c r="K278" s="375">
        <f t="shared" si="45"/>
        <v>-16.344696969697</v>
      </c>
    </row>
    <row r="279" spans="1:11">
      <c r="A279" s="372">
        <v>2040202</v>
      </c>
      <c r="B279" s="373" t="s">
        <v>412</v>
      </c>
      <c r="C279" s="374">
        <v>741</v>
      </c>
      <c r="D279" s="295">
        <v>762</v>
      </c>
      <c r="E279" s="375">
        <f t="shared" si="52"/>
        <v>102.834008097166</v>
      </c>
      <c r="F279" s="295">
        <f t="shared" si="53"/>
        <v>682</v>
      </c>
      <c r="G279" s="295">
        <v>682</v>
      </c>
      <c r="H279" s="295"/>
      <c r="I279" s="387"/>
      <c r="J279" s="374">
        <f t="shared" si="54"/>
        <v>-59</v>
      </c>
      <c r="K279" s="375">
        <f t="shared" si="45"/>
        <v>-7.96221322537112</v>
      </c>
    </row>
    <row r="280" spans="1:11">
      <c r="A280" s="372">
        <v>2040203</v>
      </c>
      <c r="B280" s="373" t="s">
        <v>413</v>
      </c>
      <c r="C280" s="374">
        <v>0</v>
      </c>
      <c r="D280" s="295">
        <v>0</v>
      </c>
      <c r="E280" s="375">
        <f t="shared" si="52"/>
        <v>0</v>
      </c>
      <c r="F280" s="295">
        <f t="shared" si="53"/>
        <v>0</v>
      </c>
      <c r="G280" s="295"/>
      <c r="H280" s="295"/>
      <c r="I280" s="387"/>
      <c r="J280" s="374">
        <f t="shared" si="54"/>
        <v>0</v>
      </c>
      <c r="K280" s="375">
        <f t="shared" si="45"/>
        <v>0</v>
      </c>
    </row>
    <row r="281" spans="1:11">
      <c r="A281" s="372">
        <v>2040219</v>
      </c>
      <c r="B281" s="373" t="s">
        <v>213</v>
      </c>
      <c r="C281" s="374">
        <v>0</v>
      </c>
      <c r="D281" s="295">
        <v>0</v>
      </c>
      <c r="E281" s="375">
        <f t="shared" si="52"/>
        <v>0</v>
      </c>
      <c r="F281" s="295">
        <f t="shared" si="53"/>
        <v>0</v>
      </c>
      <c r="G281" s="295"/>
      <c r="H281" s="295"/>
      <c r="I281" s="387"/>
      <c r="J281" s="374">
        <f t="shared" si="54"/>
        <v>0</v>
      </c>
      <c r="K281" s="375">
        <f t="shared" si="45"/>
        <v>0</v>
      </c>
    </row>
    <row r="282" spans="1:11">
      <c r="A282" s="372">
        <v>2040220</v>
      </c>
      <c r="B282" s="373" t="s">
        <v>414</v>
      </c>
      <c r="C282" s="374">
        <v>570</v>
      </c>
      <c r="D282" s="295">
        <v>1253</v>
      </c>
      <c r="E282" s="375">
        <f t="shared" si="52"/>
        <v>219.824561403509</v>
      </c>
      <c r="F282" s="295">
        <f t="shared" si="53"/>
        <v>1842</v>
      </c>
      <c r="G282" s="295">
        <v>619</v>
      </c>
      <c r="H282" s="295">
        <v>669</v>
      </c>
      <c r="I282" s="387">
        <v>554</v>
      </c>
      <c r="J282" s="374">
        <f t="shared" si="54"/>
        <v>1272</v>
      </c>
      <c r="K282" s="375">
        <f t="shared" si="45"/>
        <v>223.157894736842</v>
      </c>
    </row>
    <row r="283" spans="1:11">
      <c r="A283" s="372">
        <v>2040221</v>
      </c>
      <c r="B283" s="373" t="s">
        <v>415</v>
      </c>
      <c r="C283" s="374">
        <v>0</v>
      </c>
      <c r="D283" s="295">
        <v>0</v>
      </c>
      <c r="E283" s="375">
        <f t="shared" si="52"/>
        <v>0</v>
      </c>
      <c r="F283" s="295">
        <f t="shared" si="53"/>
        <v>0</v>
      </c>
      <c r="G283" s="295"/>
      <c r="H283" s="295"/>
      <c r="I283" s="387"/>
      <c r="J283" s="374">
        <f t="shared" si="54"/>
        <v>0</v>
      </c>
      <c r="K283" s="375">
        <f t="shared" si="45"/>
        <v>0</v>
      </c>
    </row>
    <row r="284" spans="1:11">
      <c r="A284" s="372">
        <v>2040222</v>
      </c>
      <c r="B284" s="373" t="s">
        <v>416</v>
      </c>
      <c r="C284" s="374">
        <v>0</v>
      </c>
      <c r="D284" s="295">
        <v>0</v>
      </c>
      <c r="E284" s="375">
        <f t="shared" si="52"/>
        <v>0</v>
      </c>
      <c r="F284" s="295">
        <f t="shared" si="53"/>
        <v>0</v>
      </c>
      <c r="G284" s="295"/>
      <c r="H284" s="295"/>
      <c r="I284" s="387"/>
      <c r="J284" s="374">
        <f t="shared" si="54"/>
        <v>0</v>
      </c>
      <c r="K284" s="375">
        <f t="shared" si="45"/>
        <v>0</v>
      </c>
    </row>
    <row r="285" spans="1:11">
      <c r="A285" s="372">
        <v>2040223</v>
      </c>
      <c r="B285" s="373" t="s">
        <v>417</v>
      </c>
      <c r="C285" s="374">
        <v>0</v>
      </c>
      <c r="D285" s="295">
        <v>0</v>
      </c>
      <c r="E285" s="375">
        <f t="shared" si="52"/>
        <v>0</v>
      </c>
      <c r="F285" s="295">
        <f t="shared" si="53"/>
        <v>0</v>
      </c>
      <c r="G285" s="295"/>
      <c r="H285" s="295"/>
      <c r="I285" s="387"/>
      <c r="J285" s="374">
        <f t="shared" si="54"/>
        <v>0</v>
      </c>
      <c r="K285" s="375">
        <f t="shared" si="45"/>
        <v>0</v>
      </c>
    </row>
    <row r="286" spans="1:11">
      <c r="A286" s="372">
        <v>2040250</v>
      </c>
      <c r="B286" s="373" t="s">
        <v>418</v>
      </c>
      <c r="C286" s="374">
        <v>314</v>
      </c>
      <c r="D286" s="295">
        <v>518</v>
      </c>
      <c r="E286" s="375">
        <f t="shared" si="52"/>
        <v>164.968152866242</v>
      </c>
      <c r="F286" s="295">
        <f t="shared" si="53"/>
        <v>180</v>
      </c>
      <c r="G286" s="295">
        <v>180</v>
      </c>
      <c r="H286" s="295"/>
      <c r="I286" s="387"/>
      <c r="J286" s="374">
        <f t="shared" si="54"/>
        <v>-134</v>
      </c>
      <c r="K286" s="375">
        <f t="shared" si="45"/>
        <v>-42.6751592356688</v>
      </c>
    </row>
    <row r="287" spans="1:11">
      <c r="A287" s="372">
        <v>2040299</v>
      </c>
      <c r="B287" s="373" t="s">
        <v>419</v>
      </c>
      <c r="C287" s="374">
        <v>0</v>
      </c>
      <c r="D287" s="295">
        <v>262</v>
      </c>
      <c r="E287" s="375">
        <f t="shared" si="52"/>
        <v>0</v>
      </c>
      <c r="F287" s="295">
        <f t="shared" si="53"/>
        <v>10</v>
      </c>
      <c r="G287" s="295"/>
      <c r="H287" s="295"/>
      <c r="I287" s="387">
        <v>10</v>
      </c>
      <c r="J287" s="374">
        <f t="shared" si="54"/>
        <v>10</v>
      </c>
      <c r="K287" s="375">
        <f t="shared" si="45"/>
        <v>0</v>
      </c>
    </row>
    <row r="288" spans="1:11">
      <c r="A288" s="376">
        <v>20403</v>
      </c>
      <c r="B288" s="377" t="s">
        <v>420</v>
      </c>
      <c r="C288" s="378">
        <v>0</v>
      </c>
      <c r="D288" s="378">
        <f t="shared" ref="D288:I288" si="59">SUM(D289:D294)</f>
        <v>0</v>
      </c>
      <c r="E288" s="379">
        <f t="shared" si="52"/>
        <v>0</v>
      </c>
      <c r="F288" s="378">
        <f t="shared" si="53"/>
        <v>0</v>
      </c>
      <c r="G288" s="378">
        <f t="shared" si="59"/>
        <v>0</v>
      </c>
      <c r="H288" s="378">
        <f t="shared" si="59"/>
        <v>0</v>
      </c>
      <c r="I288" s="388">
        <f t="shared" si="59"/>
        <v>0</v>
      </c>
      <c r="J288" s="378">
        <f t="shared" si="54"/>
        <v>0</v>
      </c>
      <c r="K288" s="379">
        <f t="shared" si="45"/>
        <v>0</v>
      </c>
    </row>
    <row r="289" spans="1:11">
      <c r="A289" s="372">
        <v>2040301</v>
      </c>
      <c r="B289" s="373" t="s">
        <v>421</v>
      </c>
      <c r="C289" s="374">
        <v>0</v>
      </c>
      <c r="D289" s="295">
        <v>0</v>
      </c>
      <c r="E289" s="375">
        <f t="shared" si="52"/>
        <v>0</v>
      </c>
      <c r="F289" s="295">
        <f t="shared" si="53"/>
        <v>0</v>
      </c>
      <c r="G289" s="295"/>
      <c r="H289" s="295"/>
      <c r="I289" s="387"/>
      <c r="J289" s="374">
        <f t="shared" si="54"/>
        <v>0</v>
      </c>
      <c r="K289" s="375">
        <f t="shared" si="45"/>
        <v>0</v>
      </c>
    </row>
    <row r="290" spans="1:11">
      <c r="A290" s="372">
        <v>2040302</v>
      </c>
      <c r="B290" s="373" t="s">
        <v>422</v>
      </c>
      <c r="C290" s="374">
        <v>0</v>
      </c>
      <c r="D290" s="295">
        <v>0</v>
      </c>
      <c r="E290" s="375">
        <f t="shared" si="52"/>
        <v>0</v>
      </c>
      <c r="F290" s="295">
        <f t="shared" si="53"/>
        <v>0</v>
      </c>
      <c r="G290" s="295"/>
      <c r="H290" s="295"/>
      <c r="I290" s="387"/>
      <c r="J290" s="374">
        <f t="shared" si="54"/>
        <v>0</v>
      </c>
      <c r="K290" s="375">
        <f t="shared" si="45"/>
        <v>0</v>
      </c>
    </row>
    <row r="291" spans="1:11">
      <c r="A291" s="372">
        <v>2040303</v>
      </c>
      <c r="B291" s="373" t="s">
        <v>423</v>
      </c>
      <c r="C291" s="374">
        <v>0</v>
      </c>
      <c r="D291" s="295">
        <v>0</v>
      </c>
      <c r="E291" s="375">
        <f t="shared" si="52"/>
        <v>0</v>
      </c>
      <c r="F291" s="295">
        <f t="shared" si="53"/>
        <v>0</v>
      </c>
      <c r="G291" s="295"/>
      <c r="H291" s="295"/>
      <c r="I291" s="387"/>
      <c r="J291" s="374">
        <f t="shared" si="54"/>
        <v>0</v>
      </c>
      <c r="K291" s="375">
        <f t="shared" si="45"/>
        <v>0</v>
      </c>
    </row>
    <row r="292" spans="1:11">
      <c r="A292" s="372">
        <v>2040304</v>
      </c>
      <c r="B292" s="373" t="s">
        <v>424</v>
      </c>
      <c r="C292" s="374">
        <v>0</v>
      </c>
      <c r="D292" s="295">
        <v>0</v>
      </c>
      <c r="E292" s="375">
        <f t="shared" si="52"/>
        <v>0</v>
      </c>
      <c r="F292" s="295">
        <f t="shared" si="53"/>
        <v>0</v>
      </c>
      <c r="G292" s="295"/>
      <c r="H292" s="295"/>
      <c r="I292" s="387"/>
      <c r="J292" s="374">
        <f t="shared" si="54"/>
        <v>0</v>
      </c>
      <c r="K292" s="375">
        <f t="shared" si="45"/>
        <v>0</v>
      </c>
    </row>
    <row r="293" spans="1:11">
      <c r="A293" s="372">
        <v>2040350</v>
      </c>
      <c r="B293" s="373" t="s">
        <v>425</v>
      </c>
      <c r="C293" s="374">
        <v>0</v>
      </c>
      <c r="D293" s="295">
        <v>0</v>
      </c>
      <c r="E293" s="375">
        <f t="shared" si="52"/>
        <v>0</v>
      </c>
      <c r="F293" s="295">
        <f t="shared" si="53"/>
        <v>0</v>
      </c>
      <c r="G293" s="295"/>
      <c r="H293" s="295"/>
      <c r="I293" s="387"/>
      <c r="J293" s="374">
        <f t="shared" si="54"/>
        <v>0</v>
      </c>
      <c r="K293" s="375">
        <f t="shared" si="45"/>
        <v>0</v>
      </c>
    </row>
    <row r="294" spans="1:11">
      <c r="A294" s="372">
        <v>2040399</v>
      </c>
      <c r="B294" s="373" t="s">
        <v>426</v>
      </c>
      <c r="C294" s="374">
        <v>0</v>
      </c>
      <c r="D294" s="295">
        <v>0</v>
      </c>
      <c r="E294" s="375">
        <f t="shared" si="52"/>
        <v>0</v>
      </c>
      <c r="F294" s="295">
        <f t="shared" si="53"/>
        <v>0</v>
      </c>
      <c r="G294" s="295"/>
      <c r="H294" s="295"/>
      <c r="I294" s="387"/>
      <c r="J294" s="374">
        <f t="shared" si="54"/>
        <v>0</v>
      </c>
      <c r="K294" s="375">
        <f t="shared" si="45"/>
        <v>0</v>
      </c>
    </row>
    <row r="295" spans="1:11">
      <c r="A295" s="376">
        <v>20404</v>
      </c>
      <c r="B295" s="377" t="s">
        <v>427</v>
      </c>
      <c r="C295" s="378">
        <v>141</v>
      </c>
      <c r="D295" s="378">
        <f t="shared" ref="D295:I295" si="60">SUM(D296:D302)</f>
        <v>48</v>
      </c>
      <c r="E295" s="379">
        <f t="shared" si="52"/>
        <v>34.0425531914894</v>
      </c>
      <c r="F295" s="378">
        <f t="shared" si="53"/>
        <v>0</v>
      </c>
      <c r="G295" s="378">
        <f t="shared" si="60"/>
        <v>0</v>
      </c>
      <c r="H295" s="378">
        <f t="shared" si="60"/>
        <v>0</v>
      </c>
      <c r="I295" s="388">
        <f t="shared" si="60"/>
        <v>0</v>
      </c>
      <c r="J295" s="378">
        <f t="shared" si="54"/>
        <v>-141</v>
      </c>
      <c r="K295" s="379">
        <f t="shared" si="45"/>
        <v>-100</v>
      </c>
    </row>
    <row r="296" spans="1:11">
      <c r="A296" s="372">
        <v>2040401</v>
      </c>
      <c r="B296" s="373" t="s">
        <v>428</v>
      </c>
      <c r="C296" s="374">
        <v>141</v>
      </c>
      <c r="D296" s="295">
        <v>48</v>
      </c>
      <c r="E296" s="375">
        <f t="shared" si="52"/>
        <v>34.0425531914894</v>
      </c>
      <c r="F296" s="295">
        <f t="shared" si="53"/>
        <v>0</v>
      </c>
      <c r="G296" s="295"/>
      <c r="H296" s="295"/>
      <c r="I296" s="387"/>
      <c r="J296" s="374">
        <f t="shared" si="54"/>
        <v>-141</v>
      </c>
      <c r="K296" s="375">
        <f t="shared" si="45"/>
        <v>-100</v>
      </c>
    </row>
    <row r="297" spans="1:11">
      <c r="A297" s="372">
        <v>2040402</v>
      </c>
      <c r="B297" s="373" t="s">
        <v>429</v>
      </c>
      <c r="C297" s="374">
        <v>0</v>
      </c>
      <c r="D297" s="295">
        <v>0</v>
      </c>
      <c r="E297" s="375">
        <f t="shared" si="52"/>
        <v>0</v>
      </c>
      <c r="F297" s="295">
        <f t="shared" si="53"/>
        <v>0</v>
      </c>
      <c r="G297" s="295"/>
      <c r="H297" s="295"/>
      <c r="I297" s="387"/>
      <c r="J297" s="374">
        <f t="shared" si="54"/>
        <v>0</v>
      </c>
      <c r="K297" s="375">
        <f t="shared" si="45"/>
        <v>0</v>
      </c>
    </row>
    <row r="298" spans="1:11">
      <c r="A298" s="372">
        <v>2040403</v>
      </c>
      <c r="B298" s="373" t="s">
        <v>430</v>
      </c>
      <c r="C298" s="374">
        <v>0</v>
      </c>
      <c r="D298" s="295">
        <v>0</v>
      </c>
      <c r="E298" s="375">
        <f t="shared" si="52"/>
        <v>0</v>
      </c>
      <c r="F298" s="295">
        <f t="shared" si="53"/>
        <v>0</v>
      </c>
      <c r="G298" s="295"/>
      <c r="H298" s="295"/>
      <c r="I298" s="387"/>
      <c r="J298" s="374">
        <f t="shared" si="54"/>
        <v>0</v>
      </c>
      <c r="K298" s="375">
        <f t="shared" si="45"/>
        <v>0</v>
      </c>
    </row>
    <row r="299" spans="1:11">
      <c r="A299" s="372">
        <v>2040409</v>
      </c>
      <c r="B299" s="373" t="s">
        <v>431</v>
      </c>
      <c r="C299" s="374">
        <v>0</v>
      </c>
      <c r="D299" s="295">
        <v>0</v>
      </c>
      <c r="E299" s="375">
        <f t="shared" si="52"/>
        <v>0</v>
      </c>
      <c r="F299" s="295">
        <f t="shared" si="53"/>
        <v>0</v>
      </c>
      <c r="G299" s="295"/>
      <c r="H299" s="295"/>
      <c r="I299" s="387"/>
      <c r="J299" s="374">
        <f t="shared" si="54"/>
        <v>0</v>
      </c>
      <c r="K299" s="375">
        <f t="shared" si="45"/>
        <v>0</v>
      </c>
    </row>
    <row r="300" spans="1:11">
      <c r="A300" s="372">
        <v>2040410</v>
      </c>
      <c r="B300" s="373" t="s">
        <v>432</v>
      </c>
      <c r="C300" s="374">
        <v>0</v>
      </c>
      <c r="D300" s="295">
        <v>0</v>
      </c>
      <c r="E300" s="375">
        <f t="shared" si="52"/>
        <v>0</v>
      </c>
      <c r="F300" s="295">
        <f t="shared" si="53"/>
        <v>0</v>
      </c>
      <c r="G300" s="295"/>
      <c r="H300" s="295"/>
      <c r="I300" s="387"/>
      <c r="J300" s="374">
        <f t="shared" si="54"/>
        <v>0</v>
      </c>
      <c r="K300" s="375">
        <f t="shared" si="45"/>
        <v>0</v>
      </c>
    </row>
    <row r="301" spans="1:11">
      <c r="A301" s="372">
        <v>2040450</v>
      </c>
      <c r="B301" s="373" t="s">
        <v>433</v>
      </c>
      <c r="C301" s="374">
        <v>0</v>
      </c>
      <c r="D301" s="295">
        <v>0</v>
      </c>
      <c r="E301" s="375">
        <f t="shared" si="52"/>
        <v>0</v>
      </c>
      <c r="F301" s="295">
        <f t="shared" si="53"/>
        <v>0</v>
      </c>
      <c r="G301" s="295"/>
      <c r="H301" s="295"/>
      <c r="I301" s="387"/>
      <c r="J301" s="374">
        <f t="shared" si="54"/>
        <v>0</v>
      </c>
      <c r="K301" s="375">
        <f t="shared" si="45"/>
        <v>0</v>
      </c>
    </row>
    <row r="302" spans="1:11">
      <c r="A302" s="372">
        <v>2040499</v>
      </c>
      <c r="B302" s="373" t="s">
        <v>434</v>
      </c>
      <c r="C302" s="374">
        <v>0</v>
      </c>
      <c r="D302" s="295">
        <v>0</v>
      </c>
      <c r="E302" s="375">
        <f t="shared" si="52"/>
        <v>0</v>
      </c>
      <c r="F302" s="295">
        <f t="shared" si="53"/>
        <v>0</v>
      </c>
      <c r="G302" s="295"/>
      <c r="H302" s="295"/>
      <c r="I302" s="387"/>
      <c r="J302" s="374">
        <f t="shared" si="54"/>
        <v>0</v>
      </c>
      <c r="K302" s="375">
        <f t="shared" si="45"/>
        <v>0</v>
      </c>
    </row>
    <row r="303" spans="1:11">
      <c r="A303" s="376">
        <v>20405</v>
      </c>
      <c r="B303" s="377" t="s">
        <v>435</v>
      </c>
      <c r="C303" s="378">
        <v>314</v>
      </c>
      <c r="D303" s="378">
        <f t="shared" ref="D303:I303" si="61">SUM(D304:D311)</f>
        <v>59</v>
      </c>
      <c r="E303" s="379">
        <f t="shared" si="52"/>
        <v>18.7898089171975</v>
      </c>
      <c r="F303" s="378">
        <f t="shared" si="53"/>
        <v>0</v>
      </c>
      <c r="G303" s="378">
        <f t="shared" si="61"/>
        <v>0</v>
      </c>
      <c r="H303" s="378">
        <f t="shared" si="61"/>
        <v>0</v>
      </c>
      <c r="I303" s="388">
        <f t="shared" si="61"/>
        <v>0</v>
      </c>
      <c r="J303" s="378">
        <f t="shared" si="54"/>
        <v>-314</v>
      </c>
      <c r="K303" s="379">
        <f t="shared" si="45"/>
        <v>-100</v>
      </c>
    </row>
    <row r="304" spans="1:11">
      <c r="A304" s="372">
        <v>2040501</v>
      </c>
      <c r="B304" s="373" t="s">
        <v>436</v>
      </c>
      <c r="C304" s="374">
        <v>314</v>
      </c>
      <c r="D304" s="295">
        <v>59</v>
      </c>
      <c r="E304" s="375">
        <f t="shared" si="52"/>
        <v>18.7898089171975</v>
      </c>
      <c r="F304" s="295">
        <f t="shared" si="53"/>
        <v>0</v>
      </c>
      <c r="G304" s="295"/>
      <c r="H304" s="295"/>
      <c r="I304" s="387"/>
      <c r="J304" s="374">
        <f t="shared" si="54"/>
        <v>-314</v>
      </c>
      <c r="K304" s="375">
        <f t="shared" si="45"/>
        <v>-100</v>
      </c>
    </row>
    <row r="305" spans="1:11">
      <c r="A305" s="372">
        <v>2040502</v>
      </c>
      <c r="B305" s="373" t="s">
        <v>437</v>
      </c>
      <c r="C305" s="374">
        <v>0</v>
      </c>
      <c r="D305" s="295">
        <v>0</v>
      </c>
      <c r="E305" s="375">
        <f t="shared" si="52"/>
        <v>0</v>
      </c>
      <c r="F305" s="295">
        <f t="shared" si="53"/>
        <v>0</v>
      </c>
      <c r="G305" s="295"/>
      <c r="H305" s="295"/>
      <c r="I305" s="387"/>
      <c r="J305" s="374">
        <f t="shared" si="54"/>
        <v>0</v>
      </c>
      <c r="K305" s="375">
        <f t="shared" si="45"/>
        <v>0</v>
      </c>
    </row>
    <row r="306" spans="1:11">
      <c r="A306" s="372">
        <v>2040503</v>
      </c>
      <c r="B306" s="373" t="s">
        <v>438</v>
      </c>
      <c r="C306" s="374">
        <v>0</v>
      </c>
      <c r="D306" s="295">
        <v>0</v>
      </c>
      <c r="E306" s="375">
        <f t="shared" si="52"/>
        <v>0</v>
      </c>
      <c r="F306" s="295">
        <f t="shared" si="53"/>
        <v>0</v>
      </c>
      <c r="G306" s="295"/>
      <c r="H306" s="295"/>
      <c r="I306" s="387"/>
      <c r="J306" s="374">
        <f t="shared" si="54"/>
        <v>0</v>
      </c>
      <c r="K306" s="375">
        <f t="shared" si="45"/>
        <v>0</v>
      </c>
    </row>
    <row r="307" spans="1:11">
      <c r="A307" s="372">
        <v>2040504</v>
      </c>
      <c r="B307" s="373" t="s">
        <v>439</v>
      </c>
      <c r="C307" s="374">
        <v>0</v>
      </c>
      <c r="D307" s="295">
        <v>0</v>
      </c>
      <c r="E307" s="375">
        <f t="shared" si="52"/>
        <v>0</v>
      </c>
      <c r="F307" s="295">
        <f t="shared" si="53"/>
        <v>0</v>
      </c>
      <c r="G307" s="295"/>
      <c r="H307" s="295"/>
      <c r="I307" s="387"/>
      <c r="J307" s="374">
        <f t="shared" si="54"/>
        <v>0</v>
      </c>
      <c r="K307" s="375">
        <f t="shared" si="45"/>
        <v>0</v>
      </c>
    </row>
    <row r="308" spans="1:11">
      <c r="A308" s="372">
        <v>2040505</v>
      </c>
      <c r="B308" s="373" t="s">
        <v>440</v>
      </c>
      <c r="C308" s="374">
        <v>0</v>
      </c>
      <c r="D308" s="295">
        <v>0</v>
      </c>
      <c r="E308" s="375">
        <f t="shared" si="52"/>
        <v>0</v>
      </c>
      <c r="F308" s="295">
        <f t="shared" si="53"/>
        <v>0</v>
      </c>
      <c r="G308" s="295"/>
      <c r="H308" s="295"/>
      <c r="I308" s="387"/>
      <c r="J308" s="374">
        <f t="shared" si="54"/>
        <v>0</v>
      </c>
      <c r="K308" s="375">
        <f t="shared" si="45"/>
        <v>0</v>
      </c>
    </row>
    <row r="309" spans="1:11">
      <c r="A309" s="372">
        <v>2040506</v>
      </c>
      <c r="B309" s="373" t="s">
        <v>441</v>
      </c>
      <c r="C309" s="374">
        <v>0</v>
      </c>
      <c r="D309" s="295">
        <v>0</v>
      </c>
      <c r="E309" s="375">
        <f t="shared" si="52"/>
        <v>0</v>
      </c>
      <c r="F309" s="295">
        <f t="shared" si="53"/>
        <v>0</v>
      </c>
      <c r="G309" s="295"/>
      <c r="H309" s="295"/>
      <c r="I309" s="387"/>
      <c r="J309" s="374">
        <f t="shared" si="54"/>
        <v>0</v>
      </c>
      <c r="K309" s="375">
        <f t="shared" ref="K309:K372" si="62">IF(C309=0,0,J309/C309*100)</f>
        <v>0</v>
      </c>
    </row>
    <row r="310" spans="1:11">
      <c r="A310" s="372">
        <v>2040550</v>
      </c>
      <c r="B310" s="373" t="s">
        <v>442</v>
      </c>
      <c r="C310" s="374">
        <v>0</v>
      </c>
      <c r="D310" s="295">
        <v>0</v>
      </c>
      <c r="E310" s="375">
        <f t="shared" si="52"/>
        <v>0</v>
      </c>
      <c r="F310" s="295">
        <f t="shared" si="53"/>
        <v>0</v>
      </c>
      <c r="G310" s="295"/>
      <c r="H310" s="295"/>
      <c r="I310" s="387"/>
      <c r="J310" s="374">
        <f t="shared" si="54"/>
        <v>0</v>
      </c>
      <c r="K310" s="375">
        <f t="shared" si="62"/>
        <v>0</v>
      </c>
    </row>
    <row r="311" spans="1:11">
      <c r="A311" s="372">
        <v>2040599</v>
      </c>
      <c r="B311" s="373" t="s">
        <v>443</v>
      </c>
      <c r="C311" s="374">
        <v>0</v>
      </c>
      <c r="D311" s="295">
        <v>0</v>
      </c>
      <c r="E311" s="375">
        <f t="shared" si="52"/>
        <v>0</v>
      </c>
      <c r="F311" s="295">
        <f t="shared" si="53"/>
        <v>0</v>
      </c>
      <c r="G311" s="295"/>
      <c r="H311" s="295"/>
      <c r="I311" s="387"/>
      <c r="J311" s="374">
        <f t="shared" si="54"/>
        <v>0</v>
      </c>
      <c r="K311" s="375">
        <f t="shared" si="62"/>
        <v>0</v>
      </c>
    </row>
    <row r="312" spans="1:11">
      <c r="A312" s="376">
        <v>20406</v>
      </c>
      <c r="B312" s="377" t="s">
        <v>444</v>
      </c>
      <c r="C312" s="378">
        <v>847</v>
      </c>
      <c r="D312" s="378">
        <f t="shared" ref="D312:I312" si="63">SUM(D313:D325)</f>
        <v>1027</v>
      </c>
      <c r="E312" s="379">
        <f t="shared" si="52"/>
        <v>121.25147579693</v>
      </c>
      <c r="F312" s="378">
        <f t="shared" si="53"/>
        <v>954</v>
      </c>
      <c r="G312" s="378">
        <f t="shared" si="63"/>
        <v>686</v>
      </c>
      <c r="H312" s="378">
        <f t="shared" si="63"/>
        <v>160</v>
      </c>
      <c r="I312" s="388">
        <f t="shared" si="63"/>
        <v>108</v>
      </c>
      <c r="J312" s="378">
        <f t="shared" si="54"/>
        <v>107</v>
      </c>
      <c r="K312" s="379">
        <f t="shared" si="62"/>
        <v>12.6328217237308</v>
      </c>
    </row>
    <row r="313" spans="1:11">
      <c r="A313" s="372">
        <v>2040601</v>
      </c>
      <c r="B313" s="373" t="s">
        <v>445</v>
      </c>
      <c r="C313" s="374">
        <v>823</v>
      </c>
      <c r="D313" s="295">
        <v>824</v>
      </c>
      <c r="E313" s="375">
        <f t="shared" si="52"/>
        <v>100.121506682868</v>
      </c>
      <c r="F313" s="295">
        <f t="shared" si="53"/>
        <v>672</v>
      </c>
      <c r="G313" s="295">
        <v>672</v>
      </c>
      <c r="H313" s="295"/>
      <c r="I313" s="387"/>
      <c r="J313" s="374">
        <f t="shared" si="54"/>
        <v>-151</v>
      </c>
      <c r="K313" s="375">
        <f t="shared" si="62"/>
        <v>-18.3475091130012</v>
      </c>
    </row>
    <row r="314" spans="1:11">
      <c r="A314" s="372">
        <v>2040602</v>
      </c>
      <c r="B314" s="373" t="s">
        <v>446</v>
      </c>
      <c r="C314" s="374">
        <v>0</v>
      </c>
      <c r="D314" s="295">
        <v>0</v>
      </c>
      <c r="E314" s="375">
        <f t="shared" si="52"/>
        <v>0</v>
      </c>
      <c r="F314" s="295">
        <f t="shared" si="53"/>
        <v>0</v>
      </c>
      <c r="G314" s="295"/>
      <c r="H314" s="295"/>
      <c r="I314" s="387"/>
      <c r="J314" s="374">
        <f t="shared" si="54"/>
        <v>0</v>
      </c>
      <c r="K314" s="375">
        <f t="shared" si="62"/>
        <v>0</v>
      </c>
    </row>
    <row r="315" spans="1:11">
      <c r="A315" s="372">
        <v>2040603</v>
      </c>
      <c r="B315" s="373" t="s">
        <v>447</v>
      </c>
      <c r="C315" s="374">
        <v>0</v>
      </c>
      <c r="D315" s="295">
        <v>0</v>
      </c>
      <c r="E315" s="375">
        <f t="shared" si="52"/>
        <v>0</v>
      </c>
      <c r="F315" s="295">
        <f t="shared" si="53"/>
        <v>0</v>
      </c>
      <c r="G315" s="295"/>
      <c r="H315" s="295"/>
      <c r="I315" s="387"/>
      <c r="J315" s="374">
        <f t="shared" si="54"/>
        <v>0</v>
      </c>
      <c r="K315" s="375">
        <f t="shared" si="62"/>
        <v>0</v>
      </c>
    </row>
    <row r="316" spans="1:11">
      <c r="A316" s="372">
        <v>2040604</v>
      </c>
      <c r="B316" s="373" t="s">
        <v>448</v>
      </c>
      <c r="C316" s="374">
        <v>7</v>
      </c>
      <c r="D316" s="295">
        <v>2</v>
      </c>
      <c r="E316" s="375">
        <f t="shared" si="52"/>
        <v>28.5714285714286</v>
      </c>
      <c r="F316" s="295">
        <f t="shared" si="53"/>
        <v>14</v>
      </c>
      <c r="G316" s="295"/>
      <c r="H316" s="295">
        <v>8</v>
      </c>
      <c r="I316" s="387">
        <v>6</v>
      </c>
      <c r="J316" s="374">
        <f t="shared" si="54"/>
        <v>7</v>
      </c>
      <c r="K316" s="375">
        <f t="shared" si="62"/>
        <v>100</v>
      </c>
    </row>
    <row r="317" spans="1:11">
      <c r="A317" s="372">
        <v>2040605</v>
      </c>
      <c r="B317" s="373" t="s">
        <v>449</v>
      </c>
      <c r="C317" s="374">
        <v>0</v>
      </c>
      <c r="D317" s="295">
        <v>0</v>
      </c>
      <c r="E317" s="375">
        <f t="shared" si="52"/>
        <v>0</v>
      </c>
      <c r="F317" s="295">
        <f t="shared" si="53"/>
        <v>0</v>
      </c>
      <c r="G317" s="295"/>
      <c r="H317" s="295"/>
      <c r="I317" s="387"/>
      <c r="J317" s="374">
        <f t="shared" si="54"/>
        <v>0</v>
      </c>
      <c r="K317" s="375">
        <f t="shared" si="62"/>
        <v>0</v>
      </c>
    </row>
    <row r="318" spans="1:11">
      <c r="A318" s="372">
        <v>2040606</v>
      </c>
      <c r="B318" s="373" t="s">
        <v>450</v>
      </c>
      <c r="C318" s="374">
        <v>0</v>
      </c>
      <c r="D318" s="295">
        <v>0</v>
      </c>
      <c r="E318" s="375">
        <f t="shared" si="52"/>
        <v>0</v>
      </c>
      <c r="F318" s="295">
        <f t="shared" si="53"/>
        <v>0</v>
      </c>
      <c r="G318" s="295"/>
      <c r="H318" s="295"/>
      <c r="I318" s="387"/>
      <c r="J318" s="374">
        <f t="shared" si="54"/>
        <v>0</v>
      </c>
      <c r="K318" s="375">
        <f t="shared" si="62"/>
        <v>0</v>
      </c>
    </row>
    <row r="319" spans="1:11">
      <c r="A319" s="372">
        <v>2040607</v>
      </c>
      <c r="B319" s="373" t="s">
        <v>451</v>
      </c>
      <c r="C319" s="374">
        <v>0</v>
      </c>
      <c r="D319" s="295">
        <v>52</v>
      </c>
      <c r="E319" s="375">
        <f t="shared" si="52"/>
        <v>0</v>
      </c>
      <c r="F319" s="295">
        <f t="shared" si="53"/>
        <v>0</v>
      </c>
      <c r="G319" s="295"/>
      <c r="H319" s="295"/>
      <c r="I319" s="387">
        <v>0</v>
      </c>
      <c r="J319" s="374">
        <f t="shared" si="54"/>
        <v>0</v>
      </c>
      <c r="K319" s="375">
        <f t="shared" si="62"/>
        <v>0</v>
      </c>
    </row>
    <row r="320" spans="1:11">
      <c r="A320" s="372">
        <v>2040608</v>
      </c>
      <c r="B320" s="373" t="s">
        <v>452</v>
      </c>
      <c r="C320" s="374">
        <v>0</v>
      </c>
      <c r="D320" s="295">
        <v>0</v>
      </c>
      <c r="E320" s="375">
        <f t="shared" si="52"/>
        <v>0</v>
      </c>
      <c r="F320" s="295">
        <f t="shared" si="53"/>
        <v>0</v>
      </c>
      <c r="G320" s="295"/>
      <c r="H320" s="295"/>
      <c r="I320" s="387"/>
      <c r="J320" s="374">
        <f t="shared" si="54"/>
        <v>0</v>
      </c>
      <c r="K320" s="375">
        <f t="shared" si="62"/>
        <v>0</v>
      </c>
    </row>
    <row r="321" spans="1:11">
      <c r="A321" s="372">
        <v>2040610</v>
      </c>
      <c r="B321" s="373" t="s">
        <v>453</v>
      </c>
      <c r="C321" s="374">
        <v>0</v>
      </c>
      <c r="D321" s="295">
        <v>0</v>
      </c>
      <c r="E321" s="375">
        <f t="shared" si="52"/>
        <v>0</v>
      </c>
      <c r="F321" s="295">
        <f t="shared" si="53"/>
        <v>0</v>
      </c>
      <c r="G321" s="295"/>
      <c r="H321" s="295"/>
      <c r="I321" s="387"/>
      <c r="J321" s="374">
        <f t="shared" si="54"/>
        <v>0</v>
      </c>
      <c r="K321" s="375">
        <f t="shared" si="62"/>
        <v>0</v>
      </c>
    </row>
    <row r="322" spans="1:11">
      <c r="A322" s="372">
        <v>2040612</v>
      </c>
      <c r="B322" s="373" t="s">
        <v>454</v>
      </c>
      <c r="C322" s="374">
        <v>0</v>
      </c>
      <c r="D322" s="295">
        <v>0</v>
      </c>
      <c r="E322" s="375">
        <f t="shared" si="52"/>
        <v>0</v>
      </c>
      <c r="F322" s="295">
        <f t="shared" si="53"/>
        <v>0</v>
      </c>
      <c r="G322" s="295"/>
      <c r="H322" s="295"/>
      <c r="I322" s="387"/>
      <c r="J322" s="374">
        <f t="shared" si="54"/>
        <v>0</v>
      </c>
      <c r="K322" s="375">
        <f t="shared" si="62"/>
        <v>0</v>
      </c>
    </row>
    <row r="323" spans="1:11">
      <c r="A323" s="372">
        <v>2040613</v>
      </c>
      <c r="B323" s="373" t="s">
        <v>213</v>
      </c>
      <c r="C323" s="374">
        <v>0</v>
      </c>
      <c r="D323" s="295">
        <v>0</v>
      </c>
      <c r="E323" s="375">
        <f t="shared" si="52"/>
        <v>0</v>
      </c>
      <c r="F323" s="295">
        <f t="shared" si="53"/>
        <v>0</v>
      </c>
      <c r="G323" s="295"/>
      <c r="H323" s="295"/>
      <c r="I323" s="387"/>
      <c r="J323" s="374">
        <f t="shared" si="54"/>
        <v>0</v>
      </c>
      <c r="K323" s="375">
        <f t="shared" si="62"/>
        <v>0</v>
      </c>
    </row>
    <row r="324" spans="1:11">
      <c r="A324" s="372">
        <v>2040650</v>
      </c>
      <c r="B324" s="373" t="s">
        <v>455</v>
      </c>
      <c r="C324" s="374">
        <v>17</v>
      </c>
      <c r="D324" s="295">
        <v>13</v>
      </c>
      <c r="E324" s="375">
        <f t="shared" si="52"/>
        <v>76.4705882352941</v>
      </c>
      <c r="F324" s="295">
        <f t="shared" si="53"/>
        <v>14</v>
      </c>
      <c r="G324" s="295">
        <v>14</v>
      </c>
      <c r="H324" s="295"/>
      <c r="I324" s="387"/>
      <c r="J324" s="374">
        <f t="shared" si="54"/>
        <v>-3</v>
      </c>
      <c r="K324" s="375">
        <f t="shared" si="62"/>
        <v>-17.6470588235294</v>
      </c>
    </row>
    <row r="325" spans="1:11">
      <c r="A325" s="372">
        <v>2040699</v>
      </c>
      <c r="B325" s="373" t="s">
        <v>456</v>
      </c>
      <c r="C325" s="374">
        <v>0</v>
      </c>
      <c r="D325" s="295">
        <v>136</v>
      </c>
      <c r="E325" s="375">
        <f t="shared" si="52"/>
        <v>0</v>
      </c>
      <c r="F325" s="295">
        <f t="shared" si="53"/>
        <v>254</v>
      </c>
      <c r="G325" s="295"/>
      <c r="H325" s="295">
        <v>152</v>
      </c>
      <c r="I325" s="387">
        <v>102</v>
      </c>
      <c r="J325" s="374">
        <f t="shared" si="54"/>
        <v>254</v>
      </c>
      <c r="K325" s="375">
        <f t="shared" si="62"/>
        <v>0</v>
      </c>
    </row>
    <row r="326" spans="1:11">
      <c r="A326" s="376">
        <v>20407</v>
      </c>
      <c r="B326" s="377" t="s">
        <v>457</v>
      </c>
      <c r="C326" s="378">
        <v>0</v>
      </c>
      <c r="D326" s="378"/>
      <c r="E326" s="379">
        <f t="shared" si="52"/>
        <v>0</v>
      </c>
      <c r="F326" s="378">
        <f t="shared" si="53"/>
        <v>0</v>
      </c>
      <c r="G326" s="378"/>
      <c r="H326" s="378"/>
      <c r="I326" s="388"/>
      <c r="J326" s="378">
        <f t="shared" si="54"/>
        <v>0</v>
      </c>
      <c r="K326" s="379">
        <f t="shared" si="62"/>
        <v>0</v>
      </c>
    </row>
    <row r="327" spans="1:11">
      <c r="A327" s="372">
        <v>2040701</v>
      </c>
      <c r="B327" s="373" t="s">
        <v>458</v>
      </c>
      <c r="C327" s="374">
        <v>0</v>
      </c>
      <c r="D327" s="295">
        <v>0</v>
      </c>
      <c r="E327" s="375">
        <f t="shared" ref="E327:E390" si="64">IF(C327=0,0,D327/C327)*100</f>
        <v>0</v>
      </c>
      <c r="F327" s="295">
        <f t="shared" ref="F327:F390" si="65">G327+H327+I327</f>
        <v>0</v>
      </c>
      <c r="G327" s="295"/>
      <c r="H327" s="295"/>
      <c r="I327" s="387"/>
      <c r="J327" s="374">
        <f t="shared" ref="J327:J390" si="66">F327-C327</f>
        <v>0</v>
      </c>
      <c r="K327" s="375">
        <f t="shared" si="62"/>
        <v>0</v>
      </c>
    </row>
    <row r="328" spans="1:11">
      <c r="A328" s="372">
        <v>2040702</v>
      </c>
      <c r="B328" s="373" t="s">
        <v>459</v>
      </c>
      <c r="C328" s="374">
        <v>0</v>
      </c>
      <c r="D328" s="295">
        <v>0</v>
      </c>
      <c r="E328" s="375">
        <f t="shared" si="64"/>
        <v>0</v>
      </c>
      <c r="F328" s="295">
        <f t="shared" si="65"/>
        <v>0</v>
      </c>
      <c r="G328" s="295"/>
      <c r="H328" s="295"/>
      <c r="I328" s="387"/>
      <c r="J328" s="374">
        <f t="shared" si="66"/>
        <v>0</v>
      </c>
      <c r="K328" s="375">
        <f t="shared" si="62"/>
        <v>0</v>
      </c>
    </row>
    <row r="329" spans="1:11">
      <c r="A329" s="372">
        <v>2040703</v>
      </c>
      <c r="B329" s="373" t="s">
        <v>460</v>
      </c>
      <c r="C329" s="374">
        <v>0</v>
      </c>
      <c r="D329" s="295">
        <v>0</v>
      </c>
      <c r="E329" s="375">
        <f t="shared" si="64"/>
        <v>0</v>
      </c>
      <c r="F329" s="295">
        <f t="shared" si="65"/>
        <v>0</v>
      </c>
      <c r="G329" s="295"/>
      <c r="H329" s="295"/>
      <c r="I329" s="387"/>
      <c r="J329" s="374">
        <f t="shared" si="66"/>
        <v>0</v>
      </c>
      <c r="K329" s="375">
        <f t="shared" si="62"/>
        <v>0</v>
      </c>
    </row>
    <row r="330" spans="1:11">
      <c r="A330" s="372">
        <v>2040704</v>
      </c>
      <c r="B330" s="373" t="s">
        <v>461</v>
      </c>
      <c r="C330" s="374">
        <v>0</v>
      </c>
      <c r="D330" s="295">
        <v>0</v>
      </c>
      <c r="E330" s="375">
        <f t="shared" si="64"/>
        <v>0</v>
      </c>
      <c r="F330" s="295">
        <f t="shared" si="65"/>
        <v>0</v>
      </c>
      <c r="G330" s="295"/>
      <c r="H330" s="295"/>
      <c r="I330" s="387"/>
      <c r="J330" s="374">
        <f t="shared" si="66"/>
        <v>0</v>
      </c>
      <c r="K330" s="375">
        <f t="shared" si="62"/>
        <v>0</v>
      </c>
    </row>
    <row r="331" spans="1:11">
      <c r="A331" s="372">
        <v>2040705</v>
      </c>
      <c r="B331" s="373" t="s">
        <v>462</v>
      </c>
      <c r="C331" s="374">
        <v>0</v>
      </c>
      <c r="D331" s="295">
        <v>0</v>
      </c>
      <c r="E331" s="375">
        <f t="shared" si="64"/>
        <v>0</v>
      </c>
      <c r="F331" s="295">
        <f t="shared" si="65"/>
        <v>0</v>
      </c>
      <c r="G331" s="295"/>
      <c r="H331" s="295"/>
      <c r="I331" s="387"/>
      <c r="J331" s="374">
        <f t="shared" si="66"/>
        <v>0</v>
      </c>
      <c r="K331" s="375">
        <f t="shared" si="62"/>
        <v>0</v>
      </c>
    </row>
    <row r="332" spans="1:11">
      <c r="A332" s="372">
        <v>2040706</v>
      </c>
      <c r="B332" s="373" t="s">
        <v>463</v>
      </c>
      <c r="C332" s="374">
        <v>0</v>
      </c>
      <c r="D332" s="295">
        <v>0</v>
      </c>
      <c r="E332" s="375">
        <f t="shared" si="64"/>
        <v>0</v>
      </c>
      <c r="F332" s="295">
        <f t="shared" si="65"/>
        <v>0</v>
      </c>
      <c r="G332" s="295"/>
      <c r="H332" s="295"/>
      <c r="I332" s="387"/>
      <c r="J332" s="374">
        <f t="shared" si="66"/>
        <v>0</v>
      </c>
      <c r="K332" s="375">
        <f t="shared" si="62"/>
        <v>0</v>
      </c>
    </row>
    <row r="333" spans="1:11">
      <c r="A333" s="372">
        <v>2040707</v>
      </c>
      <c r="B333" s="373" t="s">
        <v>213</v>
      </c>
      <c r="C333" s="374">
        <v>0</v>
      </c>
      <c r="D333" s="295">
        <v>0</v>
      </c>
      <c r="E333" s="375">
        <f t="shared" si="64"/>
        <v>0</v>
      </c>
      <c r="F333" s="295">
        <f t="shared" si="65"/>
        <v>0</v>
      </c>
      <c r="G333" s="295"/>
      <c r="H333" s="295"/>
      <c r="I333" s="387"/>
      <c r="J333" s="374">
        <f t="shared" si="66"/>
        <v>0</v>
      </c>
      <c r="K333" s="375">
        <f t="shared" si="62"/>
        <v>0</v>
      </c>
    </row>
    <row r="334" spans="1:11">
      <c r="A334" s="372">
        <v>2040750</v>
      </c>
      <c r="B334" s="373" t="s">
        <v>464</v>
      </c>
      <c r="C334" s="374">
        <v>0</v>
      </c>
      <c r="D334" s="295">
        <v>0</v>
      </c>
      <c r="E334" s="375">
        <f t="shared" si="64"/>
        <v>0</v>
      </c>
      <c r="F334" s="295">
        <f t="shared" si="65"/>
        <v>0</v>
      </c>
      <c r="G334" s="295"/>
      <c r="H334" s="295"/>
      <c r="I334" s="387"/>
      <c r="J334" s="374">
        <f t="shared" si="66"/>
        <v>0</v>
      </c>
      <c r="K334" s="375">
        <f t="shared" si="62"/>
        <v>0</v>
      </c>
    </row>
    <row r="335" spans="1:11">
      <c r="A335" s="372">
        <v>2040799</v>
      </c>
      <c r="B335" s="373" t="s">
        <v>465</v>
      </c>
      <c r="C335" s="374">
        <v>0</v>
      </c>
      <c r="D335" s="295">
        <v>0</v>
      </c>
      <c r="E335" s="375">
        <f t="shared" si="64"/>
        <v>0</v>
      </c>
      <c r="F335" s="295">
        <f t="shared" si="65"/>
        <v>0</v>
      </c>
      <c r="G335" s="295"/>
      <c r="H335" s="295"/>
      <c r="I335" s="387"/>
      <c r="J335" s="374">
        <f t="shared" si="66"/>
        <v>0</v>
      </c>
      <c r="K335" s="375">
        <f t="shared" si="62"/>
        <v>0</v>
      </c>
    </row>
    <row r="336" spans="1:11">
      <c r="A336" s="376">
        <v>20408</v>
      </c>
      <c r="B336" s="377" t="s">
        <v>466</v>
      </c>
      <c r="C336" s="378">
        <v>0</v>
      </c>
      <c r="D336" s="378"/>
      <c r="E336" s="379">
        <f t="shared" si="64"/>
        <v>0</v>
      </c>
      <c r="F336" s="378">
        <f t="shared" si="65"/>
        <v>0</v>
      </c>
      <c r="G336" s="378"/>
      <c r="H336" s="378"/>
      <c r="I336" s="388"/>
      <c r="J336" s="378">
        <f t="shared" si="66"/>
        <v>0</v>
      </c>
      <c r="K336" s="379">
        <f t="shared" si="62"/>
        <v>0</v>
      </c>
    </row>
    <row r="337" spans="1:11">
      <c r="A337" s="372">
        <v>2040801</v>
      </c>
      <c r="B337" s="373" t="s">
        <v>467</v>
      </c>
      <c r="C337" s="374">
        <v>0</v>
      </c>
      <c r="D337" s="295">
        <v>0</v>
      </c>
      <c r="E337" s="375">
        <f t="shared" si="64"/>
        <v>0</v>
      </c>
      <c r="F337" s="295">
        <f t="shared" si="65"/>
        <v>0</v>
      </c>
      <c r="G337" s="295"/>
      <c r="H337" s="295"/>
      <c r="I337" s="387"/>
      <c r="J337" s="374">
        <f t="shared" si="66"/>
        <v>0</v>
      </c>
      <c r="K337" s="375">
        <f t="shared" si="62"/>
        <v>0</v>
      </c>
    </row>
    <row r="338" spans="1:11">
      <c r="A338" s="372">
        <v>2040802</v>
      </c>
      <c r="B338" s="373" t="s">
        <v>468</v>
      </c>
      <c r="C338" s="374">
        <v>0</v>
      </c>
      <c r="D338" s="295">
        <v>0</v>
      </c>
      <c r="E338" s="375">
        <f t="shared" si="64"/>
        <v>0</v>
      </c>
      <c r="F338" s="295">
        <f t="shared" si="65"/>
        <v>0</v>
      </c>
      <c r="G338" s="295"/>
      <c r="H338" s="295"/>
      <c r="I338" s="387"/>
      <c r="J338" s="374">
        <f t="shared" si="66"/>
        <v>0</v>
      </c>
      <c r="K338" s="375">
        <f t="shared" si="62"/>
        <v>0</v>
      </c>
    </row>
    <row r="339" spans="1:11">
      <c r="A339" s="372">
        <v>2040803</v>
      </c>
      <c r="B339" s="373" t="s">
        <v>469</v>
      </c>
      <c r="C339" s="374">
        <v>0</v>
      </c>
      <c r="D339" s="295">
        <v>0</v>
      </c>
      <c r="E339" s="375">
        <f t="shared" si="64"/>
        <v>0</v>
      </c>
      <c r="F339" s="295">
        <f t="shared" si="65"/>
        <v>0</v>
      </c>
      <c r="G339" s="295"/>
      <c r="H339" s="295"/>
      <c r="I339" s="387"/>
      <c r="J339" s="374">
        <f t="shared" si="66"/>
        <v>0</v>
      </c>
      <c r="K339" s="375">
        <f t="shared" si="62"/>
        <v>0</v>
      </c>
    </row>
    <row r="340" spans="1:11">
      <c r="A340" s="372">
        <v>2040804</v>
      </c>
      <c r="B340" s="373" t="s">
        <v>470</v>
      </c>
      <c r="C340" s="374">
        <v>0</v>
      </c>
      <c r="D340" s="295">
        <v>0</v>
      </c>
      <c r="E340" s="375">
        <f t="shared" si="64"/>
        <v>0</v>
      </c>
      <c r="F340" s="295">
        <f t="shared" si="65"/>
        <v>0</v>
      </c>
      <c r="G340" s="295"/>
      <c r="H340" s="295"/>
      <c r="I340" s="387"/>
      <c r="J340" s="374">
        <f t="shared" si="66"/>
        <v>0</v>
      </c>
      <c r="K340" s="375">
        <f t="shared" si="62"/>
        <v>0</v>
      </c>
    </row>
    <row r="341" spans="1:11">
      <c r="A341" s="372">
        <v>2040805</v>
      </c>
      <c r="B341" s="373" t="s">
        <v>471</v>
      </c>
      <c r="C341" s="374">
        <v>0</v>
      </c>
      <c r="D341" s="295">
        <v>0</v>
      </c>
      <c r="E341" s="375">
        <f t="shared" si="64"/>
        <v>0</v>
      </c>
      <c r="F341" s="295">
        <f t="shared" si="65"/>
        <v>0</v>
      </c>
      <c r="G341" s="295"/>
      <c r="H341" s="295"/>
      <c r="I341" s="387"/>
      <c r="J341" s="374">
        <f t="shared" si="66"/>
        <v>0</v>
      </c>
      <c r="K341" s="375">
        <f t="shared" si="62"/>
        <v>0</v>
      </c>
    </row>
    <row r="342" spans="1:11">
      <c r="A342" s="372">
        <v>2040806</v>
      </c>
      <c r="B342" s="373" t="s">
        <v>472</v>
      </c>
      <c r="C342" s="374">
        <v>0</v>
      </c>
      <c r="D342" s="295">
        <v>0</v>
      </c>
      <c r="E342" s="375">
        <f t="shared" si="64"/>
        <v>0</v>
      </c>
      <c r="F342" s="295">
        <f t="shared" si="65"/>
        <v>0</v>
      </c>
      <c r="G342" s="295"/>
      <c r="H342" s="295"/>
      <c r="I342" s="387"/>
      <c r="J342" s="374">
        <f t="shared" si="66"/>
        <v>0</v>
      </c>
      <c r="K342" s="375">
        <f t="shared" si="62"/>
        <v>0</v>
      </c>
    </row>
    <row r="343" spans="1:11">
      <c r="A343" s="372">
        <v>2040807</v>
      </c>
      <c r="B343" s="373" t="s">
        <v>213</v>
      </c>
      <c r="C343" s="374">
        <v>0</v>
      </c>
      <c r="D343" s="295">
        <v>0</v>
      </c>
      <c r="E343" s="375">
        <f t="shared" si="64"/>
        <v>0</v>
      </c>
      <c r="F343" s="295">
        <f t="shared" si="65"/>
        <v>0</v>
      </c>
      <c r="G343" s="295"/>
      <c r="H343" s="295"/>
      <c r="I343" s="387"/>
      <c r="J343" s="374">
        <f t="shared" si="66"/>
        <v>0</v>
      </c>
      <c r="K343" s="375">
        <f t="shared" si="62"/>
        <v>0</v>
      </c>
    </row>
    <row r="344" spans="1:11">
      <c r="A344" s="372">
        <v>2040850</v>
      </c>
      <c r="B344" s="373" t="s">
        <v>473</v>
      </c>
      <c r="C344" s="374">
        <v>0</v>
      </c>
      <c r="D344" s="295">
        <v>0</v>
      </c>
      <c r="E344" s="375">
        <f t="shared" si="64"/>
        <v>0</v>
      </c>
      <c r="F344" s="295">
        <f t="shared" si="65"/>
        <v>0</v>
      </c>
      <c r="G344" s="295"/>
      <c r="H344" s="295"/>
      <c r="I344" s="387"/>
      <c r="J344" s="374">
        <f t="shared" si="66"/>
        <v>0</v>
      </c>
      <c r="K344" s="375">
        <f t="shared" si="62"/>
        <v>0</v>
      </c>
    </row>
    <row r="345" spans="1:11">
      <c r="A345" s="372">
        <v>2040899</v>
      </c>
      <c r="B345" s="373" t="s">
        <v>474</v>
      </c>
      <c r="C345" s="374">
        <v>0</v>
      </c>
      <c r="D345" s="295">
        <v>0</v>
      </c>
      <c r="E345" s="375">
        <f t="shared" si="64"/>
        <v>0</v>
      </c>
      <c r="F345" s="295">
        <f t="shared" si="65"/>
        <v>0</v>
      </c>
      <c r="G345" s="295"/>
      <c r="H345" s="295"/>
      <c r="I345" s="387"/>
      <c r="J345" s="374">
        <f t="shared" si="66"/>
        <v>0</v>
      </c>
      <c r="K345" s="375">
        <f t="shared" si="62"/>
        <v>0</v>
      </c>
    </row>
    <row r="346" spans="1:11">
      <c r="A346" s="376">
        <v>20409</v>
      </c>
      <c r="B346" s="377" t="s">
        <v>475</v>
      </c>
      <c r="C346" s="378">
        <v>0</v>
      </c>
      <c r="D346" s="378">
        <f t="shared" ref="D346:I346" si="67">SUM(D347:D353)</f>
        <v>0</v>
      </c>
      <c r="E346" s="379">
        <f t="shared" si="64"/>
        <v>0</v>
      </c>
      <c r="F346" s="378">
        <f t="shared" si="65"/>
        <v>0</v>
      </c>
      <c r="G346" s="378">
        <f t="shared" si="67"/>
        <v>0</v>
      </c>
      <c r="H346" s="378">
        <f t="shared" si="67"/>
        <v>0</v>
      </c>
      <c r="I346" s="388">
        <f t="shared" si="67"/>
        <v>0</v>
      </c>
      <c r="J346" s="378">
        <f t="shared" si="66"/>
        <v>0</v>
      </c>
      <c r="K346" s="379">
        <f t="shared" si="62"/>
        <v>0</v>
      </c>
    </row>
    <row r="347" spans="1:11">
      <c r="A347" s="372">
        <v>2040901</v>
      </c>
      <c r="B347" s="373" t="s">
        <v>476</v>
      </c>
      <c r="C347" s="374">
        <v>0</v>
      </c>
      <c r="D347" s="295">
        <v>0</v>
      </c>
      <c r="E347" s="375">
        <f t="shared" si="64"/>
        <v>0</v>
      </c>
      <c r="F347" s="295">
        <f t="shared" si="65"/>
        <v>0</v>
      </c>
      <c r="G347" s="295"/>
      <c r="H347" s="295"/>
      <c r="I347" s="387"/>
      <c r="J347" s="374">
        <f t="shared" si="66"/>
        <v>0</v>
      </c>
      <c r="K347" s="375">
        <f t="shared" si="62"/>
        <v>0</v>
      </c>
    </row>
    <row r="348" spans="1:11">
      <c r="A348" s="372">
        <v>2040902</v>
      </c>
      <c r="B348" s="373" t="s">
        <v>477</v>
      </c>
      <c r="C348" s="374">
        <v>0</v>
      </c>
      <c r="D348" s="295">
        <v>0</v>
      </c>
      <c r="E348" s="375">
        <f t="shared" si="64"/>
        <v>0</v>
      </c>
      <c r="F348" s="295">
        <f t="shared" si="65"/>
        <v>0</v>
      </c>
      <c r="G348" s="295"/>
      <c r="H348" s="295"/>
      <c r="I348" s="387"/>
      <c r="J348" s="374">
        <f t="shared" si="66"/>
        <v>0</v>
      </c>
      <c r="K348" s="375">
        <f t="shared" si="62"/>
        <v>0</v>
      </c>
    </row>
    <row r="349" spans="1:11">
      <c r="A349" s="372">
        <v>2040903</v>
      </c>
      <c r="B349" s="373" t="s">
        <v>478</v>
      </c>
      <c r="C349" s="374">
        <v>0</v>
      </c>
      <c r="D349" s="295">
        <v>0</v>
      </c>
      <c r="E349" s="375">
        <f t="shared" si="64"/>
        <v>0</v>
      </c>
      <c r="F349" s="295">
        <f t="shared" si="65"/>
        <v>0</v>
      </c>
      <c r="G349" s="295"/>
      <c r="H349" s="295"/>
      <c r="I349" s="387"/>
      <c r="J349" s="374">
        <f t="shared" si="66"/>
        <v>0</v>
      </c>
      <c r="K349" s="375">
        <f t="shared" si="62"/>
        <v>0</v>
      </c>
    </row>
    <row r="350" spans="1:11">
      <c r="A350" s="372">
        <v>2040904</v>
      </c>
      <c r="B350" s="373" t="s">
        <v>479</v>
      </c>
      <c r="C350" s="374">
        <v>0</v>
      </c>
      <c r="D350" s="295">
        <v>0</v>
      </c>
      <c r="E350" s="375">
        <f t="shared" si="64"/>
        <v>0</v>
      </c>
      <c r="F350" s="295">
        <f t="shared" si="65"/>
        <v>0</v>
      </c>
      <c r="G350" s="295"/>
      <c r="H350" s="295"/>
      <c r="I350" s="387"/>
      <c r="J350" s="374">
        <f t="shared" si="66"/>
        <v>0</v>
      </c>
      <c r="K350" s="375">
        <f t="shared" si="62"/>
        <v>0</v>
      </c>
    </row>
    <row r="351" spans="1:11">
      <c r="A351" s="372">
        <v>2040905</v>
      </c>
      <c r="B351" s="373" t="s">
        <v>480</v>
      </c>
      <c r="C351" s="374">
        <v>0</v>
      </c>
      <c r="D351" s="295">
        <v>0</v>
      </c>
      <c r="E351" s="375">
        <f t="shared" si="64"/>
        <v>0</v>
      </c>
      <c r="F351" s="295">
        <f t="shared" si="65"/>
        <v>0</v>
      </c>
      <c r="G351" s="295"/>
      <c r="H351" s="295"/>
      <c r="I351" s="387"/>
      <c r="J351" s="374">
        <f t="shared" si="66"/>
        <v>0</v>
      </c>
      <c r="K351" s="375">
        <f t="shared" si="62"/>
        <v>0</v>
      </c>
    </row>
    <row r="352" spans="1:11">
      <c r="A352" s="372">
        <v>2040950</v>
      </c>
      <c r="B352" s="373" t="s">
        <v>481</v>
      </c>
      <c r="C352" s="374">
        <v>0</v>
      </c>
      <c r="D352" s="295">
        <v>0</v>
      </c>
      <c r="E352" s="375">
        <f t="shared" si="64"/>
        <v>0</v>
      </c>
      <c r="F352" s="295">
        <f t="shared" si="65"/>
        <v>0</v>
      </c>
      <c r="G352" s="295"/>
      <c r="H352" s="295"/>
      <c r="I352" s="387"/>
      <c r="J352" s="374">
        <f t="shared" si="66"/>
        <v>0</v>
      </c>
      <c r="K352" s="375">
        <f t="shared" si="62"/>
        <v>0</v>
      </c>
    </row>
    <row r="353" spans="1:11">
      <c r="A353" s="372">
        <v>2040999</v>
      </c>
      <c r="B353" s="373" t="s">
        <v>482</v>
      </c>
      <c r="C353" s="374">
        <v>0</v>
      </c>
      <c r="D353" s="295">
        <v>0</v>
      </c>
      <c r="E353" s="375">
        <f t="shared" si="64"/>
        <v>0</v>
      </c>
      <c r="F353" s="295">
        <f t="shared" si="65"/>
        <v>0</v>
      </c>
      <c r="G353" s="295"/>
      <c r="H353" s="295"/>
      <c r="I353" s="387"/>
      <c r="J353" s="374">
        <f t="shared" si="66"/>
        <v>0</v>
      </c>
      <c r="K353" s="375">
        <f t="shared" si="62"/>
        <v>0</v>
      </c>
    </row>
    <row r="354" spans="1:11">
      <c r="A354" s="376">
        <v>20410</v>
      </c>
      <c r="B354" s="377" t="s">
        <v>483</v>
      </c>
      <c r="C354" s="378">
        <v>0</v>
      </c>
      <c r="D354" s="378"/>
      <c r="E354" s="379">
        <f t="shared" si="64"/>
        <v>0</v>
      </c>
      <c r="F354" s="378">
        <f t="shared" si="65"/>
        <v>0</v>
      </c>
      <c r="G354" s="378"/>
      <c r="H354" s="378"/>
      <c r="I354" s="388"/>
      <c r="J354" s="378">
        <f t="shared" si="66"/>
        <v>0</v>
      </c>
      <c r="K354" s="379">
        <f t="shared" si="62"/>
        <v>0</v>
      </c>
    </row>
    <row r="355" spans="1:11">
      <c r="A355" s="372">
        <v>2041001</v>
      </c>
      <c r="B355" s="373" t="s">
        <v>484</v>
      </c>
      <c r="C355" s="374">
        <v>0</v>
      </c>
      <c r="D355" s="295">
        <v>0</v>
      </c>
      <c r="E355" s="375">
        <f t="shared" si="64"/>
        <v>0</v>
      </c>
      <c r="F355" s="295">
        <f t="shared" si="65"/>
        <v>0</v>
      </c>
      <c r="G355" s="295"/>
      <c r="H355" s="295"/>
      <c r="I355" s="387"/>
      <c r="J355" s="374">
        <f t="shared" si="66"/>
        <v>0</v>
      </c>
      <c r="K355" s="375">
        <f t="shared" si="62"/>
        <v>0</v>
      </c>
    </row>
    <row r="356" spans="1:11">
      <c r="A356" s="372">
        <v>2041002</v>
      </c>
      <c r="B356" s="373" t="s">
        <v>485</v>
      </c>
      <c r="C356" s="374">
        <v>0</v>
      </c>
      <c r="D356" s="295">
        <v>0</v>
      </c>
      <c r="E356" s="375">
        <f t="shared" si="64"/>
        <v>0</v>
      </c>
      <c r="F356" s="295">
        <f t="shared" si="65"/>
        <v>0</v>
      </c>
      <c r="G356" s="295"/>
      <c r="H356" s="295"/>
      <c r="I356" s="387"/>
      <c r="J356" s="374">
        <f t="shared" si="66"/>
        <v>0</v>
      </c>
      <c r="K356" s="375">
        <f t="shared" si="62"/>
        <v>0</v>
      </c>
    </row>
    <row r="357" spans="1:11">
      <c r="A357" s="372">
        <v>2041006</v>
      </c>
      <c r="B357" s="373" t="s">
        <v>213</v>
      </c>
      <c r="C357" s="374">
        <v>0</v>
      </c>
      <c r="D357" s="295">
        <v>0</v>
      </c>
      <c r="E357" s="375">
        <f t="shared" si="64"/>
        <v>0</v>
      </c>
      <c r="F357" s="295">
        <f t="shared" si="65"/>
        <v>0</v>
      </c>
      <c r="G357" s="295"/>
      <c r="H357" s="295"/>
      <c r="I357" s="387"/>
      <c r="J357" s="374">
        <f t="shared" si="66"/>
        <v>0</v>
      </c>
      <c r="K357" s="375">
        <f t="shared" si="62"/>
        <v>0</v>
      </c>
    </row>
    <row r="358" spans="1:11">
      <c r="A358" s="372">
        <v>2041007</v>
      </c>
      <c r="B358" s="373" t="s">
        <v>486</v>
      </c>
      <c r="C358" s="374">
        <v>0</v>
      </c>
      <c r="D358" s="295">
        <v>0</v>
      </c>
      <c r="E358" s="375">
        <f t="shared" si="64"/>
        <v>0</v>
      </c>
      <c r="F358" s="295">
        <f t="shared" si="65"/>
        <v>0</v>
      </c>
      <c r="G358" s="295"/>
      <c r="H358" s="295"/>
      <c r="I358" s="387"/>
      <c r="J358" s="374">
        <f t="shared" si="66"/>
        <v>0</v>
      </c>
      <c r="K358" s="375">
        <f t="shared" si="62"/>
        <v>0</v>
      </c>
    </row>
    <row r="359" spans="1:11">
      <c r="A359" s="372">
        <v>2041099</v>
      </c>
      <c r="B359" s="373" t="s">
        <v>487</v>
      </c>
      <c r="C359" s="374">
        <v>0</v>
      </c>
      <c r="D359" s="295">
        <v>0</v>
      </c>
      <c r="E359" s="375">
        <f t="shared" si="64"/>
        <v>0</v>
      </c>
      <c r="F359" s="295">
        <f t="shared" si="65"/>
        <v>0</v>
      </c>
      <c r="G359" s="295"/>
      <c r="H359" s="295"/>
      <c r="I359" s="387"/>
      <c r="J359" s="374">
        <f t="shared" si="66"/>
        <v>0</v>
      </c>
      <c r="K359" s="375">
        <f t="shared" si="62"/>
        <v>0</v>
      </c>
    </row>
    <row r="360" spans="1:11">
      <c r="A360" s="376">
        <v>20499</v>
      </c>
      <c r="B360" s="377" t="s">
        <v>488</v>
      </c>
      <c r="C360" s="378">
        <v>0</v>
      </c>
      <c r="D360" s="378">
        <f t="shared" ref="D360:I360" si="68">SUM(D361:D362)</f>
        <v>11</v>
      </c>
      <c r="E360" s="379">
        <f t="shared" si="64"/>
        <v>0</v>
      </c>
      <c r="F360" s="378">
        <f t="shared" si="65"/>
        <v>0</v>
      </c>
      <c r="G360" s="378">
        <f t="shared" si="68"/>
        <v>0</v>
      </c>
      <c r="H360" s="378">
        <f t="shared" si="68"/>
        <v>0</v>
      </c>
      <c r="I360" s="388">
        <f t="shared" si="68"/>
        <v>0</v>
      </c>
      <c r="J360" s="378">
        <f t="shared" si="66"/>
        <v>0</v>
      </c>
      <c r="K360" s="379">
        <f t="shared" si="62"/>
        <v>0</v>
      </c>
    </row>
    <row r="361" spans="1:11">
      <c r="A361" s="372">
        <v>2049902</v>
      </c>
      <c r="B361" s="373" t="s">
        <v>489</v>
      </c>
      <c r="C361" s="374">
        <v>0</v>
      </c>
      <c r="D361" s="295">
        <v>11</v>
      </c>
      <c r="E361" s="375">
        <f t="shared" si="64"/>
        <v>0</v>
      </c>
      <c r="F361" s="295">
        <f t="shared" si="65"/>
        <v>0</v>
      </c>
      <c r="G361" s="295"/>
      <c r="H361" s="295"/>
      <c r="I361" s="387"/>
      <c r="J361" s="374">
        <f t="shared" si="66"/>
        <v>0</v>
      </c>
      <c r="K361" s="375">
        <f t="shared" si="62"/>
        <v>0</v>
      </c>
    </row>
    <row r="362" spans="1:11">
      <c r="A362" s="372">
        <v>2049999</v>
      </c>
      <c r="B362" s="373" t="s">
        <v>488</v>
      </c>
      <c r="C362" s="374">
        <v>0</v>
      </c>
      <c r="D362" s="295">
        <v>0</v>
      </c>
      <c r="E362" s="375">
        <f t="shared" si="64"/>
        <v>0</v>
      </c>
      <c r="F362" s="295">
        <f t="shared" si="65"/>
        <v>0</v>
      </c>
      <c r="G362" s="295"/>
      <c r="H362" s="295"/>
      <c r="I362" s="387"/>
      <c r="J362" s="374">
        <f t="shared" si="66"/>
        <v>0</v>
      </c>
      <c r="K362" s="375">
        <f t="shared" si="62"/>
        <v>0</v>
      </c>
    </row>
    <row r="363" spans="1:11">
      <c r="A363" s="396">
        <v>205</v>
      </c>
      <c r="B363" s="397" t="s">
        <v>490</v>
      </c>
      <c r="C363" s="366">
        <f t="shared" ref="C363:I363" si="69">SUM(C364,C369,C376,C382,C388,C392,C396,C400,C406,C413)</f>
        <v>44564</v>
      </c>
      <c r="D363" s="366">
        <f t="shared" si="69"/>
        <v>44310</v>
      </c>
      <c r="E363" s="384">
        <f t="shared" si="64"/>
        <v>99.4300332106633</v>
      </c>
      <c r="F363" s="366">
        <f t="shared" si="65"/>
        <v>43029</v>
      </c>
      <c r="G363" s="366">
        <f t="shared" si="69"/>
        <v>29605</v>
      </c>
      <c r="H363" s="366">
        <f t="shared" si="69"/>
        <v>9555</v>
      </c>
      <c r="I363" s="383">
        <f t="shared" si="69"/>
        <v>3869</v>
      </c>
      <c r="J363" s="366">
        <f t="shared" si="66"/>
        <v>-1535</v>
      </c>
      <c r="K363" s="384">
        <f t="shared" si="62"/>
        <v>-3.44448433713311</v>
      </c>
    </row>
    <row r="364" spans="1:11">
      <c r="A364" s="376">
        <v>20501</v>
      </c>
      <c r="B364" s="377" t="s">
        <v>491</v>
      </c>
      <c r="C364" s="378">
        <v>828</v>
      </c>
      <c r="D364" s="378">
        <f t="shared" ref="D364:I364" si="70">SUM(D365:D368)</f>
        <v>811</v>
      </c>
      <c r="E364" s="379">
        <f t="shared" si="64"/>
        <v>97.9468599033817</v>
      </c>
      <c r="F364" s="378">
        <f t="shared" si="65"/>
        <v>751</v>
      </c>
      <c r="G364" s="378">
        <f t="shared" si="70"/>
        <v>751</v>
      </c>
      <c r="H364" s="378">
        <f t="shared" si="70"/>
        <v>0</v>
      </c>
      <c r="I364" s="388">
        <f t="shared" si="70"/>
        <v>0</v>
      </c>
      <c r="J364" s="378">
        <f t="shared" si="66"/>
        <v>-77</v>
      </c>
      <c r="K364" s="379">
        <f t="shared" si="62"/>
        <v>-9.29951690821256</v>
      </c>
    </row>
    <row r="365" spans="1:11">
      <c r="A365" s="372">
        <v>2050101</v>
      </c>
      <c r="B365" s="373" t="s">
        <v>492</v>
      </c>
      <c r="C365" s="374">
        <v>143</v>
      </c>
      <c r="D365" s="295">
        <v>144</v>
      </c>
      <c r="E365" s="375">
        <f t="shared" si="64"/>
        <v>100.699300699301</v>
      </c>
      <c r="F365" s="295">
        <f t="shared" si="65"/>
        <v>128</v>
      </c>
      <c r="G365" s="295">
        <v>128</v>
      </c>
      <c r="H365" s="295"/>
      <c r="I365" s="387"/>
      <c r="J365" s="374">
        <f t="shared" si="66"/>
        <v>-15</v>
      </c>
      <c r="K365" s="375">
        <f t="shared" si="62"/>
        <v>-10.4895104895105</v>
      </c>
    </row>
    <row r="366" spans="1:11">
      <c r="A366" s="372">
        <v>2050102</v>
      </c>
      <c r="B366" s="373" t="s">
        <v>493</v>
      </c>
      <c r="C366" s="374">
        <v>0</v>
      </c>
      <c r="D366" s="295">
        <v>0</v>
      </c>
      <c r="E366" s="375">
        <f t="shared" si="64"/>
        <v>0</v>
      </c>
      <c r="F366" s="295">
        <f t="shared" si="65"/>
        <v>0</v>
      </c>
      <c r="G366" s="295"/>
      <c r="H366" s="295"/>
      <c r="I366" s="387"/>
      <c r="J366" s="374">
        <f t="shared" si="66"/>
        <v>0</v>
      </c>
      <c r="K366" s="375">
        <f t="shared" si="62"/>
        <v>0</v>
      </c>
    </row>
    <row r="367" spans="1:11">
      <c r="A367" s="372">
        <v>2050103</v>
      </c>
      <c r="B367" s="373" t="s">
        <v>494</v>
      </c>
      <c r="C367" s="374">
        <v>0</v>
      </c>
      <c r="D367" s="295">
        <v>0</v>
      </c>
      <c r="E367" s="375">
        <f t="shared" si="64"/>
        <v>0</v>
      </c>
      <c r="F367" s="295">
        <f t="shared" si="65"/>
        <v>0</v>
      </c>
      <c r="G367" s="295"/>
      <c r="H367" s="295"/>
      <c r="I367" s="387"/>
      <c r="J367" s="374">
        <f t="shared" si="66"/>
        <v>0</v>
      </c>
      <c r="K367" s="375">
        <f t="shared" si="62"/>
        <v>0</v>
      </c>
    </row>
    <row r="368" spans="1:11">
      <c r="A368" s="372">
        <v>2050199</v>
      </c>
      <c r="B368" s="373" t="s">
        <v>495</v>
      </c>
      <c r="C368" s="374">
        <v>685</v>
      </c>
      <c r="D368" s="295">
        <v>667</v>
      </c>
      <c r="E368" s="375">
        <f t="shared" si="64"/>
        <v>97.3722627737226</v>
      </c>
      <c r="F368" s="295">
        <f t="shared" si="65"/>
        <v>623</v>
      </c>
      <c r="G368" s="295">
        <v>623</v>
      </c>
      <c r="H368" s="295"/>
      <c r="I368" s="387"/>
      <c r="J368" s="374">
        <f t="shared" si="66"/>
        <v>-62</v>
      </c>
      <c r="K368" s="375">
        <f t="shared" si="62"/>
        <v>-9.05109489051095</v>
      </c>
    </row>
    <row r="369" spans="1:11">
      <c r="A369" s="376">
        <v>20502</v>
      </c>
      <c r="B369" s="377" t="s">
        <v>496</v>
      </c>
      <c r="C369" s="378">
        <v>43267</v>
      </c>
      <c r="D369" s="378">
        <f t="shared" ref="D369:I369" si="71">SUM(D370:D375)</f>
        <v>42170</v>
      </c>
      <c r="E369" s="379">
        <f t="shared" si="64"/>
        <v>97.4645803961449</v>
      </c>
      <c r="F369" s="378">
        <f t="shared" si="65"/>
        <v>41206</v>
      </c>
      <c r="G369" s="378">
        <f t="shared" si="71"/>
        <v>28462</v>
      </c>
      <c r="H369" s="378">
        <f t="shared" si="71"/>
        <v>9555</v>
      </c>
      <c r="I369" s="388">
        <f t="shared" si="71"/>
        <v>3189</v>
      </c>
      <c r="J369" s="378">
        <f t="shared" si="66"/>
        <v>-2061</v>
      </c>
      <c r="K369" s="379">
        <f t="shared" si="62"/>
        <v>-4.76344558208334</v>
      </c>
    </row>
    <row r="370" spans="1:11">
      <c r="A370" s="372">
        <v>2050201</v>
      </c>
      <c r="B370" s="373" t="s">
        <v>497</v>
      </c>
      <c r="C370" s="374">
        <v>3147</v>
      </c>
      <c r="D370" s="295">
        <v>3642</v>
      </c>
      <c r="E370" s="375">
        <f t="shared" si="64"/>
        <v>115.729265967588</v>
      </c>
      <c r="F370" s="295">
        <f t="shared" si="65"/>
        <v>2809</v>
      </c>
      <c r="G370" s="295">
        <v>1741</v>
      </c>
      <c r="H370" s="295">
        <v>842</v>
      </c>
      <c r="I370" s="387">
        <v>226</v>
      </c>
      <c r="J370" s="374">
        <f t="shared" si="66"/>
        <v>-338</v>
      </c>
      <c r="K370" s="375">
        <f t="shared" si="62"/>
        <v>-10.7403876707976</v>
      </c>
    </row>
    <row r="371" spans="1:11">
      <c r="A371" s="372">
        <v>2050202</v>
      </c>
      <c r="B371" s="373" t="s">
        <v>498</v>
      </c>
      <c r="C371" s="374">
        <v>23661</v>
      </c>
      <c r="D371" s="295">
        <v>22657</v>
      </c>
      <c r="E371" s="375">
        <f t="shared" si="64"/>
        <v>95.7567304847639</v>
      </c>
      <c r="F371" s="295">
        <f t="shared" si="65"/>
        <v>20643</v>
      </c>
      <c r="G371" s="295">
        <v>15148</v>
      </c>
      <c r="H371" s="295">
        <v>4255</v>
      </c>
      <c r="I371" s="387">
        <v>1240</v>
      </c>
      <c r="J371" s="374">
        <f t="shared" si="66"/>
        <v>-3018</v>
      </c>
      <c r="K371" s="375">
        <f t="shared" si="62"/>
        <v>-12.7551667300621</v>
      </c>
    </row>
    <row r="372" spans="1:11">
      <c r="A372" s="372">
        <v>2050203</v>
      </c>
      <c r="B372" s="373" t="s">
        <v>499</v>
      </c>
      <c r="C372" s="374">
        <v>11098</v>
      </c>
      <c r="D372" s="295">
        <v>11058</v>
      </c>
      <c r="E372" s="375">
        <f t="shared" si="64"/>
        <v>99.6395746981438</v>
      </c>
      <c r="F372" s="295">
        <f t="shared" si="65"/>
        <v>12575</v>
      </c>
      <c r="G372" s="295">
        <v>7427</v>
      </c>
      <c r="H372" s="295">
        <v>4010</v>
      </c>
      <c r="I372" s="387">
        <v>1138</v>
      </c>
      <c r="J372" s="374">
        <f t="shared" si="66"/>
        <v>1477</v>
      </c>
      <c r="K372" s="375">
        <f t="shared" si="62"/>
        <v>13.3087042710398</v>
      </c>
    </row>
    <row r="373" spans="1:11">
      <c r="A373" s="372">
        <v>2050204</v>
      </c>
      <c r="B373" s="373" t="s">
        <v>500</v>
      </c>
      <c r="C373" s="374">
        <v>5361</v>
      </c>
      <c r="D373" s="295">
        <v>4813</v>
      </c>
      <c r="E373" s="375">
        <f t="shared" si="64"/>
        <v>89.7780264875956</v>
      </c>
      <c r="F373" s="295">
        <f t="shared" si="65"/>
        <v>5027</v>
      </c>
      <c r="G373" s="295">
        <v>4146</v>
      </c>
      <c r="H373" s="295">
        <v>448</v>
      </c>
      <c r="I373" s="387">
        <v>433</v>
      </c>
      <c r="J373" s="374">
        <f t="shared" si="66"/>
        <v>-334</v>
      </c>
      <c r="K373" s="375">
        <f t="shared" ref="K373:K436" si="72">IF(C373=0,0,J373/C373*100)</f>
        <v>-6.23018093639246</v>
      </c>
    </row>
    <row r="374" spans="1:11">
      <c r="A374" s="372">
        <v>2050205</v>
      </c>
      <c r="B374" s="373" t="s">
        <v>501</v>
      </c>
      <c r="C374" s="374">
        <v>0</v>
      </c>
      <c r="D374" s="295">
        <v>0</v>
      </c>
      <c r="E374" s="375">
        <f t="shared" si="64"/>
        <v>0</v>
      </c>
      <c r="F374" s="295">
        <f t="shared" si="65"/>
        <v>152</v>
      </c>
      <c r="G374" s="295"/>
      <c r="H374" s="295"/>
      <c r="I374" s="387">
        <v>152</v>
      </c>
      <c r="J374" s="374">
        <f t="shared" si="66"/>
        <v>152</v>
      </c>
      <c r="K374" s="375">
        <f t="shared" si="72"/>
        <v>0</v>
      </c>
    </row>
    <row r="375" spans="1:11">
      <c r="A375" s="372">
        <v>2050299</v>
      </c>
      <c r="B375" s="373" t="s">
        <v>502</v>
      </c>
      <c r="C375" s="374">
        <v>0</v>
      </c>
      <c r="D375" s="295">
        <v>0</v>
      </c>
      <c r="E375" s="375">
        <f t="shared" si="64"/>
        <v>0</v>
      </c>
      <c r="F375" s="295">
        <f t="shared" si="65"/>
        <v>0</v>
      </c>
      <c r="G375" s="295"/>
      <c r="H375" s="295"/>
      <c r="I375" s="387"/>
      <c r="J375" s="374">
        <f t="shared" si="66"/>
        <v>0</v>
      </c>
      <c r="K375" s="375">
        <f t="shared" si="72"/>
        <v>0</v>
      </c>
    </row>
    <row r="376" spans="1:11">
      <c r="A376" s="376">
        <v>20503</v>
      </c>
      <c r="B376" s="377" t="s">
        <v>503</v>
      </c>
      <c r="C376" s="378">
        <v>0</v>
      </c>
      <c r="D376" s="378">
        <f t="shared" ref="D376:I376" si="73">SUM(D377:D381)</f>
        <v>0</v>
      </c>
      <c r="E376" s="379">
        <f t="shared" si="64"/>
        <v>0</v>
      </c>
      <c r="F376" s="378">
        <f t="shared" si="65"/>
        <v>0</v>
      </c>
      <c r="G376" s="378">
        <f t="shared" si="73"/>
        <v>0</v>
      </c>
      <c r="H376" s="378">
        <f t="shared" si="73"/>
        <v>0</v>
      </c>
      <c r="I376" s="388">
        <f t="shared" si="73"/>
        <v>0</v>
      </c>
      <c r="J376" s="378">
        <f t="shared" si="66"/>
        <v>0</v>
      </c>
      <c r="K376" s="379">
        <f t="shared" si="72"/>
        <v>0</v>
      </c>
    </row>
    <row r="377" spans="1:11">
      <c r="A377" s="372">
        <v>2050301</v>
      </c>
      <c r="B377" s="373" t="s">
        <v>504</v>
      </c>
      <c r="C377" s="374">
        <v>0</v>
      </c>
      <c r="D377" s="295">
        <v>0</v>
      </c>
      <c r="E377" s="375">
        <f t="shared" si="64"/>
        <v>0</v>
      </c>
      <c r="F377" s="295">
        <f t="shared" si="65"/>
        <v>0</v>
      </c>
      <c r="G377" s="295"/>
      <c r="H377" s="295"/>
      <c r="I377" s="387"/>
      <c r="J377" s="374">
        <f t="shared" si="66"/>
        <v>0</v>
      </c>
      <c r="K377" s="375">
        <f t="shared" si="72"/>
        <v>0</v>
      </c>
    </row>
    <row r="378" spans="1:11">
      <c r="A378" s="372">
        <v>2050302</v>
      </c>
      <c r="B378" s="373" t="s">
        <v>505</v>
      </c>
      <c r="C378" s="374">
        <v>0</v>
      </c>
      <c r="D378" s="295">
        <v>0</v>
      </c>
      <c r="E378" s="375">
        <f t="shared" si="64"/>
        <v>0</v>
      </c>
      <c r="F378" s="295">
        <f t="shared" si="65"/>
        <v>0</v>
      </c>
      <c r="G378" s="295"/>
      <c r="H378" s="295"/>
      <c r="I378" s="387"/>
      <c r="J378" s="374">
        <f t="shared" si="66"/>
        <v>0</v>
      </c>
      <c r="K378" s="375">
        <f t="shared" si="72"/>
        <v>0</v>
      </c>
    </row>
    <row r="379" spans="1:11">
      <c r="A379" s="372">
        <v>2050303</v>
      </c>
      <c r="B379" s="373" t="s">
        <v>506</v>
      </c>
      <c r="C379" s="374">
        <v>0</v>
      </c>
      <c r="D379" s="295">
        <v>0</v>
      </c>
      <c r="E379" s="375">
        <f t="shared" si="64"/>
        <v>0</v>
      </c>
      <c r="F379" s="295">
        <f t="shared" si="65"/>
        <v>0</v>
      </c>
      <c r="G379" s="295"/>
      <c r="H379" s="295"/>
      <c r="I379" s="387"/>
      <c r="J379" s="374">
        <f t="shared" si="66"/>
        <v>0</v>
      </c>
      <c r="K379" s="375">
        <f t="shared" si="72"/>
        <v>0</v>
      </c>
    </row>
    <row r="380" spans="1:11">
      <c r="A380" s="372">
        <v>2050305</v>
      </c>
      <c r="B380" s="373" t="s">
        <v>507</v>
      </c>
      <c r="C380" s="374">
        <v>0</v>
      </c>
      <c r="D380" s="295">
        <v>0</v>
      </c>
      <c r="E380" s="375">
        <f t="shared" si="64"/>
        <v>0</v>
      </c>
      <c r="F380" s="295">
        <f t="shared" si="65"/>
        <v>0</v>
      </c>
      <c r="G380" s="295"/>
      <c r="H380" s="295"/>
      <c r="I380" s="387"/>
      <c r="J380" s="374">
        <f t="shared" si="66"/>
        <v>0</v>
      </c>
      <c r="K380" s="375">
        <f t="shared" si="72"/>
        <v>0</v>
      </c>
    </row>
    <row r="381" spans="1:11">
      <c r="A381" s="372">
        <v>2050399</v>
      </c>
      <c r="B381" s="373" t="s">
        <v>508</v>
      </c>
      <c r="C381" s="374">
        <v>0</v>
      </c>
      <c r="D381" s="295">
        <v>0</v>
      </c>
      <c r="E381" s="375">
        <f t="shared" si="64"/>
        <v>0</v>
      </c>
      <c r="F381" s="295">
        <f t="shared" si="65"/>
        <v>0</v>
      </c>
      <c r="G381" s="295"/>
      <c r="H381" s="295"/>
      <c r="I381" s="387"/>
      <c r="J381" s="374">
        <f t="shared" si="66"/>
        <v>0</v>
      </c>
      <c r="K381" s="375">
        <f t="shared" si="72"/>
        <v>0</v>
      </c>
    </row>
    <row r="382" spans="1:11">
      <c r="A382" s="376">
        <v>20504</v>
      </c>
      <c r="B382" s="377" t="s">
        <v>509</v>
      </c>
      <c r="C382" s="378">
        <v>0</v>
      </c>
      <c r="D382" s="378"/>
      <c r="E382" s="379">
        <f t="shared" si="64"/>
        <v>0</v>
      </c>
      <c r="F382" s="378">
        <f t="shared" si="65"/>
        <v>0</v>
      </c>
      <c r="G382" s="378"/>
      <c r="H382" s="378"/>
      <c r="I382" s="388"/>
      <c r="J382" s="378">
        <f t="shared" si="66"/>
        <v>0</v>
      </c>
      <c r="K382" s="379">
        <f t="shared" si="72"/>
        <v>0</v>
      </c>
    </row>
    <row r="383" spans="1:11">
      <c r="A383" s="372">
        <v>2050401</v>
      </c>
      <c r="B383" s="373" t="s">
        <v>510</v>
      </c>
      <c r="C383" s="374">
        <v>0</v>
      </c>
      <c r="D383" s="295">
        <v>0</v>
      </c>
      <c r="E383" s="375">
        <f t="shared" si="64"/>
        <v>0</v>
      </c>
      <c r="F383" s="295">
        <f t="shared" si="65"/>
        <v>0</v>
      </c>
      <c r="G383" s="295"/>
      <c r="H383" s="295"/>
      <c r="I383" s="387"/>
      <c r="J383" s="374">
        <f t="shared" si="66"/>
        <v>0</v>
      </c>
      <c r="K383" s="375">
        <f t="shared" si="72"/>
        <v>0</v>
      </c>
    </row>
    <row r="384" spans="1:11">
      <c r="A384" s="372">
        <v>2050402</v>
      </c>
      <c r="B384" s="373" t="s">
        <v>511</v>
      </c>
      <c r="C384" s="374">
        <v>0</v>
      </c>
      <c r="D384" s="295">
        <v>0</v>
      </c>
      <c r="E384" s="375">
        <f t="shared" si="64"/>
        <v>0</v>
      </c>
      <c r="F384" s="295">
        <f t="shared" si="65"/>
        <v>0</v>
      </c>
      <c r="G384" s="295"/>
      <c r="H384" s="295"/>
      <c r="I384" s="387"/>
      <c r="J384" s="374">
        <f t="shared" si="66"/>
        <v>0</v>
      </c>
      <c r="K384" s="375">
        <f t="shared" si="72"/>
        <v>0</v>
      </c>
    </row>
    <row r="385" spans="1:11">
      <c r="A385" s="372">
        <v>2050403</v>
      </c>
      <c r="B385" s="373" t="s">
        <v>512</v>
      </c>
      <c r="C385" s="374">
        <v>0</v>
      </c>
      <c r="D385" s="295">
        <v>0</v>
      </c>
      <c r="E385" s="375">
        <f t="shared" si="64"/>
        <v>0</v>
      </c>
      <c r="F385" s="295">
        <f t="shared" si="65"/>
        <v>0</v>
      </c>
      <c r="G385" s="295"/>
      <c r="H385" s="295"/>
      <c r="I385" s="387"/>
      <c r="J385" s="374">
        <f t="shared" si="66"/>
        <v>0</v>
      </c>
      <c r="K385" s="375">
        <f t="shared" si="72"/>
        <v>0</v>
      </c>
    </row>
    <row r="386" spans="1:11">
      <c r="A386" s="372">
        <v>2050404</v>
      </c>
      <c r="B386" s="373" t="s">
        <v>513</v>
      </c>
      <c r="C386" s="374">
        <v>0</v>
      </c>
      <c r="D386" s="295">
        <v>0</v>
      </c>
      <c r="E386" s="375">
        <f t="shared" si="64"/>
        <v>0</v>
      </c>
      <c r="F386" s="295">
        <f t="shared" si="65"/>
        <v>0</v>
      </c>
      <c r="G386" s="295"/>
      <c r="H386" s="295"/>
      <c r="I386" s="387"/>
      <c r="J386" s="374">
        <f t="shared" si="66"/>
        <v>0</v>
      </c>
      <c r="K386" s="375">
        <f t="shared" si="72"/>
        <v>0</v>
      </c>
    </row>
    <row r="387" spans="1:11">
      <c r="A387" s="372">
        <v>2050499</v>
      </c>
      <c r="B387" s="373" t="s">
        <v>514</v>
      </c>
      <c r="C387" s="374">
        <v>0</v>
      </c>
      <c r="D387" s="295">
        <v>0</v>
      </c>
      <c r="E387" s="375">
        <f t="shared" si="64"/>
        <v>0</v>
      </c>
      <c r="F387" s="295">
        <f t="shared" si="65"/>
        <v>0</v>
      </c>
      <c r="G387" s="295"/>
      <c r="H387" s="295"/>
      <c r="I387" s="387"/>
      <c r="J387" s="374">
        <f t="shared" si="66"/>
        <v>0</v>
      </c>
      <c r="K387" s="375">
        <f t="shared" si="72"/>
        <v>0</v>
      </c>
    </row>
    <row r="388" spans="1:11">
      <c r="A388" s="376">
        <v>20505</v>
      </c>
      <c r="B388" s="377" t="s">
        <v>515</v>
      </c>
      <c r="C388" s="378">
        <v>0</v>
      </c>
      <c r="D388" s="378"/>
      <c r="E388" s="379">
        <f t="shared" si="64"/>
        <v>0</v>
      </c>
      <c r="F388" s="378">
        <f t="shared" si="65"/>
        <v>0</v>
      </c>
      <c r="G388" s="378"/>
      <c r="H388" s="378"/>
      <c r="I388" s="388"/>
      <c r="J388" s="378">
        <f t="shared" si="66"/>
        <v>0</v>
      </c>
      <c r="K388" s="379">
        <f t="shared" si="72"/>
        <v>0</v>
      </c>
    </row>
    <row r="389" spans="1:11">
      <c r="A389" s="372">
        <v>2050501</v>
      </c>
      <c r="B389" s="373" t="s">
        <v>516</v>
      </c>
      <c r="C389" s="374">
        <v>0</v>
      </c>
      <c r="D389" s="295">
        <v>0</v>
      </c>
      <c r="E389" s="375">
        <f t="shared" si="64"/>
        <v>0</v>
      </c>
      <c r="F389" s="295">
        <f t="shared" si="65"/>
        <v>0</v>
      </c>
      <c r="G389" s="295"/>
      <c r="H389" s="295"/>
      <c r="I389" s="387"/>
      <c r="J389" s="374">
        <f t="shared" si="66"/>
        <v>0</v>
      </c>
      <c r="K389" s="375">
        <f t="shared" si="72"/>
        <v>0</v>
      </c>
    </row>
    <row r="390" spans="1:11">
      <c r="A390" s="372">
        <v>2050502</v>
      </c>
      <c r="B390" s="373" t="s">
        <v>517</v>
      </c>
      <c r="C390" s="374">
        <v>0</v>
      </c>
      <c r="D390" s="295">
        <v>0</v>
      </c>
      <c r="E390" s="375">
        <f t="shared" si="64"/>
        <v>0</v>
      </c>
      <c r="F390" s="295">
        <f t="shared" si="65"/>
        <v>0</v>
      </c>
      <c r="G390" s="295"/>
      <c r="H390" s="295"/>
      <c r="I390" s="387"/>
      <c r="J390" s="374">
        <f t="shared" si="66"/>
        <v>0</v>
      </c>
      <c r="K390" s="375">
        <f t="shared" si="72"/>
        <v>0</v>
      </c>
    </row>
    <row r="391" spans="1:11">
      <c r="A391" s="372">
        <v>2050599</v>
      </c>
      <c r="B391" s="373" t="s">
        <v>518</v>
      </c>
      <c r="C391" s="374">
        <v>0</v>
      </c>
      <c r="D391" s="295">
        <v>0</v>
      </c>
      <c r="E391" s="375">
        <f t="shared" ref="E391:E454" si="74">IF(C391=0,0,D391/C391)*100</f>
        <v>0</v>
      </c>
      <c r="F391" s="295">
        <f t="shared" ref="F391:F454" si="75">G391+H391+I391</f>
        <v>0</v>
      </c>
      <c r="G391" s="295"/>
      <c r="H391" s="295"/>
      <c r="I391" s="387"/>
      <c r="J391" s="374">
        <f t="shared" ref="J391:J454" si="76">F391-C391</f>
        <v>0</v>
      </c>
      <c r="K391" s="375">
        <f t="shared" si="72"/>
        <v>0</v>
      </c>
    </row>
    <row r="392" spans="1:11">
      <c r="A392" s="376">
        <v>20506</v>
      </c>
      <c r="B392" s="377" t="s">
        <v>519</v>
      </c>
      <c r="C392" s="378">
        <v>0</v>
      </c>
      <c r="D392" s="378"/>
      <c r="E392" s="379">
        <f t="shared" si="74"/>
        <v>0</v>
      </c>
      <c r="F392" s="378">
        <f t="shared" si="75"/>
        <v>0</v>
      </c>
      <c r="G392" s="378"/>
      <c r="H392" s="378"/>
      <c r="I392" s="388"/>
      <c r="J392" s="378">
        <f t="shared" si="76"/>
        <v>0</v>
      </c>
      <c r="K392" s="379">
        <f t="shared" si="72"/>
        <v>0</v>
      </c>
    </row>
    <row r="393" spans="1:11">
      <c r="A393" s="372">
        <v>2050601</v>
      </c>
      <c r="B393" s="373" t="s">
        <v>520</v>
      </c>
      <c r="C393" s="374">
        <v>0</v>
      </c>
      <c r="D393" s="295">
        <v>0</v>
      </c>
      <c r="E393" s="375">
        <f t="shared" si="74"/>
        <v>0</v>
      </c>
      <c r="F393" s="295">
        <f t="shared" si="75"/>
        <v>0</v>
      </c>
      <c r="G393" s="295"/>
      <c r="H393" s="295"/>
      <c r="I393" s="387"/>
      <c r="J393" s="374">
        <f t="shared" si="76"/>
        <v>0</v>
      </c>
      <c r="K393" s="375">
        <f t="shared" si="72"/>
        <v>0</v>
      </c>
    </row>
    <row r="394" spans="1:11">
      <c r="A394" s="372">
        <v>2050602</v>
      </c>
      <c r="B394" s="373" t="s">
        <v>521</v>
      </c>
      <c r="C394" s="374">
        <v>0</v>
      </c>
      <c r="D394" s="295">
        <v>0</v>
      </c>
      <c r="E394" s="375">
        <f t="shared" si="74"/>
        <v>0</v>
      </c>
      <c r="F394" s="295">
        <f t="shared" si="75"/>
        <v>0</v>
      </c>
      <c r="G394" s="295"/>
      <c r="H394" s="295"/>
      <c r="I394" s="387"/>
      <c r="J394" s="374">
        <f t="shared" si="76"/>
        <v>0</v>
      </c>
      <c r="K394" s="375">
        <f t="shared" si="72"/>
        <v>0</v>
      </c>
    </row>
    <row r="395" spans="1:11">
      <c r="A395" s="372">
        <v>2050699</v>
      </c>
      <c r="B395" s="373" t="s">
        <v>522</v>
      </c>
      <c r="C395" s="374">
        <v>0</v>
      </c>
      <c r="D395" s="295">
        <v>0</v>
      </c>
      <c r="E395" s="375">
        <f t="shared" si="74"/>
        <v>0</v>
      </c>
      <c r="F395" s="295">
        <f t="shared" si="75"/>
        <v>0</v>
      </c>
      <c r="G395" s="295"/>
      <c r="H395" s="295"/>
      <c r="I395" s="387"/>
      <c r="J395" s="374">
        <f t="shared" si="76"/>
        <v>0</v>
      </c>
      <c r="K395" s="375">
        <f t="shared" si="72"/>
        <v>0</v>
      </c>
    </row>
    <row r="396" spans="1:11">
      <c r="A396" s="376">
        <v>20507</v>
      </c>
      <c r="B396" s="377" t="s">
        <v>523</v>
      </c>
      <c r="C396" s="378">
        <v>293</v>
      </c>
      <c r="D396" s="378">
        <f t="shared" ref="D396:I396" si="77">SUM(D397:D399)</f>
        <v>212</v>
      </c>
      <c r="E396" s="379">
        <f t="shared" si="74"/>
        <v>72.3549488054608</v>
      </c>
      <c r="F396" s="378">
        <f t="shared" si="75"/>
        <v>348</v>
      </c>
      <c r="G396" s="378">
        <f t="shared" si="77"/>
        <v>251</v>
      </c>
      <c r="H396" s="378">
        <f t="shared" si="77"/>
        <v>0</v>
      </c>
      <c r="I396" s="388">
        <f t="shared" si="77"/>
        <v>97</v>
      </c>
      <c r="J396" s="378">
        <f t="shared" si="76"/>
        <v>55</v>
      </c>
      <c r="K396" s="379">
        <f t="shared" si="72"/>
        <v>18.7713310580205</v>
      </c>
    </row>
    <row r="397" spans="1:11">
      <c r="A397" s="372">
        <v>2050701</v>
      </c>
      <c r="B397" s="373" t="s">
        <v>524</v>
      </c>
      <c r="C397" s="374">
        <v>293</v>
      </c>
      <c r="D397" s="295">
        <v>212</v>
      </c>
      <c r="E397" s="375">
        <f t="shared" si="74"/>
        <v>72.3549488054608</v>
      </c>
      <c r="F397" s="295">
        <f t="shared" si="75"/>
        <v>348</v>
      </c>
      <c r="G397" s="295">
        <v>251</v>
      </c>
      <c r="H397" s="295"/>
      <c r="I397" s="387">
        <v>97</v>
      </c>
      <c r="J397" s="374">
        <f t="shared" si="76"/>
        <v>55</v>
      </c>
      <c r="K397" s="375">
        <f t="shared" si="72"/>
        <v>18.7713310580205</v>
      </c>
    </row>
    <row r="398" spans="1:11">
      <c r="A398" s="372">
        <v>2050702</v>
      </c>
      <c r="B398" s="373" t="s">
        <v>525</v>
      </c>
      <c r="C398" s="374">
        <v>0</v>
      </c>
      <c r="D398" s="295">
        <v>0</v>
      </c>
      <c r="E398" s="375">
        <f t="shared" si="74"/>
        <v>0</v>
      </c>
      <c r="F398" s="295">
        <f t="shared" si="75"/>
        <v>0</v>
      </c>
      <c r="G398" s="295"/>
      <c r="H398" s="295"/>
      <c r="I398" s="387"/>
      <c r="J398" s="374">
        <f t="shared" si="76"/>
        <v>0</v>
      </c>
      <c r="K398" s="375">
        <f t="shared" si="72"/>
        <v>0</v>
      </c>
    </row>
    <row r="399" spans="1:11">
      <c r="A399" s="372">
        <v>2050799</v>
      </c>
      <c r="B399" s="373" t="s">
        <v>526</v>
      </c>
      <c r="C399" s="374">
        <v>0</v>
      </c>
      <c r="D399" s="295">
        <v>0</v>
      </c>
      <c r="E399" s="375">
        <f t="shared" si="74"/>
        <v>0</v>
      </c>
      <c r="F399" s="295">
        <f t="shared" si="75"/>
        <v>0</v>
      </c>
      <c r="G399" s="295"/>
      <c r="H399" s="295"/>
      <c r="I399" s="387"/>
      <c r="J399" s="374">
        <f t="shared" si="76"/>
        <v>0</v>
      </c>
      <c r="K399" s="375">
        <f t="shared" si="72"/>
        <v>0</v>
      </c>
    </row>
    <row r="400" spans="1:11">
      <c r="A400" s="376">
        <v>20508</v>
      </c>
      <c r="B400" s="377" t="s">
        <v>527</v>
      </c>
      <c r="C400" s="378">
        <v>176</v>
      </c>
      <c r="D400" s="378">
        <f t="shared" ref="D400:I400" si="78">SUM(D401:D405)</f>
        <v>157</v>
      </c>
      <c r="E400" s="379">
        <f t="shared" si="74"/>
        <v>89.2045454545455</v>
      </c>
      <c r="F400" s="378">
        <f t="shared" si="75"/>
        <v>141</v>
      </c>
      <c r="G400" s="378">
        <f t="shared" si="78"/>
        <v>141</v>
      </c>
      <c r="H400" s="378">
        <f t="shared" si="78"/>
        <v>0</v>
      </c>
      <c r="I400" s="388">
        <f t="shared" si="78"/>
        <v>0</v>
      </c>
      <c r="J400" s="378">
        <f t="shared" si="76"/>
        <v>-35</v>
      </c>
      <c r="K400" s="379">
        <f t="shared" si="72"/>
        <v>-19.8863636363636</v>
      </c>
    </row>
    <row r="401" spans="1:11">
      <c r="A401" s="372">
        <v>2050801</v>
      </c>
      <c r="B401" s="373" t="s">
        <v>528</v>
      </c>
      <c r="C401" s="374">
        <v>0</v>
      </c>
      <c r="D401" s="295">
        <v>0</v>
      </c>
      <c r="E401" s="375">
        <f t="shared" si="74"/>
        <v>0</v>
      </c>
      <c r="F401" s="295">
        <f t="shared" si="75"/>
        <v>0</v>
      </c>
      <c r="G401" s="295"/>
      <c r="H401" s="295"/>
      <c r="I401" s="387"/>
      <c r="J401" s="374">
        <f t="shared" si="76"/>
        <v>0</v>
      </c>
      <c r="K401" s="375">
        <f t="shared" si="72"/>
        <v>0</v>
      </c>
    </row>
    <row r="402" spans="1:11">
      <c r="A402" s="372">
        <v>2050802</v>
      </c>
      <c r="B402" s="373" t="s">
        <v>529</v>
      </c>
      <c r="C402" s="374">
        <v>176</v>
      </c>
      <c r="D402" s="295">
        <v>157</v>
      </c>
      <c r="E402" s="375">
        <f t="shared" si="74"/>
        <v>89.2045454545455</v>
      </c>
      <c r="F402" s="295">
        <f t="shared" si="75"/>
        <v>141</v>
      </c>
      <c r="G402" s="295">
        <v>141</v>
      </c>
      <c r="H402" s="295"/>
      <c r="I402" s="387"/>
      <c r="J402" s="374">
        <f t="shared" si="76"/>
        <v>-35</v>
      </c>
      <c r="K402" s="375">
        <f t="shared" si="72"/>
        <v>-19.8863636363636</v>
      </c>
    </row>
    <row r="403" spans="1:11">
      <c r="A403" s="372">
        <v>2050803</v>
      </c>
      <c r="B403" s="373" t="s">
        <v>530</v>
      </c>
      <c r="C403" s="374">
        <v>0</v>
      </c>
      <c r="D403" s="295">
        <v>0</v>
      </c>
      <c r="E403" s="375">
        <f t="shared" si="74"/>
        <v>0</v>
      </c>
      <c r="F403" s="295">
        <f t="shared" si="75"/>
        <v>0</v>
      </c>
      <c r="G403" s="295"/>
      <c r="H403" s="295"/>
      <c r="I403" s="387"/>
      <c r="J403" s="374">
        <f t="shared" si="76"/>
        <v>0</v>
      </c>
      <c r="K403" s="375">
        <f t="shared" si="72"/>
        <v>0</v>
      </c>
    </row>
    <row r="404" spans="1:11">
      <c r="A404" s="372">
        <v>2050804</v>
      </c>
      <c r="B404" s="373" t="s">
        <v>531</v>
      </c>
      <c r="C404" s="374">
        <v>0</v>
      </c>
      <c r="D404" s="295">
        <v>0</v>
      </c>
      <c r="E404" s="375">
        <f t="shared" si="74"/>
        <v>0</v>
      </c>
      <c r="F404" s="295">
        <f t="shared" si="75"/>
        <v>0</v>
      </c>
      <c r="G404" s="295"/>
      <c r="H404" s="295"/>
      <c r="I404" s="387"/>
      <c r="J404" s="374">
        <f t="shared" si="76"/>
        <v>0</v>
      </c>
      <c r="K404" s="375">
        <f t="shared" si="72"/>
        <v>0</v>
      </c>
    </row>
    <row r="405" spans="1:11">
      <c r="A405" s="372">
        <v>2050899</v>
      </c>
      <c r="B405" s="373" t="s">
        <v>532</v>
      </c>
      <c r="C405" s="374">
        <v>0</v>
      </c>
      <c r="D405" s="295">
        <v>0</v>
      </c>
      <c r="E405" s="375">
        <f t="shared" si="74"/>
        <v>0</v>
      </c>
      <c r="F405" s="295">
        <f t="shared" si="75"/>
        <v>0</v>
      </c>
      <c r="G405" s="295"/>
      <c r="H405" s="295"/>
      <c r="I405" s="387"/>
      <c r="J405" s="374">
        <f t="shared" si="76"/>
        <v>0</v>
      </c>
      <c r="K405" s="375">
        <f t="shared" si="72"/>
        <v>0</v>
      </c>
    </row>
    <row r="406" spans="1:11">
      <c r="A406" s="376">
        <v>20509</v>
      </c>
      <c r="B406" s="377" t="s">
        <v>533</v>
      </c>
      <c r="C406" s="378">
        <v>0</v>
      </c>
      <c r="D406" s="378">
        <f t="shared" ref="D406:I406" si="79">SUM(D407:D412)</f>
        <v>960</v>
      </c>
      <c r="E406" s="379">
        <f t="shared" si="74"/>
        <v>0</v>
      </c>
      <c r="F406" s="378">
        <f t="shared" si="75"/>
        <v>583</v>
      </c>
      <c r="G406" s="378">
        <f t="shared" si="79"/>
        <v>0</v>
      </c>
      <c r="H406" s="378">
        <f t="shared" si="79"/>
        <v>0</v>
      </c>
      <c r="I406" s="388">
        <f t="shared" si="79"/>
        <v>583</v>
      </c>
      <c r="J406" s="378">
        <f t="shared" si="76"/>
        <v>583</v>
      </c>
      <c r="K406" s="379">
        <f t="shared" si="72"/>
        <v>0</v>
      </c>
    </row>
    <row r="407" spans="1:11">
      <c r="A407" s="372">
        <v>2050901</v>
      </c>
      <c r="B407" s="373" t="s">
        <v>534</v>
      </c>
      <c r="C407" s="374">
        <v>0</v>
      </c>
      <c r="D407" s="295">
        <v>113</v>
      </c>
      <c r="E407" s="375">
        <f t="shared" si="74"/>
        <v>0</v>
      </c>
      <c r="F407" s="295">
        <f t="shared" si="75"/>
        <v>0</v>
      </c>
      <c r="G407" s="295"/>
      <c r="H407" s="295"/>
      <c r="I407" s="387"/>
      <c r="J407" s="374">
        <f t="shared" si="76"/>
        <v>0</v>
      </c>
      <c r="K407" s="375">
        <f t="shared" si="72"/>
        <v>0</v>
      </c>
    </row>
    <row r="408" spans="1:11">
      <c r="A408" s="372">
        <v>2050902</v>
      </c>
      <c r="B408" s="373" t="s">
        <v>535</v>
      </c>
      <c r="C408" s="374">
        <v>0</v>
      </c>
      <c r="D408" s="295">
        <v>55</v>
      </c>
      <c r="E408" s="375">
        <f t="shared" si="74"/>
        <v>0</v>
      </c>
      <c r="F408" s="295">
        <f t="shared" si="75"/>
        <v>0</v>
      </c>
      <c r="G408" s="295"/>
      <c r="H408" s="295"/>
      <c r="I408" s="387"/>
      <c r="J408" s="374">
        <f t="shared" si="76"/>
        <v>0</v>
      </c>
      <c r="K408" s="375">
        <f t="shared" si="72"/>
        <v>0</v>
      </c>
    </row>
    <row r="409" spans="1:11">
      <c r="A409" s="372">
        <v>2050903</v>
      </c>
      <c r="B409" s="373" t="s">
        <v>536</v>
      </c>
      <c r="C409" s="374">
        <v>0</v>
      </c>
      <c r="D409" s="295">
        <v>0</v>
      </c>
      <c r="E409" s="375">
        <f t="shared" si="74"/>
        <v>0</v>
      </c>
      <c r="F409" s="295">
        <f t="shared" si="75"/>
        <v>0</v>
      </c>
      <c r="G409" s="295"/>
      <c r="H409" s="295"/>
      <c r="I409" s="387"/>
      <c r="J409" s="374">
        <f t="shared" si="76"/>
        <v>0</v>
      </c>
      <c r="K409" s="375">
        <f t="shared" si="72"/>
        <v>0</v>
      </c>
    </row>
    <row r="410" spans="1:11">
      <c r="A410" s="372">
        <v>2050904</v>
      </c>
      <c r="B410" s="373" t="s">
        <v>537</v>
      </c>
      <c r="C410" s="374">
        <v>0</v>
      </c>
      <c r="D410" s="295">
        <v>700</v>
      </c>
      <c r="E410" s="375">
        <f t="shared" si="74"/>
        <v>0</v>
      </c>
      <c r="F410" s="295">
        <f t="shared" si="75"/>
        <v>583</v>
      </c>
      <c r="G410" s="295"/>
      <c r="H410" s="295"/>
      <c r="I410" s="387">
        <v>583</v>
      </c>
      <c r="J410" s="374">
        <f t="shared" si="76"/>
        <v>583</v>
      </c>
      <c r="K410" s="375">
        <f t="shared" si="72"/>
        <v>0</v>
      </c>
    </row>
    <row r="411" spans="1:11">
      <c r="A411" s="372">
        <v>2050905</v>
      </c>
      <c r="B411" s="373" t="s">
        <v>538</v>
      </c>
      <c r="C411" s="374">
        <v>0</v>
      </c>
      <c r="D411" s="295">
        <v>0</v>
      </c>
      <c r="E411" s="375">
        <f t="shared" si="74"/>
        <v>0</v>
      </c>
      <c r="F411" s="295">
        <f t="shared" si="75"/>
        <v>0</v>
      </c>
      <c r="G411" s="295"/>
      <c r="H411" s="295"/>
      <c r="I411" s="387"/>
      <c r="J411" s="374">
        <f t="shared" si="76"/>
        <v>0</v>
      </c>
      <c r="K411" s="375">
        <f t="shared" si="72"/>
        <v>0</v>
      </c>
    </row>
    <row r="412" spans="1:11">
      <c r="A412" s="372">
        <v>2050999</v>
      </c>
      <c r="B412" s="373" t="s">
        <v>539</v>
      </c>
      <c r="C412" s="374">
        <v>0</v>
      </c>
      <c r="D412" s="295">
        <v>92</v>
      </c>
      <c r="E412" s="375">
        <f t="shared" si="74"/>
        <v>0</v>
      </c>
      <c r="F412" s="295">
        <f t="shared" si="75"/>
        <v>0</v>
      </c>
      <c r="G412" s="295"/>
      <c r="H412" s="295"/>
      <c r="I412" s="387"/>
      <c r="J412" s="374">
        <f t="shared" si="76"/>
        <v>0</v>
      </c>
      <c r="K412" s="375">
        <f t="shared" si="72"/>
        <v>0</v>
      </c>
    </row>
    <row r="413" spans="1:11">
      <c r="A413" s="376">
        <v>20599</v>
      </c>
      <c r="B413" s="377" t="s">
        <v>540</v>
      </c>
      <c r="C413" s="378">
        <v>0</v>
      </c>
      <c r="D413" s="378">
        <f t="shared" ref="D413:I413" si="80">SUM(D414)</f>
        <v>0</v>
      </c>
      <c r="E413" s="379">
        <f t="shared" si="74"/>
        <v>0</v>
      </c>
      <c r="F413" s="378">
        <f t="shared" si="75"/>
        <v>0</v>
      </c>
      <c r="G413" s="378">
        <f t="shared" si="80"/>
        <v>0</v>
      </c>
      <c r="H413" s="378">
        <f t="shared" si="80"/>
        <v>0</v>
      </c>
      <c r="I413" s="388">
        <f t="shared" si="80"/>
        <v>0</v>
      </c>
      <c r="J413" s="378">
        <f t="shared" si="76"/>
        <v>0</v>
      </c>
      <c r="K413" s="379">
        <f t="shared" si="72"/>
        <v>0</v>
      </c>
    </row>
    <row r="414" spans="1:11">
      <c r="A414" s="372">
        <v>2059999</v>
      </c>
      <c r="B414" s="373" t="s">
        <v>540</v>
      </c>
      <c r="C414" s="374">
        <v>0</v>
      </c>
      <c r="D414" s="295">
        <v>0</v>
      </c>
      <c r="E414" s="375">
        <f t="shared" si="74"/>
        <v>0</v>
      </c>
      <c r="F414" s="295">
        <f t="shared" si="75"/>
        <v>0</v>
      </c>
      <c r="G414" s="295"/>
      <c r="H414" s="295"/>
      <c r="I414" s="387"/>
      <c r="J414" s="374">
        <f t="shared" si="76"/>
        <v>0</v>
      </c>
      <c r="K414" s="375">
        <f t="shared" si="72"/>
        <v>0</v>
      </c>
    </row>
    <row r="415" spans="1:11">
      <c r="A415" s="396">
        <v>206</v>
      </c>
      <c r="B415" s="397" t="s">
        <v>541</v>
      </c>
      <c r="C415" s="366">
        <f t="shared" ref="C415:I415" si="81">SUM(C416,C421,C430,C436,C441,C446,C451,C458,C462,C466)</f>
        <v>506</v>
      </c>
      <c r="D415" s="366">
        <f t="shared" si="81"/>
        <v>2628</v>
      </c>
      <c r="E415" s="384">
        <f t="shared" si="74"/>
        <v>519.367588932806</v>
      </c>
      <c r="F415" s="366">
        <f t="shared" si="75"/>
        <v>2423</v>
      </c>
      <c r="G415" s="366">
        <f t="shared" si="81"/>
        <v>2413</v>
      </c>
      <c r="H415" s="366">
        <f t="shared" si="81"/>
        <v>0</v>
      </c>
      <c r="I415" s="383">
        <f t="shared" si="81"/>
        <v>10</v>
      </c>
      <c r="J415" s="366">
        <f t="shared" si="76"/>
        <v>1917</v>
      </c>
      <c r="K415" s="384">
        <f t="shared" si="72"/>
        <v>378.853754940711</v>
      </c>
    </row>
    <row r="416" spans="1:11">
      <c r="A416" s="376">
        <v>20601</v>
      </c>
      <c r="B416" s="377" t="s">
        <v>542</v>
      </c>
      <c r="C416" s="378">
        <v>486</v>
      </c>
      <c r="D416" s="378">
        <f t="shared" ref="D416:I416" si="82">SUM(D417:D420)</f>
        <v>495</v>
      </c>
      <c r="E416" s="379">
        <f t="shared" si="74"/>
        <v>101.851851851852</v>
      </c>
      <c r="F416" s="378">
        <f t="shared" si="75"/>
        <v>396</v>
      </c>
      <c r="G416" s="378">
        <f t="shared" si="82"/>
        <v>396</v>
      </c>
      <c r="H416" s="378">
        <f t="shared" si="82"/>
        <v>0</v>
      </c>
      <c r="I416" s="388">
        <f t="shared" si="82"/>
        <v>0</v>
      </c>
      <c r="J416" s="378">
        <f t="shared" si="76"/>
        <v>-90</v>
      </c>
      <c r="K416" s="379">
        <f t="shared" si="72"/>
        <v>-18.5185185185185</v>
      </c>
    </row>
    <row r="417" spans="1:11">
      <c r="A417" s="372">
        <v>2060101</v>
      </c>
      <c r="B417" s="373" t="s">
        <v>543</v>
      </c>
      <c r="C417" s="374">
        <v>484</v>
      </c>
      <c r="D417" s="295">
        <v>486</v>
      </c>
      <c r="E417" s="375">
        <f t="shared" si="74"/>
        <v>100.413223140496</v>
      </c>
      <c r="F417" s="295">
        <f t="shared" si="75"/>
        <v>259</v>
      </c>
      <c r="G417" s="295">
        <v>259</v>
      </c>
      <c r="H417" s="295"/>
      <c r="I417" s="387"/>
      <c r="J417" s="374">
        <f t="shared" si="76"/>
        <v>-225</v>
      </c>
      <c r="K417" s="375">
        <f t="shared" si="72"/>
        <v>-46.4876033057851</v>
      </c>
    </row>
    <row r="418" spans="1:11">
      <c r="A418" s="372">
        <v>2060102</v>
      </c>
      <c r="B418" s="373" t="s">
        <v>544</v>
      </c>
      <c r="C418" s="374">
        <v>0</v>
      </c>
      <c r="D418" s="295">
        <v>4</v>
      </c>
      <c r="E418" s="375">
        <f t="shared" si="74"/>
        <v>0</v>
      </c>
      <c r="F418" s="295">
        <f t="shared" si="75"/>
        <v>0</v>
      </c>
      <c r="G418" s="295"/>
      <c r="H418" s="295"/>
      <c r="I418" s="387"/>
      <c r="J418" s="374">
        <f t="shared" si="76"/>
        <v>0</v>
      </c>
      <c r="K418" s="375">
        <f t="shared" si="72"/>
        <v>0</v>
      </c>
    </row>
    <row r="419" spans="1:11">
      <c r="A419" s="372">
        <v>2060103</v>
      </c>
      <c r="B419" s="373" t="s">
        <v>545</v>
      </c>
      <c r="C419" s="374">
        <v>0</v>
      </c>
      <c r="D419" s="295">
        <v>0</v>
      </c>
      <c r="E419" s="375">
        <f t="shared" si="74"/>
        <v>0</v>
      </c>
      <c r="F419" s="295">
        <f t="shared" si="75"/>
        <v>0</v>
      </c>
      <c r="G419" s="295"/>
      <c r="H419" s="295"/>
      <c r="I419" s="387"/>
      <c r="J419" s="374">
        <f t="shared" si="76"/>
        <v>0</v>
      </c>
      <c r="K419" s="375">
        <f t="shared" si="72"/>
        <v>0</v>
      </c>
    </row>
    <row r="420" spans="1:11">
      <c r="A420" s="372">
        <v>2060199</v>
      </c>
      <c r="B420" s="373" t="s">
        <v>546</v>
      </c>
      <c r="C420" s="374">
        <v>2</v>
      </c>
      <c r="D420" s="295">
        <v>5</v>
      </c>
      <c r="E420" s="375">
        <f t="shared" si="74"/>
        <v>250</v>
      </c>
      <c r="F420" s="295">
        <f t="shared" si="75"/>
        <v>137</v>
      </c>
      <c r="G420" s="295">
        <v>137</v>
      </c>
      <c r="H420" s="295"/>
      <c r="I420" s="387"/>
      <c r="J420" s="374">
        <f t="shared" si="76"/>
        <v>135</v>
      </c>
      <c r="K420" s="375">
        <f t="shared" si="72"/>
        <v>6750</v>
      </c>
    </row>
    <row r="421" spans="1:11">
      <c r="A421" s="376">
        <v>20602</v>
      </c>
      <c r="B421" s="377" t="s">
        <v>547</v>
      </c>
      <c r="C421" s="378">
        <v>0</v>
      </c>
      <c r="D421" s="378">
        <f t="shared" ref="D421:I421" si="83">SUM(D422:D429)</f>
        <v>0</v>
      </c>
      <c r="E421" s="379">
        <f t="shared" si="74"/>
        <v>0</v>
      </c>
      <c r="F421" s="378">
        <f t="shared" si="75"/>
        <v>0</v>
      </c>
      <c r="G421" s="378">
        <f t="shared" si="83"/>
        <v>0</v>
      </c>
      <c r="H421" s="378">
        <f t="shared" si="83"/>
        <v>0</v>
      </c>
      <c r="I421" s="388">
        <f t="shared" si="83"/>
        <v>0</v>
      </c>
      <c r="J421" s="378">
        <f t="shared" si="76"/>
        <v>0</v>
      </c>
      <c r="K421" s="379">
        <f t="shared" si="72"/>
        <v>0</v>
      </c>
    </row>
    <row r="422" spans="1:11">
      <c r="A422" s="372">
        <v>2060201</v>
      </c>
      <c r="B422" s="373" t="s">
        <v>548</v>
      </c>
      <c r="C422" s="374">
        <v>0</v>
      </c>
      <c r="D422" s="295">
        <v>0</v>
      </c>
      <c r="E422" s="375">
        <f t="shared" si="74"/>
        <v>0</v>
      </c>
      <c r="F422" s="295">
        <f t="shared" si="75"/>
        <v>0</v>
      </c>
      <c r="G422" s="295"/>
      <c r="H422" s="295"/>
      <c r="I422" s="387"/>
      <c r="J422" s="374">
        <f t="shared" si="76"/>
        <v>0</v>
      </c>
      <c r="K422" s="375">
        <f t="shared" si="72"/>
        <v>0</v>
      </c>
    </row>
    <row r="423" spans="1:11">
      <c r="A423" s="372">
        <v>2060203</v>
      </c>
      <c r="B423" s="373" t="s">
        <v>549</v>
      </c>
      <c r="C423" s="374">
        <v>0</v>
      </c>
      <c r="D423" s="295">
        <v>0</v>
      </c>
      <c r="E423" s="375">
        <f t="shared" si="74"/>
        <v>0</v>
      </c>
      <c r="F423" s="295">
        <f t="shared" si="75"/>
        <v>0</v>
      </c>
      <c r="G423" s="295"/>
      <c r="H423" s="295"/>
      <c r="I423" s="387"/>
      <c r="J423" s="374">
        <f t="shared" si="76"/>
        <v>0</v>
      </c>
      <c r="K423" s="375">
        <f t="shared" si="72"/>
        <v>0</v>
      </c>
    </row>
    <row r="424" spans="1:11">
      <c r="A424" s="372">
        <v>2060204</v>
      </c>
      <c r="B424" s="373" t="s">
        <v>550</v>
      </c>
      <c r="C424" s="374">
        <v>0</v>
      </c>
      <c r="D424" s="295">
        <v>0</v>
      </c>
      <c r="E424" s="375">
        <f t="shared" si="74"/>
        <v>0</v>
      </c>
      <c r="F424" s="295">
        <f t="shared" si="75"/>
        <v>0</v>
      </c>
      <c r="G424" s="295"/>
      <c r="H424" s="295"/>
      <c r="I424" s="387"/>
      <c r="J424" s="374">
        <f t="shared" si="76"/>
        <v>0</v>
      </c>
      <c r="K424" s="375">
        <f t="shared" si="72"/>
        <v>0</v>
      </c>
    </row>
    <row r="425" spans="1:11">
      <c r="A425" s="372">
        <v>2060205</v>
      </c>
      <c r="B425" s="373" t="s">
        <v>551</v>
      </c>
      <c r="C425" s="374">
        <v>0</v>
      </c>
      <c r="D425" s="295">
        <v>0</v>
      </c>
      <c r="E425" s="375">
        <f t="shared" si="74"/>
        <v>0</v>
      </c>
      <c r="F425" s="295">
        <f t="shared" si="75"/>
        <v>0</v>
      </c>
      <c r="G425" s="295"/>
      <c r="H425" s="295"/>
      <c r="I425" s="387"/>
      <c r="J425" s="374">
        <f t="shared" si="76"/>
        <v>0</v>
      </c>
      <c r="K425" s="375">
        <f t="shared" si="72"/>
        <v>0</v>
      </c>
    </row>
    <row r="426" spans="1:11">
      <c r="A426" s="372">
        <v>2060206</v>
      </c>
      <c r="B426" s="373" t="s">
        <v>552</v>
      </c>
      <c r="C426" s="374">
        <v>0</v>
      </c>
      <c r="D426" s="295">
        <v>0</v>
      </c>
      <c r="E426" s="375">
        <f t="shared" si="74"/>
        <v>0</v>
      </c>
      <c r="F426" s="295">
        <f t="shared" si="75"/>
        <v>0</v>
      </c>
      <c r="G426" s="295"/>
      <c r="H426" s="295"/>
      <c r="I426" s="387"/>
      <c r="J426" s="374">
        <f t="shared" si="76"/>
        <v>0</v>
      </c>
      <c r="K426" s="375">
        <f t="shared" si="72"/>
        <v>0</v>
      </c>
    </row>
    <row r="427" spans="1:11">
      <c r="A427" s="372">
        <v>2060207</v>
      </c>
      <c r="B427" s="373" t="s">
        <v>553</v>
      </c>
      <c r="C427" s="374">
        <v>0</v>
      </c>
      <c r="D427" s="295">
        <v>0</v>
      </c>
      <c r="E427" s="375">
        <f t="shared" si="74"/>
        <v>0</v>
      </c>
      <c r="F427" s="295">
        <f t="shared" si="75"/>
        <v>0</v>
      </c>
      <c r="G427" s="295"/>
      <c r="H427" s="295"/>
      <c r="I427" s="387"/>
      <c r="J427" s="374">
        <f t="shared" si="76"/>
        <v>0</v>
      </c>
      <c r="K427" s="375">
        <f t="shared" si="72"/>
        <v>0</v>
      </c>
    </row>
    <row r="428" spans="1:11">
      <c r="A428" s="372">
        <v>2060208</v>
      </c>
      <c r="B428" s="373" t="s">
        <v>554</v>
      </c>
      <c r="C428" s="374">
        <v>0</v>
      </c>
      <c r="D428" s="295">
        <v>0</v>
      </c>
      <c r="E428" s="375">
        <f t="shared" si="74"/>
        <v>0</v>
      </c>
      <c r="F428" s="295">
        <f t="shared" si="75"/>
        <v>0</v>
      </c>
      <c r="G428" s="295"/>
      <c r="H428" s="295"/>
      <c r="I428" s="387"/>
      <c r="J428" s="374">
        <f t="shared" si="76"/>
        <v>0</v>
      </c>
      <c r="K428" s="375">
        <f t="shared" si="72"/>
        <v>0</v>
      </c>
    </row>
    <row r="429" spans="1:11">
      <c r="A429" s="372">
        <v>2060299</v>
      </c>
      <c r="B429" s="373" t="s">
        <v>555</v>
      </c>
      <c r="C429" s="374">
        <v>0</v>
      </c>
      <c r="D429" s="295">
        <v>0</v>
      </c>
      <c r="E429" s="375">
        <f t="shared" si="74"/>
        <v>0</v>
      </c>
      <c r="F429" s="295">
        <f t="shared" si="75"/>
        <v>0</v>
      </c>
      <c r="G429" s="295"/>
      <c r="H429" s="295"/>
      <c r="I429" s="387"/>
      <c r="J429" s="374">
        <f t="shared" si="76"/>
        <v>0</v>
      </c>
      <c r="K429" s="375">
        <f t="shared" si="72"/>
        <v>0</v>
      </c>
    </row>
    <row r="430" spans="1:11">
      <c r="A430" s="376">
        <v>20603</v>
      </c>
      <c r="B430" s="377" t="s">
        <v>556</v>
      </c>
      <c r="C430" s="378">
        <v>0</v>
      </c>
      <c r="D430" s="378">
        <f t="shared" ref="D430:I430" si="84">SUM(D431:D435)</f>
        <v>2</v>
      </c>
      <c r="E430" s="379">
        <f t="shared" si="74"/>
        <v>0</v>
      </c>
      <c r="F430" s="378">
        <f t="shared" si="75"/>
        <v>10</v>
      </c>
      <c r="G430" s="378">
        <f t="shared" si="84"/>
        <v>0</v>
      </c>
      <c r="H430" s="378">
        <f t="shared" si="84"/>
        <v>0</v>
      </c>
      <c r="I430" s="388">
        <f t="shared" si="84"/>
        <v>10</v>
      </c>
      <c r="J430" s="378">
        <f t="shared" si="76"/>
        <v>10</v>
      </c>
      <c r="K430" s="379">
        <f t="shared" si="72"/>
        <v>0</v>
      </c>
    </row>
    <row r="431" spans="1:11">
      <c r="A431" s="372">
        <v>2060301</v>
      </c>
      <c r="B431" s="373" t="s">
        <v>548</v>
      </c>
      <c r="C431" s="374">
        <v>0</v>
      </c>
      <c r="D431" s="295">
        <v>0</v>
      </c>
      <c r="E431" s="375">
        <f t="shared" si="74"/>
        <v>0</v>
      </c>
      <c r="F431" s="295">
        <f t="shared" si="75"/>
        <v>0</v>
      </c>
      <c r="G431" s="295"/>
      <c r="H431" s="295"/>
      <c r="I431" s="387"/>
      <c r="J431" s="374">
        <f t="shared" si="76"/>
        <v>0</v>
      </c>
      <c r="K431" s="375">
        <f t="shared" si="72"/>
        <v>0</v>
      </c>
    </row>
    <row r="432" spans="1:11">
      <c r="A432" s="372">
        <v>2060302</v>
      </c>
      <c r="B432" s="373" t="s">
        <v>557</v>
      </c>
      <c r="C432" s="374">
        <v>0</v>
      </c>
      <c r="D432" s="295">
        <v>2</v>
      </c>
      <c r="E432" s="375">
        <f t="shared" si="74"/>
        <v>0</v>
      </c>
      <c r="F432" s="295">
        <f t="shared" si="75"/>
        <v>10</v>
      </c>
      <c r="G432" s="295"/>
      <c r="H432" s="295"/>
      <c r="I432" s="387">
        <v>10</v>
      </c>
      <c r="J432" s="374">
        <f t="shared" si="76"/>
        <v>10</v>
      </c>
      <c r="K432" s="375">
        <f t="shared" si="72"/>
        <v>0</v>
      </c>
    </row>
    <row r="433" spans="1:11">
      <c r="A433" s="372">
        <v>2060303</v>
      </c>
      <c r="B433" s="373" t="s">
        <v>558</v>
      </c>
      <c r="C433" s="374">
        <v>0</v>
      </c>
      <c r="D433" s="295">
        <v>0</v>
      </c>
      <c r="E433" s="375">
        <f t="shared" si="74"/>
        <v>0</v>
      </c>
      <c r="F433" s="295">
        <f t="shared" si="75"/>
        <v>0</v>
      </c>
      <c r="G433" s="295"/>
      <c r="H433" s="295"/>
      <c r="I433" s="387"/>
      <c r="J433" s="374">
        <f t="shared" si="76"/>
        <v>0</v>
      </c>
      <c r="K433" s="375">
        <f t="shared" si="72"/>
        <v>0</v>
      </c>
    </row>
    <row r="434" spans="1:11">
      <c r="A434" s="372">
        <v>2060304</v>
      </c>
      <c r="B434" s="373" t="s">
        <v>559</v>
      </c>
      <c r="C434" s="374">
        <v>0</v>
      </c>
      <c r="D434" s="295">
        <v>0</v>
      </c>
      <c r="E434" s="375">
        <f t="shared" si="74"/>
        <v>0</v>
      </c>
      <c r="F434" s="295">
        <f t="shared" si="75"/>
        <v>0</v>
      </c>
      <c r="G434" s="295"/>
      <c r="H434" s="295"/>
      <c r="I434" s="387"/>
      <c r="J434" s="374">
        <f t="shared" si="76"/>
        <v>0</v>
      </c>
      <c r="K434" s="375">
        <f t="shared" si="72"/>
        <v>0</v>
      </c>
    </row>
    <row r="435" spans="1:11">
      <c r="A435" s="372">
        <v>2060399</v>
      </c>
      <c r="B435" s="373" t="s">
        <v>560</v>
      </c>
      <c r="C435" s="374">
        <v>0</v>
      </c>
      <c r="D435" s="295">
        <v>0</v>
      </c>
      <c r="E435" s="375">
        <f t="shared" si="74"/>
        <v>0</v>
      </c>
      <c r="F435" s="295">
        <f t="shared" si="75"/>
        <v>0</v>
      </c>
      <c r="G435" s="295"/>
      <c r="H435" s="295"/>
      <c r="I435" s="387"/>
      <c r="J435" s="374">
        <f t="shared" si="76"/>
        <v>0</v>
      </c>
      <c r="K435" s="375">
        <f t="shared" si="72"/>
        <v>0</v>
      </c>
    </row>
    <row r="436" spans="1:11">
      <c r="A436" s="376">
        <v>20604</v>
      </c>
      <c r="B436" s="377" t="s">
        <v>561</v>
      </c>
      <c r="C436" s="378">
        <v>0</v>
      </c>
      <c r="D436" s="378">
        <f t="shared" ref="D436:I436" si="85">SUM(D437:D440)</f>
        <v>100</v>
      </c>
      <c r="E436" s="379">
        <f t="shared" si="74"/>
        <v>0</v>
      </c>
      <c r="F436" s="378">
        <f t="shared" si="75"/>
        <v>0</v>
      </c>
      <c r="G436" s="378">
        <f t="shared" si="85"/>
        <v>0</v>
      </c>
      <c r="H436" s="378">
        <f t="shared" si="85"/>
        <v>0</v>
      </c>
      <c r="I436" s="388">
        <f t="shared" si="85"/>
        <v>0</v>
      </c>
      <c r="J436" s="378">
        <f t="shared" si="76"/>
        <v>0</v>
      </c>
      <c r="K436" s="379">
        <f t="shared" si="72"/>
        <v>0</v>
      </c>
    </row>
    <row r="437" spans="1:11">
      <c r="A437" s="372">
        <v>2060401</v>
      </c>
      <c r="B437" s="373" t="s">
        <v>548</v>
      </c>
      <c r="C437" s="374">
        <v>0</v>
      </c>
      <c r="D437" s="295">
        <v>0</v>
      </c>
      <c r="E437" s="375">
        <f t="shared" si="74"/>
        <v>0</v>
      </c>
      <c r="F437" s="295">
        <f t="shared" si="75"/>
        <v>0</v>
      </c>
      <c r="G437" s="295"/>
      <c r="H437" s="295"/>
      <c r="I437" s="387"/>
      <c r="J437" s="374">
        <f t="shared" si="76"/>
        <v>0</v>
      </c>
      <c r="K437" s="375">
        <f t="shared" ref="K437:K500" si="86">IF(C437=0,0,J437/C437*100)</f>
        <v>0</v>
      </c>
    </row>
    <row r="438" spans="1:11">
      <c r="A438" s="372">
        <v>2060404</v>
      </c>
      <c r="B438" s="373" t="s">
        <v>562</v>
      </c>
      <c r="C438" s="374">
        <v>0</v>
      </c>
      <c r="D438" s="295">
        <v>0</v>
      </c>
      <c r="E438" s="375">
        <f t="shared" si="74"/>
        <v>0</v>
      </c>
      <c r="F438" s="295">
        <f t="shared" si="75"/>
        <v>0</v>
      </c>
      <c r="G438" s="295"/>
      <c r="H438" s="295"/>
      <c r="I438" s="387"/>
      <c r="J438" s="374">
        <f t="shared" si="76"/>
        <v>0</v>
      </c>
      <c r="K438" s="375">
        <f t="shared" si="86"/>
        <v>0</v>
      </c>
    </row>
    <row r="439" spans="1:11">
      <c r="A439" s="372">
        <v>2060405</v>
      </c>
      <c r="B439" s="373" t="s">
        <v>563</v>
      </c>
      <c r="C439" s="374">
        <v>0</v>
      </c>
      <c r="D439" s="295">
        <v>0</v>
      </c>
      <c r="E439" s="375">
        <f t="shared" si="74"/>
        <v>0</v>
      </c>
      <c r="F439" s="295">
        <f t="shared" si="75"/>
        <v>0</v>
      </c>
      <c r="G439" s="295"/>
      <c r="H439" s="295"/>
      <c r="I439" s="387"/>
      <c r="J439" s="374">
        <f t="shared" si="76"/>
        <v>0</v>
      </c>
      <c r="K439" s="375">
        <f t="shared" si="86"/>
        <v>0</v>
      </c>
    </row>
    <row r="440" spans="1:11">
      <c r="A440" s="372">
        <v>2060499</v>
      </c>
      <c r="B440" s="373" t="s">
        <v>564</v>
      </c>
      <c r="C440" s="374">
        <v>0</v>
      </c>
      <c r="D440" s="295">
        <v>100</v>
      </c>
      <c r="E440" s="375">
        <f t="shared" si="74"/>
        <v>0</v>
      </c>
      <c r="F440" s="295">
        <f t="shared" si="75"/>
        <v>0</v>
      </c>
      <c r="G440" s="295"/>
      <c r="H440" s="295"/>
      <c r="I440" s="387"/>
      <c r="J440" s="374">
        <f t="shared" si="76"/>
        <v>0</v>
      </c>
      <c r="K440" s="375">
        <f t="shared" si="86"/>
        <v>0</v>
      </c>
    </row>
    <row r="441" spans="1:11">
      <c r="A441" s="376">
        <v>20605</v>
      </c>
      <c r="B441" s="377" t="s">
        <v>565</v>
      </c>
      <c r="C441" s="378">
        <v>0</v>
      </c>
      <c r="D441" s="378">
        <f t="shared" ref="D441:I441" si="87">SUM(D442:D445)</f>
        <v>2013</v>
      </c>
      <c r="E441" s="379">
        <f t="shared" si="74"/>
        <v>0</v>
      </c>
      <c r="F441" s="378">
        <f t="shared" si="75"/>
        <v>2000</v>
      </c>
      <c r="G441" s="378">
        <f t="shared" si="87"/>
        <v>2000</v>
      </c>
      <c r="H441" s="378">
        <f t="shared" si="87"/>
        <v>0</v>
      </c>
      <c r="I441" s="388">
        <f t="shared" si="87"/>
        <v>0</v>
      </c>
      <c r="J441" s="378">
        <f t="shared" si="76"/>
        <v>2000</v>
      </c>
      <c r="K441" s="379">
        <f t="shared" si="86"/>
        <v>0</v>
      </c>
    </row>
    <row r="442" spans="1:11">
      <c r="A442" s="372">
        <v>2060501</v>
      </c>
      <c r="B442" s="373" t="s">
        <v>548</v>
      </c>
      <c r="C442" s="374">
        <v>0</v>
      </c>
      <c r="D442" s="295">
        <v>0</v>
      </c>
      <c r="E442" s="375">
        <f t="shared" si="74"/>
        <v>0</v>
      </c>
      <c r="F442" s="295">
        <f t="shared" si="75"/>
        <v>0</v>
      </c>
      <c r="G442" s="295"/>
      <c r="H442" s="295"/>
      <c r="I442" s="387"/>
      <c r="J442" s="374">
        <f t="shared" si="76"/>
        <v>0</v>
      </c>
      <c r="K442" s="375">
        <f t="shared" si="86"/>
        <v>0</v>
      </c>
    </row>
    <row r="443" spans="1:11">
      <c r="A443" s="372">
        <v>2060502</v>
      </c>
      <c r="B443" s="373" t="s">
        <v>566</v>
      </c>
      <c r="C443" s="374">
        <v>0</v>
      </c>
      <c r="D443" s="295">
        <v>0</v>
      </c>
      <c r="E443" s="375">
        <f t="shared" si="74"/>
        <v>0</v>
      </c>
      <c r="F443" s="295">
        <f t="shared" si="75"/>
        <v>0</v>
      </c>
      <c r="G443" s="295"/>
      <c r="H443" s="295"/>
      <c r="I443" s="387"/>
      <c r="J443" s="374">
        <f t="shared" si="76"/>
        <v>0</v>
      </c>
      <c r="K443" s="375">
        <f t="shared" si="86"/>
        <v>0</v>
      </c>
    </row>
    <row r="444" spans="1:11">
      <c r="A444" s="372">
        <v>2060503</v>
      </c>
      <c r="B444" s="373" t="s">
        <v>567</v>
      </c>
      <c r="C444" s="374">
        <v>0</v>
      </c>
      <c r="D444" s="295">
        <v>0</v>
      </c>
      <c r="E444" s="375">
        <f t="shared" si="74"/>
        <v>0</v>
      </c>
      <c r="F444" s="295">
        <f t="shared" si="75"/>
        <v>0</v>
      </c>
      <c r="G444" s="295"/>
      <c r="H444" s="295"/>
      <c r="I444" s="387"/>
      <c r="J444" s="374">
        <f t="shared" si="76"/>
        <v>0</v>
      </c>
      <c r="K444" s="375">
        <f t="shared" si="86"/>
        <v>0</v>
      </c>
    </row>
    <row r="445" spans="1:11">
      <c r="A445" s="372">
        <v>2060599</v>
      </c>
      <c r="B445" s="373" t="s">
        <v>568</v>
      </c>
      <c r="C445" s="374">
        <v>0</v>
      </c>
      <c r="D445" s="295">
        <v>2013</v>
      </c>
      <c r="E445" s="375">
        <f t="shared" si="74"/>
        <v>0</v>
      </c>
      <c r="F445" s="295">
        <f t="shared" si="75"/>
        <v>2000</v>
      </c>
      <c r="G445" s="295">
        <v>2000</v>
      </c>
      <c r="H445" s="295"/>
      <c r="I445" s="387"/>
      <c r="J445" s="374">
        <f t="shared" si="76"/>
        <v>2000</v>
      </c>
      <c r="K445" s="375">
        <f t="shared" si="86"/>
        <v>0</v>
      </c>
    </row>
    <row r="446" spans="1:11">
      <c r="A446" s="376">
        <v>20606</v>
      </c>
      <c r="B446" s="377" t="s">
        <v>569</v>
      </c>
      <c r="C446" s="378">
        <v>0</v>
      </c>
      <c r="D446" s="378">
        <f t="shared" ref="D446:I446" si="88">SUM(D447:D450)</f>
        <v>0</v>
      </c>
      <c r="E446" s="379">
        <f t="shared" si="74"/>
        <v>0</v>
      </c>
      <c r="F446" s="378">
        <f t="shared" si="75"/>
        <v>0</v>
      </c>
      <c r="G446" s="378">
        <f t="shared" si="88"/>
        <v>0</v>
      </c>
      <c r="H446" s="378">
        <f t="shared" si="88"/>
        <v>0</v>
      </c>
      <c r="I446" s="388">
        <f t="shared" si="88"/>
        <v>0</v>
      </c>
      <c r="J446" s="378">
        <f t="shared" si="76"/>
        <v>0</v>
      </c>
      <c r="K446" s="379">
        <f t="shared" si="86"/>
        <v>0</v>
      </c>
    </row>
    <row r="447" spans="1:11">
      <c r="A447" s="372">
        <v>2060601</v>
      </c>
      <c r="B447" s="373" t="s">
        <v>570</v>
      </c>
      <c r="C447" s="374">
        <v>0</v>
      </c>
      <c r="D447" s="295">
        <v>0</v>
      </c>
      <c r="E447" s="375">
        <f t="shared" si="74"/>
        <v>0</v>
      </c>
      <c r="F447" s="295">
        <f t="shared" si="75"/>
        <v>0</v>
      </c>
      <c r="G447" s="295"/>
      <c r="H447" s="295"/>
      <c r="I447" s="387"/>
      <c r="J447" s="374">
        <f t="shared" si="76"/>
        <v>0</v>
      </c>
      <c r="K447" s="375">
        <f t="shared" si="86"/>
        <v>0</v>
      </c>
    </row>
    <row r="448" spans="1:11">
      <c r="A448" s="372">
        <v>2060602</v>
      </c>
      <c r="B448" s="373" t="s">
        <v>571</v>
      </c>
      <c r="C448" s="374">
        <v>0</v>
      </c>
      <c r="D448" s="295">
        <v>0</v>
      </c>
      <c r="E448" s="375">
        <f t="shared" si="74"/>
        <v>0</v>
      </c>
      <c r="F448" s="295">
        <f t="shared" si="75"/>
        <v>0</v>
      </c>
      <c r="G448" s="295"/>
      <c r="H448" s="295"/>
      <c r="I448" s="387"/>
      <c r="J448" s="374">
        <f t="shared" si="76"/>
        <v>0</v>
      </c>
      <c r="K448" s="375">
        <f t="shared" si="86"/>
        <v>0</v>
      </c>
    </row>
    <row r="449" spans="1:11">
      <c r="A449" s="372">
        <v>2060603</v>
      </c>
      <c r="B449" s="373" t="s">
        <v>572</v>
      </c>
      <c r="C449" s="374">
        <v>0</v>
      </c>
      <c r="D449" s="295">
        <v>0</v>
      </c>
      <c r="E449" s="375">
        <f t="shared" si="74"/>
        <v>0</v>
      </c>
      <c r="F449" s="295">
        <f t="shared" si="75"/>
        <v>0</v>
      </c>
      <c r="G449" s="295"/>
      <c r="H449" s="295"/>
      <c r="I449" s="387"/>
      <c r="J449" s="374">
        <f t="shared" si="76"/>
        <v>0</v>
      </c>
      <c r="K449" s="375">
        <f t="shared" si="86"/>
        <v>0</v>
      </c>
    </row>
    <row r="450" spans="1:11">
      <c r="A450" s="372">
        <v>2060699</v>
      </c>
      <c r="B450" s="373" t="s">
        <v>573</v>
      </c>
      <c r="C450" s="374">
        <v>0</v>
      </c>
      <c r="D450" s="295">
        <v>0</v>
      </c>
      <c r="E450" s="375">
        <f t="shared" si="74"/>
        <v>0</v>
      </c>
      <c r="F450" s="295">
        <f t="shared" si="75"/>
        <v>0</v>
      </c>
      <c r="G450" s="295"/>
      <c r="H450" s="295"/>
      <c r="I450" s="387"/>
      <c r="J450" s="374">
        <f t="shared" si="76"/>
        <v>0</v>
      </c>
      <c r="K450" s="375">
        <f t="shared" si="86"/>
        <v>0</v>
      </c>
    </row>
    <row r="451" spans="1:11">
      <c r="A451" s="376">
        <v>20607</v>
      </c>
      <c r="B451" s="377" t="s">
        <v>574</v>
      </c>
      <c r="C451" s="378">
        <v>20</v>
      </c>
      <c r="D451" s="378">
        <f t="shared" ref="D451:I451" si="89">SUM(D452:D457)</f>
        <v>18</v>
      </c>
      <c r="E451" s="379">
        <f t="shared" si="74"/>
        <v>90</v>
      </c>
      <c r="F451" s="378">
        <f t="shared" si="75"/>
        <v>17</v>
      </c>
      <c r="G451" s="378">
        <f t="shared" si="89"/>
        <v>17</v>
      </c>
      <c r="H451" s="378">
        <f t="shared" si="89"/>
        <v>0</v>
      </c>
      <c r="I451" s="388">
        <f t="shared" si="89"/>
        <v>0</v>
      </c>
      <c r="J451" s="378">
        <f t="shared" si="76"/>
        <v>-3</v>
      </c>
      <c r="K451" s="379">
        <f t="shared" si="86"/>
        <v>-15</v>
      </c>
    </row>
    <row r="452" spans="1:11">
      <c r="A452" s="372">
        <v>2060701</v>
      </c>
      <c r="B452" s="373" t="s">
        <v>548</v>
      </c>
      <c r="C452" s="374">
        <v>0</v>
      </c>
      <c r="D452" s="295">
        <v>0</v>
      </c>
      <c r="E452" s="375">
        <f t="shared" si="74"/>
        <v>0</v>
      </c>
      <c r="F452" s="295">
        <f t="shared" si="75"/>
        <v>0</v>
      </c>
      <c r="G452" s="295"/>
      <c r="H452" s="295"/>
      <c r="I452" s="387"/>
      <c r="J452" s="374">
        <f t="shared" si="76"/>
        <v>0</v>
      </c>
      <c r="K452" s="375">
        <f t="shared" si="86"/>
        <v>0</v>
      </c>
    </row>
    <row r="453" spans="1:11">
      <c r="A453" s="372">
        <v>2060702</v>
      </c>
      <c r="B453" s="373" t="s">
        <v>575</v>
      </c>
      <c r="C453" s="374">
        <v>0</v>
      </c>
      <c r="D453" s="295">
        <v>0</v>
      </c>
      <c r="E453" s="375">
        <f t="shared" si="74"/>
        <v>0</v>
      </c>
      <c r="F453" s="295">
        <f t="shared" si="75"/>
        <v>0</v>
      </c>
      <c r="G453" s="295"/>
      <c r="H453" s="295"/>
      <c r="I453" s="387"/>
      <c r="J453" s="374">
        <f t="shared" si="76"/>
        <v>0</v>
      </c>
      <c r="K453" s="375">
        <f t="shared" si="86"/>
        <v>0</v>
      </c>
    </row>
    <row r="454" spans="1:11">
      <c r="A454" s="372">
        <v>2060703</v>
      </c>
      <c r="B454" s="373" t="s">
        <v>576</v>
      </c>
      <c r="C454" s="374">
        <v>0</v>
      </c>
      <c r="D454" s="295">
        <v>0</v>
      </c>
      <c r="E454" s="375">
        <f t="shared" si="74"/>
        <v>0</v>
      </c>
      <c r="F454" s="295">
        <f t="shared" si="75"/>
        <v>0</v>
      </c>
      <c r="G454" s="295"/>
      <c r="H454" s="295"/>
      <c r="I454" s="387"/>
      <c r="J454" s="374">
        <f t="shared" si="76"/>
        <v>0</v>
      </c>
      <c r="K454" s="375">
        <f t="shared" si="86"/>
        <v>0</v>
      </c>
    </row>
    <row r="455" spans="1:11">
      <c r="A455" s="372">
        <v>2060704</v>
      </c>
      <c r="B455" s="373" t="s">
        <v>577</v>
      </c>
      <c r="C455" s="374">
        <v>0</v>
      </c>
      <c r="D455" s="295">
        <v>0</v>
      </c>
      <c r="E455" s="375">
        <f t="shared" ref="E455:E518" si="90">IF(C455=0,0,D455/C455)*100</f>
        <v>0</v>
      </c>
      <c r="F455" s="295">
        <f t="shared" ref="F455:F518" si="91">G455+H455+I455</f>
        <v>0</v>
      </c>
      <c r="G455" s="295"/>
      <c r="H455" s="295"/>
      <c r="I455" s="387"/>
      <c r="J455" s="374">
        <f t="shared" ref="J455:J518" si="92">F455-C455</f>
        <v>0</v>
      </c>
      <c r="K455" s="375">
        <f t="shared" si="86"/>
        <v>0</v>
      </c>
    </row>
    <row r="456" spans="1:11">
      <c r="A456" s="372">
        <v>2060705</v>
      </c>
      <c r="B456" s="373" t="s">
        <v>578</v>
      </c>
      <c r="C456" s="374">
        <v>20</v>
      </c>
      <c r="D456" s="295">
        <v>18</v>
      </c>
      <c r="E456" s="375">
        <f t="shared" si="90"/>
        <v>90</v>
      </c>
      <c r="F456" s="295">
        <f t="shared" si="91"/>
        <v>17</v>
      </c>
      <c r="G456" s="295">
        <v>17</v>
      </c>
      <c r="H456" s="295"/>
      <c r="I456" s="387"/>
      <c r="J456" s="374">
        <f t="shared" si="92"/>
        <v>-3</v>
      </c>
      <c r="K456" s="375">
        <f t="shared" si="86"/>
        <v>-15</v>
      </c>
    </row>
    <row r="457" spans="1:11">
      <c r="A457" s="372">
        <v>2060799</v>
      </c>
      <c r="B457" s="373" t="s">
        <v>579</v>
      </c>
      <c r="C457" s="374">
        <v>0</v>
      </c>
      <c r="D457" s="295">
        <v>0</v>
      </c>
      <c r="E457" s="375">
        <f t="shared" si="90"/>
        <v>0</v>
      </c>
      <c r="F457" s="295">
        <f t="shared" si="91"/>
        <v>0</v>
      </c>
      <c r="G457" s="295"/>
      <c r="H457" s="295"/>
      <c r="I457" s="387"/>
      <c r="J457" s="374">
        <f t="shared" si="92"/>
        <v>0</v>
      </c>
      <c r="K457" s="375">
        <f t="shared" si="86"/>
        <v>0</v>
      </c>
    </row>
    <row r="458" spans="1:11">
      <c r="A458" s="376">
        <v>20608</v>
      </c>
      <c r="B458" s="377" t="s">
        <v>580</v>
      </c>
      <c r="C458" s="378">
        <v>0</v>
      </c>
      <c r="D458" s="378">
        <f t="shared" ref="D458:I458" si="93">SUM(D459:D461)</f>
        <v>0</v>
      </c>
      <c r="E458" s="379">
        <f t="shared" si="90"/>
        <v>0</v>
      </c>
      <c r="F458" s="378">
        <f t="shared" si="91"/>
        <v>0</v>
      </c>
      <c r="G458" s="378">
        <f t="shared" si="93"/>
        <v>0</v>
      </c>
      <c r="H458" s="378">
        <f t="shared" si="93"/>
        <v>0</v>
      </c>
      <c r="I458" s="388">
        <f t="shared" si="93"/>
        <v>0</v>
      </c>
      <c r="J458" s="378">
        <f t="shared" si="92"/>
        <v>0</v>
      </c>
      <c r="K458" s="379">
        <f t="shared" si="86"/>
        <v>0</v>
      </c>
    </row>
    <row r="459" spans="1:11">
      <c r="A459" s="372">
        <v>2060801</v>
      </c>
      <c r="B459" s="373" t="s">
        <v>581</v>
      </c>
      <c r="C459" s="374">
        <v>0</v>
      </c>
      <c r="D459" s="295">
        <v>0</v>
      </c>
      <c r="E459" s="375">
        <f t="shared" si="90"/>
        <v>0</v>
      </c>
      <c r="F459" s="295">
        <f t="shared" si="91"/>
        <v>0</v>
      </c>
      <c r="G459" s="295"/>
      <c r="H459" s="295"/>
      <c r="I459" s="387"/>
      <c r="J459" s="374">
        <f t="shared" si="92"/>
        <v>0</v>
      </c>
      <c r="K459" s="375">
        <f t="shared" si="86"/>
        <v>0</v>
      </c>
    </row>
    <row r="460" spans="1:11">
      <c r="A460" s="372">
        <v>2060802</v>
      </c>
      <c r="B460" s="373" t="s">
        <v>582</v>
      </c>
      <c r="C460" s="374">
        <v>0</v>
      </c>
      <c r="D460" s="295">
        <v>0</v>
      </c>
      <c r="E460" s="375">
        <f t="shared" si="90"/>
        <v>0</v>
      </c>
      <c r="F460" s="295">
        <f t="shared" si="91"/>
        <v>0</v>
      </c>
      <c r="G460" s="295"/>
      <c r="H460" s="295"/>
      <c r="I460" s="387"/>
      <c r="J460" s="374">
        <f t="shared" si="92"/>
        <v>0</v>
      </c>
      <c r="K460" s="375">
        <f t="shared" si="86"/>
        <v>0</v>
      </c>
    </row>
    <row r="461" spans="1:11">
      <c r="A461" s="372">
        <v>2060899</v>
      </c>
      <c r="B461" s="373" t="s">
        <v>583</v>
      </c>
      <c r="C461" s="374">
        <v>0</v>
      </c>
      <c r="D461" s="295">
        <v>0</v>
      </c>
      <c r="E461" s="375">
        <f t="shared" si="90"/>
        <v>0</v>
      </c>
      <c r="F461" s="295">
        <f t="shared" si="91"/>
        <v>0</v>
      </c>
      <c r="G461" s="295"/>
      <c r="H461" s="295"/>
      <c r="I461" s="387"/>
      <c r="J461" s="374">
        <f t="shared" si="92"/>
        <v>0</v>
      </c>
      <c r="K461" s="375">
        <f t="shared" si="86"/>
        <v>0</v>
      </c>
    </row>
    <row r="462" spans="1:11">
      <c r="A462" s="376">
        <v>20609</v>
      </c>
      <c r="B462" s="377" t="s">
        <v>584</v>
      </c>
      <c r="C462" s="378">
        <v>0</v>
      </c>
      <c r="D462" s="378">
        <f t="shared" ref="D462:I462" si="94">SUM(D463:D465)</f>
        <v>0</v>
      </c>
      <c r="E462" s="379">
        <f t="shared" si="90"/>
        <v>0</v>
      </c>
      <c r="F462" s="378">
        <f t="shared" si="91"/>
        <v>0</v>
      </c>
      <c r="G462" s="378">
        <f t="shared" si="94"/>
        <v>0</v>
      </c>
      <c r="H462" s="378">
        <f t="shared" si="94"/>
        <v>0</v>
      </c>
      <c r="I462" s="388">
        <f t="shared" si="94"/>
        <v>0</v>
      </c>
      <c r="J462" s="378">
        <f t="shared" si="92"/>
        <v>0</v>
      </c>
      <c r="K462" s="379">
        <f t="shared" si="86"/>
        <v>0</v>
      </c>
    </row>
    <row r="463" spans="1:11">
      <c r="A463" s="372">
        <v>2060901</v>
      </c>
      <c r="B463" s="373" t="s">
        <v>585</v>
      </c>
      <c r="C463" s="374">
        <v>0</v>
      </c>
      <c r="D463" s="295">
        <v>0</v>
      </c>
      <c r="E463" s="375">
        <f t="shared" si="90"/>
        <v>0</v>
      </c>
      <c r="F463" s="295">
        <f t="shared" si="91"/>
        <v>0</v>
      </c>
      <c r="G463" s="295"/>
      <c r="H463" s="295"/>
      <c r="I463" s="387"/>
      <c r="J463" s="374">
        <f t="shared" si="92"/>
        <v>0</v>
      </c>
      <c r="K463" s="375">
        <f t="shared" si="86"/>
        <v>0</v>
      </c>
    </row>
    <row r="464" spans="1:11">
      <c r="A464" s="372">
        <v>2060902</v>
      </c>
      <c r="B464" s="373" t="s">
        <v>586</v>
      </c>
      <c r="C464" s="374">
        <v>0</v>
      </c>
      <c r="D464" s="295">
        <v>0</v>
      </c>
      <c r="E464" s="375">
        <f t="shared" si="90"/>
        <v>0</v>
      </c>
      <c r="F464" s="295">
        <f t="shared" si="91"/>
        <v>0</v>
      </c>
      <c r="G464" s="295"/>
      <c r="H464" s="295"/>
      <c r="I464" s="387"/>
      <c r="J464" s="374">
        <f t="shared" si="92"/>
        <v>0</v>
      </c>
      <c r="K464" s="375">
        <f t="shared" si="86"/>
        <v>0</v>
      </c>
    </row>
    <row r="465" spans="1:11">
      <c r="A465" s="372">
        <v>2060999</v>
      </c>
      <c r="B465" s="373" t="s">
        <v>587</v>
      </c>
      <c r="C465" s="374">
        <v>0</v>
      </c>
      <c r="D465" s="295">
        <v>0</v>
      </c>
      <c r="E465" s="375">
        <f t="shared" si="90"/>
        <v>0</v>
      </c>
      <c r="F465" s="295">
        <f t="shared" si="91"/>
        <v>0</v>
      </c>
      <c r="G465" s="295"/>
      <c r="H465" s="295"/>
      <c r="I465" s="387"/>
      <c r="J465" s="374">
        <f t="shared" si="92"/>
        <v>0</v>
      </c>
      <c r="K465" s="375">
        <f t="shared" si="86"/>
        <v>0</v>
      </c>
    </row>
    <row r="466" spans="1:11">
      <c r="A466" s="376">
        <v>20699</v>
      </c>
      <c r="B466" s="377" t="s">
        <v>588</v>
      </c>
      <c r="C466" s="378">
        <v>0</v>
      </c>
      <c r="D466" s="378">
        <f t="shared" ref="D466:I466" si="95">SUM(D467:D470)</f>
        <v>0</v>
      </c>
      <c r="E466" s="379">
        <f t="shared" si="90"/>
        <v>0</v>
      </c>
      <c r="F466" s="378">
        <f t="shared" si="91"/>
        <v>0</v>
      </c>
      <c r="G466" s="378">
        <f t="shared" si="95"/>
        <v>0</v>
      </c>
      <c r="H466" s="378">
        <f t="shared" si="95"/>
        <v>0</v>
      </c>
      <c r="I466" s="388">
        <f t="shared" si="95"/>
        <v>0</v>
      </c>
      <c r="J466" s="378">
        <f t="shared" si="92"/>
        <v>0</v>
      </c>
      <c r="K466" s="379">
        <f t="shared" si="86"/>
        <v>0</v>
      </c>
    </row>
    <row r="467" spans="1:11">
      <c r="A467" s="372">
        <v>2069901</v>
      </c>
      <c r="B467" s="373" t="s">
        <v>589</v>
      </c>
      <c r="C467" s="374">
        <v>0</v>
      </c>
      <c r="D467" s="295">
        <v>0</v>
      </c>
      <c r="E467" s="375">
        <f t="shared" si="90"/>
        <v>0</v>
      </c>
      <c r="F467" s="295">
        <f t="shared" si="91"/>
        <v>0</v>
      </c>
      <c r="G467" s="295"/>
      <c r="H467" s="295"/>
      <c r="I467" s="387"/>
      <c r="J467" s="374">
        <f t="shared" si="92"/>
        <v>0</v>
      </c>
      <c r="K467" s="375">
        <f t="shared" si="86"/>
        <v>0</v>
      </c>
    </row>
    <row r="468" spans="1:11">
      <c r="A468" s="372">
        <v>2069902</v>
      </c>
      <c r="B468" s="373" t="s">
        <v>590</v>
      </c>
      <c r="C468" s="374">
        <v>0</v>
      </c>
      <c r="D468" s="295">
        <v>0</v>
      </c>
      <c r="E468" s="375">
        <f t="shared" si="90"/>
        <v>0</v>
      </c>
      <c r="F468" s="295">
        <f t="shared" si="91"/>
        <v>0</v>
      </c>
      <c r="G468" s="295"/>
      <c r="H468" s="295"/>
      <c r="I468" s="387"/>
      <c r="J468" s="374">
        <f t="shared" si="92"/>
        <v>0</v>
      </c>
      <c r="K468" s="375">
        <f t="shared" si="86"/>
        <v>0</v>
      </c>
    </row>
    <row r="469" spans="1:11">
      <c r="A469" s="372">
        <v>2069903</v>
      </c>
      <c r="B469" s="373" t="s">
        <v>591</v>
      </c>
      <c r="C469" s="374">
        <v>0</v>
      </c>
      <c r="D469" s="295">
        <v>0</v>
      </c>
      <c r="E469" s="375">
        <f t="shared" si="90"/>
        <v>0</v>
      </c>
      <c r="F469" s="295">
        <f t="shared" si="91"/>
        <v>0</v>
      </c>
      <c r="G469" s="295"/>
      <c r="H469" s="295"/>
      <c r="I469" s="387"/>
      <c r="J469" s="374">
        <f t="shared" si="92"/>
        <v>0</v>
      </c>
      <c r="K469" s="375">
        <f t="shared" si="86"/>
        <v>0</v>
      </c>
    </row>
    <row r="470" spans="1:11">
      <c r="A470" s="372">
        <v>2069999</v>
      </c>
      <c r="B470" s="373" t="s">
        <v>588</v>
      </c>
      <c r="C470" s="374">
        <v>0</v>
      </c>
      <c r="D470" s="295">
        <v>0</v>
      </c>
      <c r="E470" s="375">
        <f t="shared" si="90"/>
        <v>0</v>
      </c>
      <c r="F470" s="295">
        <f t="shared" si="91"/>
        <v>0</v>
      </c>
      <c r="G470" s="295"/>
      <c r="H470" s="295"/>
      <c r="I470" s="387"/>
      <c r="J470" s="374">
        <f t="shared" si="92"/>
        <v>0</v>
      </c>
      <c r="K470" s="375">
        <f t="shared" si="86"/>
        <v>0</v>
      </c>
    </row>
    <row r="471" spans="1:11">
      <c r="A471" s="396">
        <v>207</v>
      </c>
      <c r="B471" s="397" t="s">
        <v>592</v>
      </c>
      <c r="C471" s="366">
        <f t="shared" ref="C471:I471" si="96">SUM(C472,C488,C496,C507,C516,C524)</f>
        <v>2705</v>
      </c>
      <c r="D471" s="366">
        <f t="shared" si="96"/>
        <v>2448</v>
      </c>
      <c r="E471" s="384">
        <f t="shared" si="90"/>
        <v>90.4990757855822</v>
      </c>
      <c r="F471" s="366">
        <f t="shared" si="91"/>
        <v>1411</v>
      </c>
      <c r="G471" s="366">
        <f t="shared" si="96"/>
        <v>872</v>
      </c>
      <c r="H471" s="366">
        <f t="shared" si="96"/>
        <v>188</v>
      </c>
      <c r="I471" s="383">
        <f t="shared" si="96"/>
        <v>351</v>
      </c>
      <c r="J471" s="366">
        <f t="shared" si="92"/>
        <v>-1294</v>
      </c>
      <c r="K471" s="384">
        <f t="shared" si="86"/>
        <v>-47.8373382624769</v>
      </c>
    </row>
    <row r="472" spans="1:11">
      <c r="A472" s="376">
        <v>20701</v>
      </c>
      <c r="B472" s="377" t="s">
        <v>593</v>
      </c>
      <c r="C472" s="378">
        <v>2239</v>
      </c>
      <c r="D472" s="378">
        <f t="shared" ref="D472:I472" si="97">SUM(D473:D487)</f>
        <v>2055</v>
      </c>
      <c r="E472" s="379">
        <f t="shared" si="90"/>
        <v>91.7820455560518</v>
      </c>
      <c r="F472" s="378">
        <f t="shared" si="91"/>
        <v>862</v>
      </c>
      <c r="G472" s="378">
        <f t="shared" si="97"/>
        <v>752</v>
      </c>
      <c r="H472" s="378">
        <f t="shared" si="97"/>
        <v>87</v>
      </c>
      <c r="I472" s="388">
        <f t="shared" si="97"/>
        <v>23</v>
      </c>
      <c r="J472" s="378">
        <f t="shared" si="92"/>
        <v>-1377</v>
      </c>
      <c r="K472" s="379">
        <f t="shared" si="86"/>
        <v>-61.5006699419384</v>
      </c>
    </row>
    <row r="473" spans="1:11">
      <c r="A473" s="372">
        <v>2070101</v>
      </c>
      <c r="B473" s="373" t="s">
        <v>594</v>
      </c>
      <c r="C473" s="374">
        <v>380</v>
      </c>
      <c r="D473" s="295">
        <v>372</v>
      </c>
      <c r="E473" s="375">
        <f t="shared" si="90"/>
        <v>97.8947368421053</v>
      </c>
      <c r="F473" s="295">
        <f t="shared" si="91"/>
        <v>281</v>
      </c>
      <c r="G473" s="295">
        <v>281</v>
      </c>
      <c r="H473" s="295"/>
      <c r="I473" s="387"/>
      <c r="J473" s="374">
        <f t="shared" si="92"/>
        <v>-99</v>
      </c>
      <c r="K473" s="375">
        <f t="shared" si="86"/>
        <v>-26.0526315789474</v>
      </c>
    </row>
    <row r="474" spans="1:11">
      <c r="A474" s="372">
        <v>2070102</v>
      </c>
      <c r="B474" s="373" t="s">
        <v>595</v>
      </c>
      <c r="C474" s="374">
        <v>0</v>
      </c>
      <c r="D474" s="295">
        <v>0</v>
      </c>
      <c r="E474" s="375">
        <f t="shared" si="90"/>
        <v>0</v>
      </c>
      <c r="F474" s="295">
        <f t="shared" si="91"/>
        <v>0</v>
      </c>
      <c r="G474" s="295"/>
      <c r="H474" s="295"/>
      <c r="I474" s="387"/>
      <c r="J474" s="374">
        <f t="shared" si="92"/>
        <v>0</v>
      </c>
      <c r="K474" s="375">
        <f t="shared" si="86"/>
        <v>0</v>
      </c>
    </row>
    <row r="475" spans="1:11">
      <c r="A475" s="372">
        <v>2070103</v>
      </c>
      <c r="B475" s="373" t="s">
        <v>596</v>
      </c>
      <c r="C475" s="374">
        <v>0</v>
      </c>
      <c r="D475" s="295">
        <v>0</v>
      </c>
      <c r="E475" s="375">
        <f t="shared" si="90"/>
        <v>0</v>
      </c>
      <c r="F475" s="295">
        <f t="shared" si="91"/>
        <v>0</v>
      </c>
      <c r="G475" s="295"/>
      <c r="H475" s="295"/>
      <c r="I475" s="387"/>
      <c r="J475" s="374">
        <f t="shared" si="92"/>
        <v>0</v>
      </c>
      <c r="K475" s="375">
        <f t="shared" si="86"/>
        <v>0</v>
      </c>
    </row>
    <row r="476" spans="1:11">
      <c r="A476" s="372">
        <v>2070104</v>
      </c>
      <c r="B476" s="373" t="s">
        <v>597</v>
      </c>
      <c r="C476" s="374">
        <v>98</v>
      </c>
      <c r="D476" s="295">
        <v>92</v>
      </c>
      <c r="E476" s="375">
        <f t="shared" si="90"/>
        <v>93.8775510204082</v>
      </c>
      <c r="F476" s="295">
        <f t="shared" si="91"/>
        <v>102</v>
      </c>
      <c r="G476" s="295">
        <v>102</v>
      </c>
      <c r="H476" s="295"/>
      <c r="I476" s="387"/>
      <c r="J476" s="374">
        <f t="shared" si="92"/>
        <v>4</v>
      </c>
      <c r="K476" s="375">
        <f t="shared" si="86"/>
        <v>4.08163265306122</v>
      </c>
    </row>
    <row r="477" spans="1:11">
      <c r="A477" s="372">
        <v>2070105</v>
      </c>
      <c r="B477" s="373" t="s">
        <v>598</v>
      </c>
      <c r="C477" s="374">
        <v>0</v>
      </c>
      <c r="D477" s="295">
        <v>0</v>
      </c>
      <c r="E477" s="375">
        <f t="shared" si="90"/>
        <v>0</v>
      </c>
      <c r="F477" s="295">
        <f t="shared" si="91"/>
        <v>0</v>
      </c>
      <c r="G477" s="295"/>
      <c r="H477" s="295"/>
      <c r="I477" s="387"/>
      <c r="J477" s="374">
        <f t="shared" si="92"/>
        <v>0</v>
      </c>
      <c r="K477" s="375">
        <f t="shared" si="86"/>
        <v>0</v>
      </c>
    </row>
    <row r="478" spans="1:11">
      <c r="A478" s="372">
        <v>2070106</v>
      </c>
      <c r="B478" s="373" t="s">
        <v>599</v>
      </c>
      <c r="C478" s="374">
        <v>0</v>
      </c>
      <c r="D478" s="295">
        <v>0</v>
      </c>
      <c r="E478" s="375">
        <f t="shared" si="90"/>
        <v>0</v>
      </c>
      <c r="F478" s="295">
        <f t="shared" si="91"/>
        <v>0</v>
      </c>
      <c r="G478" s="295"/>
      <c r="H478" s="295"/>
      <c r="I478" s="387"/>
      <c r="J478" s="374">
        <f t="shared" si="92"/>
        <v>0</v>
      </c>
      <c r="K478" s="375">
        <f t="shared" si="86"/>
        <v>0</v>
      </c>
    </row>
    <row r="479" spans="1:11">
      <c r="A479" s="372">
        <v>2070107</v>
      </c>
      <c r="B479" s="373" t="s">
        <v>600</v>
      </c>
      <c r="C479" s="374">
        <v>0</v>
      </c>
      <c r="D479" s="295">
        <v>0</v>
      </c>
      <c r="E479" s="375">
        <f t="shared" si="90"/>
        <v>0</v>
      </c>
      <c r="F479" s="295">
        <f t="shared" si="91"/>
        <v>0</v>
      </c>
      <c r="G479" s="295"/>
      <c r="H479" s="295"/>
      <c r="I479" s="387"/>
      <c r="J479" s="374">
        <f t="shared" si="92"/>
        <v>0</v>
      </c>
      <c r="K479" s="375">
        <f t="shared" si="86"/>
        <v>0</v>
      </c>
    </row>
    <row r="480" spans="1:11">
      <c r="A480" s="372">
        <v>2070108</v>
      </c>
      <c r="B480" s="373" t="s">
        <v>601</v>
      </c>
      <c r="C480" s="374">
        <v>0</v>
      </c>
      <c r="D480" s="295">
        <v>0</v>
      </c>
      <c r="E480" s="375">
        <f t="shared" si="90"/>
        <v>0</v>
      </c>
      <c r="F480" s="295">
        <f t="shared" si="91"/>
        <v>0</v>
      </c>
      <c r="G480" s="295"/>
      <c r="H480" s="295"/>
      <c r="I480" s="387"/>
      <c r="J480" s="374">
        <f t="shared" si="92"/>
        <v>0</v>
      </c>
      <c r="K480" s="375">
        <f t="shared" si="86"/>
        <v>0</v>
      </c>
    </row>
    <row r="481" spans="1:11">
      <c r="A481" s="372">
        <v>2070109</v>
      </c>
      <c r="B481" s="373" t="s">
        <v>602</v>
      </c>
      <c r="C481" s="374">
        <v>257</v>
      </c>
      <c r="D481" s="295">
        <v>236</v>
      </c>
      <c r="E481" s="375">
        <f t="shared" si="90"/>
        <v>91.8287937743191</v>
      </c>
      <c r="F481" s="295">
        <f t="shared" si="91"/>
        <v>209</v>
      </c>
      <c r="G481" s="295">
        <v>209</v>
      </c>
      <c r="H481" s="295"/>
      <c r="I481" s="387"/>
      <c r="J481" s="374">
        <f t="shared" si="92"/>
        <v>-48</v>
      </c>
      <c r="K481" s="375">
        <f t="shared" si="86"/>
        <v>-18.6770428015564</v>
      </c>
    </row>
    <row r="482" spans="1:11">
      <c r="A482" s="372">
        <v>2070110</v>
      </c>
      <c r="B482" s="373" t="s">
        <v>603</v>
      </c>
      <c r="C482" s="374">
        <v>0</v>
      </c>
      <c r="D482" s="295">
        <v>0</v>
      </c>
      <c r="E482" s="375">
        <f t="shared" si="90"/>
        <v>0</v>
      </c>
      <c r="F482" s="295">
        <f t="shared" si="91"/>
        <v>0</v>
      </c>
      <c r="G482" s="295"/>
      <c r="H482" s="295"/>
      <c r="I482" s="387"/>
      <c r="J482" s="374">
        <f t="shared" si="92"/>
        <v>0</v>
      </c>
      <c r="K482" s="375">
        <f t="shared" si="86"/>
        <v>0</v>
      </c>
    </row>
    <row r="483" spans="1:11">
      <c r="A483" s="372">
        <v>2070111</v>
      </c>
      <c r="B483" s="373" t="s">
        <v>604</v>
      </c>
      <c r="C483" s="374">
        <v>0</v>
      </c>
      <c r="D483" s="295">
        <v>0</v>
      </c>
      <c r="E483" s="375">
        <f t="shared" si="90"/>
        <v>0</v>
      </c>
      <c r="F483" s="295">
        <f t="shared" si="91"/>
        <v>0</v>
      </c>
      <c r="G483" s="295"/>
      <c r="H483" s="295"/>
      <c r="I483" s="387"/>
      <c r="J483" s="374">
        <f t="shared" si="92"/>
        <v>0</v>
      </c>
      <c r="K483" s="375">
        <f t="shared" si="86"/>
        <v>0</v>
      </c>
    </row>
    <row r="484" spans="1:11">
      <c r="A484" s="372">
        <v>2070112</v>
      </c>
      <c r="B484" s="373" t="s">
        <v>605</v>
      </c>
      <c r="C484" s="374">
        <v>0</v>
      </c>
      <c r="D484" s="295">
        <v>0</v>
      </c>
      <c r="E484" s="375">
        <f t="shared" si="90"/>
        <v>0</v>
      </c>
      <c r="F484" s="295">
        <f t="shared" si="91"/>
        <v>0</v>
      </c>
      <c r="G484" s="295"/>
      <c r="H484" s="295"/>
      <c r="I484" s="387"/>
      <c r="J484" s="374">
        <f t="shared" si="92"/>
        <v>0</v>
      </c>
      <c r="K484" s="375">
        <f t="shared" si="86"/>
        <v>0</v>
      </c>
    </row>
    <row r="485" spans="1:11">
      <c r="A485" s="372">
        <v>2070113</v>
      </c>
      <c r="B485" s="373" t="s">
        <v>606</v>
      </c>
      <c r="C485" s="374">
        <v>0</v>
      </c>
      <c r="D485" s="295">
        <v>0</v>
      </c>
      <c r="E485" s="375">
        <f t="shared" si="90"/>
        <v>0</v>
      </c>
      <c r="F485" s="295">
        <f t="shared" si="91"/>
        <v>0</v>
      </c>
      <c r="G485" s="295"/>
      <c r="H485" s="295"/>
      <c r="I485" s="387"/>
      <c r="J485" s="374">
        <f t="shared" si="92"/>
        <v>0</v>
      </c>
      <c r="K485" s="375">
        <f t="shared" si="86"/>
        <v>0</v>
      </c>
    </row>
    <row r="486" spans="1:11">
      <c r="A486" s="372">
        <v>2070114</v>
      </c>
      <c r="B486" s="373" t="s">
        <v>607</v>
      </c>
      <c r="C486" s="374">
        <v>0</v>
      </c>
      <c r="D486" s="295">
        <v>0</v>
      </c>
      <c r="E486" s="375">
        <f t="shared" si="90"/>
        <v>0</v>
      </c>
      <c r="F486" s="295">
        <f t="shared" si="91"/>
        <v>0</v>
      </c>
      <c r="G486" s="295"/>
      <c r="H486" s="295"/>
      <c r="I486" s="387"/>
      <c r="J486" s="374">
        <f t="shared" si="92"/>
        <v>0</v>
      </c>
      <c r="K486" s="375">
        <f t="shared" si="86"/>
        <v>0</v>
      </c>
    </row>
    <row r="487" spans="1:11">
      <c r="A487" s="372">
        <v>2070199</v>
      </c>
      <c r="B487" s="373" t="s">
        <v>608</v>
      </c>
      <c r="C487" s="374">
        <v>1504</v>
      </c>
      <c r="D487" s="295">
        <v>1355</v>
      </c>
      <c r="E487" s="375">
        <f t="shared" si="90"/>
        <v>90.093085106383</v>
      </c>
      <c r="F487" s="295">
        <f t="shared" si="91"/>
        <v>270</v>
      </c>
      <c r="G487" s="295">
        <v>160</v>
      </c>
      <c r="H487" s="295">
        <v>87</v>
      </c>
      <c r="I487" s="387">
        <v>23</v>
      </c>
      <c r="J487" s="374">
        <f t="shared" si="92"/>
        <v>-1234</v>
      </c>
      <c r="K487" s="375">
        <f t="shared" si="86"/>
        <v>-82.0478723404255</v>
      </c>
    </row>
    <row r="488" spans="1:11">
      <c r="A488" s="376">
        <v>20702</v>
      </c>
      <c r="B488" s="377" t="s">
        <v>609</v>
      </c>
      <c r="C488" s="378">
        <v>24</v>
      </c>
      <c r="D488" s="378">
        <f t="shared" ref="D488:I488" si="98">SUM(D489:D495)</f>
        <v>27</v>
      </c>
      <c r="E488" s="379">
        <f t="shared" si="90"/>
        <v>112.5</v>
      </c>
      <c r="F488" s="378">
        <f t="shared" si="91"/>
        <v>93</v>
      </c>
      <c r="G488" s="378">
        <f t="shared" si="98"/>
        <v>22</v>
      </c>
      <c r="H488" s="378">
        <f t="shared" si="98"/>
        <v>71</v>
      </c>
      <c r="I488" s="388">
        <f t="shared" si="98"/>
        <v>0</v>
      </c>
      <c r="J488" s="378">
        <f t="shared" si="92"/>
        <v>69</v>
      </c>
      <c r="K488" s="379">
        <f t="shared" si="86"/>
        <v>287.5</v>
      </c>
    </row>
    <row r="489" spans="1:11">
      <c r="A489" s="372">
        <v>2070201</v>
      </c>
      <c r="B489" s="373" t="s">
        <v>610</v>
      </c>
      <c r="C489" s="374">
        <v>0</v>
      </c>
      <c r="D489" s="295">
        <v>0</v>
      </c>
      <c r="E489" s="375">
        <f t="shared" si="90"/>
        <v>0</v>
      </c>
      <c r="F489" s="295">
        <f t="shared" si="91"/>
        <v>0</v>
      </c>
      <c r="G489" s="295"/>
      <c r="H489" s="295"/>
      <c r="I489" s="387"/>
      <c r="J489" s="374">
        <f t="shared" si="92"/>
        <v>0</v>
      </c>
      <c r="K489" s="375">
        <f t="shared" si="86"/>
        <v>0</v>
      </c>
    </row>
    <row r="490" spans="1:11">
      <c r="A490" s="372">
        <v>2070202</v>
      </c>
      <c r="B490" s="373" t="s">
        <v>611</v>
      </c>
      <c r="C490" s="374">
        <v>0</v>
      </c>
      <c r="D490" s="295">
        <v>0</v>
      </c>
      <c r="E490" s="375">
        <f t="shared" si="90"/>
        <v>0</v>
      </c>
      <c r="F490" s="295">
        <f t="shared" si="91"/>
        <v>0</v>
      </c>
      <c r="G490" s="295"/>
      <c r="H490" s="295"/>
      <c r="I490" s="387"/>
      <c r="J490" s="374">
        <f t="shared" si="92"/>
        <v>0</v>
      </c>
      <c r="K490" s="375">
        <f t="shared" si="86"/>
        <v>0</v>
      </c>
    </row>
    <row r="491" spans="1:11">
      <c r="A491" s="372">
        <v>2070203</v>
      </c>
      <c r="B491" s="373" t="s">
        <v>612</v>
      </c>
      <c r="C491" s="374">
        <v>0</v>
      </c>
      <c r="D491" s="295">
        <v>0</v>
      </c>
      <c r="E491" s="375">
        <f t="shared" si="90"/>
        <v>0</v>
      </c>
      <c r="F491" s="295">
        <f t="shared" si="91"/>
        <v>0</v>
      </c>
      <c r="G491" s="295"/>
      <c r="H491" s="295"/>
      <c r="I491" s="387"/>
      <c r="J491" s="374">
        <f t="shared" si="92"/>
        <v>0</v>
      </c>
      <c r="K491" s="375">
        <f t="shared" si="86"/>
        <v>0</v>
      </c>
    </row>
    <row r="492" spans="1:11">
      <c r="A492" s="372">
        <v>2070204</v>
      </c>
      <c r="B492" s="373" t="s">
        <v>613</v>
      </c>
      <c r="C492" s="374">
        <v>0</v>
      </c>
      <c r="D492" s="295">
        <v>0</v>
      </c>
      <c r="E492" s="375">
        <f t="shared" si="90"/>
        <v>0</v>
      </c>
      <c r="F492" s="295">
        <f t="shared" si="91"/>
        <v>71</v>
      </c>
      <c r="G492" s="295"/>
      <c r="H492" s="295">
        <v>71</v>
      </c>
      <c r="I492" s="387"/>
      <c r="J492" s="374">
        <f t="shared" si="92"/>
        <v>71</v>
      </c>
      <c r="K492" s="375">
        <f t="shared" si="86"/>
        <v>0</v>
      </c>
    </row>
    <row r="493" spans="1:11">
      <c r="A493" s="372">
        <v>2070205</v>
      </c>
      <c r="B493" s="373" t="s">
        <v>614</v>
      </c>
      <c r="C493" s="374">
        <v>24</v>
      </c>
      <c r="D493" s="295">
        <v>26</v>
      </c>
      <c r="E493" s="375">
        <f t="shared" si="90"/>
        <v>108.333333333333</v>
      </c>
      <c r="F493" s="295">
        <f t="shared" si="91"/>
        <v>22</v>
      </c>
      <c r="G493" s="295">
        <v>22</v>
      </c>
      <c r="H493" s="295"/>
      <c r="I493" s="387"/>
      <c r="J493" s="374">
        <f t="shared" si="92"/>
        <v>-2</v>
      </c>
      <c r="K493" s="375">
        <f t="shared" si="86"/>
        <v>-8.33333333333333</v>
      </c>
    </row>
    <row r="494" spans="1:11">
      <c r="A494" s="372">
        <v>2070206</v>
      </c>
      <c r="B494" s="373" t="s">
        <v>615</v>
      </c>
      <c r="C494" s="374">
        <v>0</v>
      </c>
      <c r="D494" s="295">
        <v>0</v>
      </c>
      <c r="E494" s="375">
        <f t="shared" si="90"/>
        <v>0</v>
      </c>
      <c r="F494" s="295">
        <f t="shared" si="91"/>
        <v>0</v>
      </c>
      <c r="G494" s="295"/>
      <c r="H494" s="295"/>
      <c r="I494" s="387"/>
      <c r="J494" s="374">
        <f t="shared" si="92"/>
        <v>0</v>
      </c>
      <c r="K494" s="375">
        <f t="shared" si="86"/>
        <v>0</v>
      </c>
    </row>
    <row r="495" spans="1:11">
      <c r="A495" s="372">
        <v>2070299</v>
      </c>
      <c r="B495" s="373" t="s">
        <v>616</v>
      </c>
      <c r="C495" s="374">
        <v>0</v>
      </c>
      <c r="D495" s="295">
        <v>1</v>
      </c>
      <c r="E495" s="375">
        <f t="shared" si="90"/>
        <v>0</v>
      </c>
      <c r="F495" s="295">
        <f t="shared" si="91"/>
        <v>0</v>
      </c>
      <c r="G495" s="295"/>
      <c r="H495" s="295"/>
      <c r="I495" s="387"/>
      <c r="J495" s="374">
        <f t="shared" si="92"/>
        <v>0</v>
      </c>
      <c r="K495" s="375">
        <f t="shared" si="86"/>
        <v>0</v>
      </c>
    </row>
    <row r="496" spans="1:11">
      <c r="A496" s="376">
        <v>20703</v>
      </c>
      <c r="B496" s="377" t="s">
        <v>617</v>
      </c>
      <c r="C496" s="378">
        <v>74</v>
      </c>
      <c r="D496" s="378">
        <f t="shared" ref="D496:I496" si="99">SUM(D497:D506)</f>
        <v>130</v>
      </c>
      <c r="E496" s="379">
        <f t="shared" si="90"/>
        <v>175.675675675676</v>
      </c>
      <c r="F496" s="378">
        <f t="shared" si="91"/>
        <v>63</v>
      </c>
      <c r="G496" s="378">
        <f t="shared" si="99"/>
        <v>38</v>
      </c>
      <c r="H496" s="378">
        <f t="shared" si="99"/>
        <v>20</v>
      </c>
      <c r="I496" s="388">
        <f t="shared" si="99"/>
        <v>5</v>
      </c>
      <c r="J496" s="378">
        <f t="shared" si="92"/>
        <v>-11</v>
      </c>
      <c r="K496" s="379">
        <f t="shared" si="86"/>
        <v>-14.8648648648649</v>
      </c>
    </row>
    <row r="497" spans="1:11">
      <c r="A497" s="372">
        <v>2070301</v>
      </c>
      <c r="B497" s="373" t="s">
        <v>618</v>
      </c>
      <c r="C497" s="374">
        <v>0</v>
      </c>
      <c r="D497" s="295">
        <v>0</v>
      </c>
      <c r="E497" s="375">
        <f t="shared" si="90"/>
        <v>0</v>
      </c>
      <c r="F497" s="295">
        <f t="shared" si="91"/>
        <v>0</v>
      </c>
      <c r="G497" s="295"/>
      <c r="H497" s="295"/>
      <c r="I497" s="387"/>
      <c r="J497" s="374">
        <f t="shared" si="92"/>
        <v>0</v>
      </c>
      <c r="K497" s="375">
        <f t="shared" si="86"/>
        <v>0</v>
      </c>
    </row>
    <row r="498" spans="1:11">
      <c r="A498" s="372">
        <v>2070302</v>
      </c>
      <c r="B498" s="373" t="s">
        <v>619</v>
      </c>
      <c r="C498" s="374">
        <v>0</v>
      </c>
      <c r="D498" s="295">
        <v>0</v>
      </c>
      <c r="E498" s="375">
        <f t="shared" si="90"/>
        <v>0</v>
      </c>
      <c r="F498" s="295">
        <f t="shared" si="91"/>
        <v>0</v>
      </c>
      <c r="G498" s="295"/>
      <c r="H498" s="295"/>
      <c r="I498" s="387"/>
      <c r="J498" s="374">
        <f t="shared" si="92"/>
        <v>0</v>
      </c>
      <c r="K498" s="375">
        <f t="shared" si="86"/>
        <v>0</v>
      </c>
    </row>
    <row r="499" spans="1:11">
      <c r="A499" s="372">
        <v>2070303</v>
      </c>
      <c r="B499" s="373" t="s">
        <v>620</v>
      </c>
      <c r="C499" s="374">
        <v>0</v>
      </c>
      <c r="D499" s="295">
        <v>0</v>
      </c>
      <c r="E499" s="375">
        <f t="shared" si="90"/>
        <v>0</v>
      </c>
      <c r="F499" s="295">
        <f t="shared" si="91"/>
        <v>0</v>
      </c>
      <c r="G499" s="295"/>
      <c r="H499" s="295"/>
      <c r="I499" s="387"/>
      <c r="J499" s="374">
        <f t="shared" si="92"/>
        <v>0</v>
      </c>
      <c r="K499" s="375">
        <f t="shared" si="86"/>
        <v>0</v>
      </c>
    </row>
    <row r="500" spans="1:11">
      <c r="A500" s="372">
        <v>2070304</v>
      </c>
      <c r="B500" s="373" t="s">
        <v>621</v>
      </c>
      <c r="C500" s="374">
        <v>0</v>
      </c>
      <c r="D500" s="295">
        <v>0</v>
      </c>
      <c r="E500" s="375">
        <f t="shared" si="90"/>
        <v>0</v>
      </c>
      <c r="F500" s="295">
        <f t="shared" si="91"/>
        <v>0</v>
      </c>
      <c r="G500" s="295"/>
      <c r="H500" s="295"/>
      <c r="I500" s="387"/>
      <c r="J500" s="374">
        <f t="shared" si="92"/>
        <v>0</v>
      </c>
      <c r="K500" s="375">
        <f t="shared" si="86"/>
        <v>0</v>
      </c>
    </row>
    <row r="501" spans="1:11">
      <c r="A501" s="372">
        <v>2070305</v>
      </c>
      <c r="B501" s="373" t="s">
        <v>622</v>
      </c>
      <c r="C501" s="374">
        <v>0</v>
      </c>
      <c r="D501" s="295">
        <v>0</v>
      </c>
      <c r="E501" s="375">
        <f t="shared" si="90"/>
        <v>0</v>
      </c>
      <c r="F501" s="295">
        <f t="shared" si="91"/>
        <v>0</v>
      </c>
      <c r="G501" s="295"/>
      <c r="H501" s="295"/>
      <c r="I501" s="387"/>
      <c r="J501" s="374">
        <f t="shared" si="92"/>
        <v>0</v>
      </c>
      <c r="K501" s="375">
        <f t="shared" ref="K501:K564" si="100">IF(C501=0,0,J501/C501*100)</f>
        <v>0</v>
      </c>
    </row>
    <row r="502" spans="1:11">
      <c r="A502" s="372">
        <v>2070306</v>
      </c>
      <c r="B502" s="373" t="s">
        <v>623</v>
      </c>
      <c r="C502" s="374">
        <v>0</v>
      </c>
      <c r="D502" s="295">
        <v>0</v>
      </c>
      <c r="E502" s="375">
        <f t="shared" si="90"/>
        <v>0</v>
      </c>
      <c r="F502" s="295">
        <f t="shared" si="91"/>
        <v>0</v>
      </c>
      <c r="G502" s="295"/>
      <c r="H502" s="295"/>
      <c r="I502" s="387"/>
      <c r="J502" s="374">
        <f t="shared" si="92"/>
        <v>0</v>
      </c>
      <c r="K502" s="375">
        <f t="shared" si="100"/>
        <v>0</v>
      </c>
    </row>
    <row r="503" spans="1:11">
      <c r="A503" s="372">
        <v>2070307</v>
      </c>
      <c r="B503" s="373" t="s">
        <v>624</v>
      </c>
      <c r="C503" s="374">
        <v>30</v>
      </c>
      <c r="D503" s="295">
        <v>85</v>
      </c>
      <c r="E503" s="375">
        <f t="shared" si="90"/>
        <v>283.333333333333</v>
      </c>
      <c r="F503" s="295">
        <f t="shared" si="91"/>
        <v>25</v>
      </c>
      <c r="G503" s="295"/>
      <c r="H503" s="295">
        <v>20</v>
      </c>
      <c r="I503" s="387">
        <v>5</v>
      </c>
      <c r="J503" s="374">
        <f t="shared" si="92"/>
        <v>-5</v>
      </c>
      <c r="K503" s="375">
        <f t="shared" si="100"/>
        <v>-16.6666666666667</v>
      </c>
    </row>
    <row r="504" spans="1:11">
      <c r="A504" s="372">
        <v>2070308</v>
      </c>
      <c r="B504" s="373" t="s">
        <v>625</v>
      </c>
      <c r="C504" s="374">
        <v>44</v>
      </c>
      <c r="D504" s="295">
        <v>42</v>
      </c>
      <c r="E504" s="375">
        <f t="shared" si="90"/>
        <v>95.4545454545455</v>
      </c>
      <c r="F504" s="295">
        <f t="shared" si="91"/>
        <v>38</v>
      </c>
      <c r="G504" s="295">
        <v>38</v>
      </c>
      <c r="H504" s="295"/>
      <c r="I504" s="387"/>
      <c r="J504" s="374">
        <f t="shared" si="92"/>
        <v>-6</v>
      </c>
      <c r="K504" s="375">
        <f t="shared" si="100"/>
        <v>-13.6363636363636</v>
      </c>
    </row>
    <row r="505" spans="1:11">
      <c r="A505" s="372">
        <v>2070309</v>
      </c>
      <c r="B505" s="373" t="s">
        <v>626</v>
      </c>
      <c r="C505" s="374">
        <v>0</v>
      </c>
      <c r="D505" s="295">
        <v>0</v>
      </c>
      <c r="E505" s="375">
        <f t="shared" si="90"/>
        <v>0</v>
      </c>
      <c r="F505" s="295">
        <f t="shared" si="91"/>
        <v>0</v>
      </c>
      <c r="G505" s="295"/>
      <c r="H505" s="295"/>
      <c r="I505" s="387"/>
      <c r="J505" s="374">
        <f t="shared" si="92"/>
        <v>0</v>
      </c>
      <c r="K505" s="375">
        <f t="shared" si="100"/>
        <v>0</v>
      </c>
    </row>
    <row r="506" spans="1:11">
      <c r="A506" s="372">
        <v>2070399</v>
      </c>
      <c r="B506" s="373" t="s">
        <v>627</v>
      </c>
      <c r="C506" s="374">
        <v>0</v>
      </c>
      <c r="D506" s="295">
        <v>3</v>
      </c>
      <c r="E506" s="375">
        <f t="shared" si="90"/>
        <v>0</v>
      </c>
      <c r="F506" s="295">
        <f t="shared" si="91"/>
        <v>0</v>
      </c>
      <c r="G506" s="295"/>
      <c r="H506" s="295"/>
      <c r="I506" s="387"/>
      <c r="J506" s="374">
        <f t="shared" si="92"/>
        <v>0</v>
      </c>
      <c r="K506" s="375">
        <f t="shared" si="100"/>
        <v>0</v>
      </c>
    </row>
    <row r="507" spans="1:11">
      <c r="A507" s="376">
        <v>20706</v>
      </c>
      <c r="B507" s="377" t="s">
        <v>628</v>
      </c>
      <c r="C507" s="378">
        <v>0</v>
      </c>
      <c r="D507" s="378">
        <f t="shared" ref="D507:I507" si="101">SUM(D508:D515)</f>
        <v>0</v>
      </c>
      <c r="E507" s="379">
        <f t="shared" si="90"/>
        <v>0</v>
      </c>
      <c r="F507" s="378">
        <f t="shared" si="91"/>
        <v>0</v>
      </c>
      <c r="G507" s="378">
        <f t="shared" si="101"/>
        <v>0</v>
      </c>
      <c r="H507" s="378">
        <f t="shared" si="101"/>
        <v>0</v>
      </c>
      <c r="I507" s="388">
        <f t="shared" si="101"/>
        <v>0</v>
      </c>
      <c r="J507" s="378">
        <f t="shared" si="92"/>
        <v>0</v>
      </c>
      <c r="K507" s="379">
        <f t="shared" si="100"/>
        <v>0</v>
      </c>
    </row>
    <row r="508" spans="1:11">
      <c r="A508" s="372">
        <v>2070601</v>
      </c>
      <c r="B508" s="373" t="s">
        <v>629</v>
      </c>
      <c r="C508" s="374">
        <v>0</v>
      </c>
      <c r="D508" s="295">
        <v>0</v>
      </c>
      <c r="E508" s="375">
        <f t="shared" si="90"/>
        <v>0</v>
      </c>
      <c r="F508" s="295">
        <f t="shared" si="91"/>
        <v>0</v>
      </c>
      <c r="G508" s="295"/>
      <c r="H508" s="295"/>
      <c r="I508" s="387"/>
      <c r="J508" s="374">
        <f t="shared" si="92"/>
        <v>0</v>
      </c>
      <c r="K508" s="375">
        <f t="shared" si="100"/>
        <v>0</v>
      </c>
    </row>
    <row r="509" spans="1:11">
      <c r="A509" s="372">
        <v>2070602</v>
      </c>
      <c r="B509" s="373" t="s">
        <v>630</v>
      </c>
      <c r="C509" s="374">
        <v>0</v>
      </c>
      <c r="D509" s="295">
        <v>0</v>
      </c>
      <c r="E509" s="375">
        <f t="shared" si="90"/>
        <v>0</v>
      </c>
      <c r="F509" s="295">
        <f t="shared" si="91"/>
        <v>0</v>
      </c>
      <c r="G509" s="295"/>
      <c r="H509" s="295"/>
      <c r="I509" s="387"/>
      <c r="J509" s="374">
        <f t="shared" si="92"/>
        <v>0</v>
      </c>
      <c r="K509" s="375">
        <f t="shared" si="100"/>
        <v>0</v>
      </c>
    </row>
    <row r="510" spans="1:11">
      <c r="A510" s="372">
        <v>2070603</v>
      </c>
      <c r="B510" s="373" t="s">
        <v>631</v>
      </c>
      <c r="C510" s="374">
        <v>0</v>
      </c>
      <c r="D510" s="295">
        <v>0</v>
      </c>
      <c r="E510" s="375">
        <f t="shared" si="90"/>
        <v>0</v>
      </c>
      <c r="F510" s="295">
        <f t="shared" si="91"/>
        <v>0</v>
      </c>
      <c r="G510" s="295"/>
      <c r="H510" s="295"/>
      <c r="I510" s="387"/>
      <c r="J510" s="374">
        <f t="shared" si="92"/>
        <v>0</v>
      </c>
      <c r="K510" s="375">
        <f t="shared" si="100"/>
        <v>0</v>
      </c>
    </row>
    <row r="511" spans="1:11">
      <c r="A511" s="372">
        <v>2070604</v>
      </c>
      <c r="B511" s="373" t="s">
        <v>632</v>
      </c>
      <c r="C511" s="374">
        <v>0</v>
      </c>
      <c r="D511" s="295">
        <v>0</v>
      </c>
      <c r="E511" s="375">
        <f t="shared" si="90"/>
        <v>0</v>
      </c>
      <c r="F511" s="295">
        <f t="shared" si="91"/>
        <v>0</v>
      </c>
      <c r="G511" s="295"/>
      <c r="H511" s="295"/>
      <c r="I511" s="387"/>
      <c r="J511" s="374">
        <f t="shared" si="92"/>
        <v>0</v>
      </c>
      <c r="K511" s="375">
        <f t="shared" si="100"/>
        <v>0</v>
      </c>
    </row>
    <row r="512" spans="1:11">
      <c r="A512" s="372">
        <v>2070605</v>
      </c>
      <c r="B512" s="373" t="s">
        <v>633</v>
      </c>
      <c r="C512" s="374">
        <v>0</v>
      </c>
      <c r="D512" s="295">
        <v>0</v>
      </c>
      <c r="E512" s="375">
        <f t="shared" si="90"/>
        <v>0</v>
      </c>
      <c r="F512" s="295">
        <f t="shared" si="91"/>
        <v>0</v>
      </c>
      <c r="G512" s="295"/>
      <c r="H512" s="295"/>
      <c r="I512" s="387"/>
      <c r="J512" s="374">
        <f t="shared" si="92"/>
        <v>0</v>
      </c>
      <c r="K512" s="375">
        <f t="shared" si="100"/>
        <v>0</v>
      </c>
    </row>
    <row r="513" spans="1:11">
      <c r="A513" s="372">
        <v>2070606</v>
      </c>
      <c r="B513" s="373" t="s">
        <v>634</v>
      </c>
      <c r="C513" s="374">
        <v>0</v>
      </c>
      <c r="D513" s="295">
        <v>0</v>
      </c>
      <c r="E513" s="375">
        <f t="shared" si="90"/>
        <v>0</v>
      </c>
      <c r="F513" s="295">
        <f t="shared" si="91"/>
        <v>0</v>
      </c>
      <c r="G513" s="295"/>
      <c r="H513" s="295"/>
      <c r="I513" s="387"/>
      <c r="J513" s="374">
        <f t="shared" si="92"/>
        <v>0</v>
      </c>
      <c r="K513" s="375">
        <f t="shared" si="100"/>
        <v>0</v>
      </c>
    </row>
    <row r="514" spans="1:11">
      <c r="A514" s="372">
        <v>2070607</v>
      </c>
      <c r="B514" s="373" t="s">
        <v>635</v>
      </c>
      <c r="C514" s="374">
        <v>0</v>
      </c>
      <c r="D514" s="295">
        <v>0</v>
      </c>
      <c r="E514" s="375">
        <f t="shared" si="90"/>
        <v>0</v>
      </c>
      <c r="F514" s="295">
        <f t="shared" si="91"/>
        <v>0</v>
      </c>
      <c r="G514" s="295"/>
      <c r="H514" s="295"/>
      <c r="I514" s="387"/>
      <c r="J514" s="374">
        <f t="shared" si="92"/>
        <v>0</v>
      </c>
      <c r="K514" s="375">
        <f t="shared" si="100"/>
        <v>0</v>
      </c>
    </row>
    <row r="515" spans="1:11">
      <c r="A515" s="372">
        <v>2070699</v>
      </c>
      <c r="B515" s="373" t="s">
        <v>636</v>
      </c>
      <c r="C515" s="374">
        <v>0</v>
      </c>
      <c r="D515" s="295">
        <v>0</v>
      </c>
      <c r="E515" s="375">
        <f t="shared" si="90"/>
        <v>0</v>
      </c>
      <c r="F515" s="295">
        <f t="shared" si="91"/>
        <v>0</v>
      </c>
      <c r="G515" s="295"/>
      <c r="H515" s="295"/>
      <c r="I515" s="387"/>
      <c r="J515" s="374">
        <f t="shared" si="92"/>
        <v>0</v>
      </c>
      <c r="K515" s="375">
        <f t="shared" si="100"/>
        <v>0</v>
      </c>
    </row>
    <row r="516" spans="1:11">
      <c r="A516" s="376">
        <v>20708</v>
      </c>
      <c r="B516" s="377" t="s">
        <v>637</v>
      </c>
      <c r="C516" s="378">
        <v>78</v>
      </c>
      <c r="D516" s="378">
        <f t="shared" ref="D516:I516" si="102">SUM(D517:D523)</f>
        <v>148</v>
      </c>
      <c r="E516" s="379">
        <f t="shared" si="90"/>
        <v>189.74358974359</v>
      </c>
      <c r="F516" s="378">
        <f t="shared" si="91"/>
        <v>74</v>
      </c>
      <c r="G516" s="378">
        <f t="shared" si="102"/>
        <v>60</v>
      </c>
      <c r="H516" s="378">
        <f t="shared" si="102"/>
        <v>10</v>
      </c>
      <c r="I516" s="388">
        <f t="shared" si="102"/>
        <v>4</v>
      </c>
      <c r="J516" s="378">
        <f t="shared" si="92"/>
        <v>-4</v>
      </c>
      <c r="K516" s="379">
        <f t="shared" si="100"/>
        <v>-5.12820512820513</v>
      </c>
    </row>
    <row r="517" spans="1:11">
      <c r="A517" s="372">
        <v>2070801</v>
      </c>
      <c r="B517" s="373" t="s">
        <v>638</v>
      </c>
      <c r="C517" s="374">
        <v>0</v>
      </c>
      <c r="D517" s="295">
        <v>0</v>
      </c>
      <c r="E517" s="375">
        <f t="shared" si="90"/>
        <v>0</v>
      </c>
      <c r="F517" s="295">
        <f t="shared" si="91"/>
        <v>0</v>
      </c>
      <c r="G517" s="295"/>
      <c r="H517" s="295"/>
      <c r="I517" s="387"/>
      <c r="J517" s="374">
        <f t="shared" si="92"/>
        <v>0</v>
      </c>
      <c r="K517" s="375">
        <f t="shared" si="100"/>
        <v>0</v>
      </c>
    </row>
    <row r="518" spans="1:11">
      <c r="A518" s="372">
        <v>2070802</v>
      </c>
      <c r="B518" s="373" t="s">
        <v>639</v>
      </c>
      <c r="C518" s="374">
        <v>0</v>
      </c>
      <c r="D518" s="295">
        <v>0</v>
      </c>
      <c r="E518" s="375">
        <f t="shared" si="90"/>
        <v>0</v>
      </c>
      <c r="F518" s="295">
        <f t="shared" si="91"/>
        <v>0</v>
      </c>
      <c r="G518" s="295"/>
      <c r="H518" s="295"/>
      <c r="I518" s="387"/>
      <c r="J518" s="374">
        <f t="shared" si="92"/>
        <v>0</v>
      </c>
      <c r="K518" s="375">
        <f t="shared" si="100"/>
        <v>0</v>
      </c>
    </row>
    <row r="519" spans="1:11">
      <c r="A519" s="372">
        <v>2070803</v>
      </c>
      <c r="B519" s="373" t="s">
        <v>640</v>
      </c>
      <c r="C519" s="374">
        <v>0</v>
      </c>
      <c r="D519" s="295">
        <v>0</v>
      </c>
      <c r="E519" s="375">
        <f t="shared" ref="E519:E582" si="103">IF(C519=0,0,D519/C519)*100</f>
        <v>0</v>
      </c>
      <c r="F519" s="295">
        <f t="shared" ref="F519:F582" si="104">G519+H519+I519</f>
        <v>0</v>
      </c>
      <c r="G519" s="295"/>
      <c r="H519" s="295"/>
      <c r="I519" s="387"/>
      <c r="J519" s="374">
        <f t="shared" ref="J519:J582" si="105">F519-C519</f>
        <v>0</v>
      </c>
      <c r="K519" s="375">
        <f t="shared" si="100"/>
        <v>0</v>
      </c>
    </row>
    <row r="520" spans="1:11">
      <c r="A520" s="372">
        <v>2070806</v>
      </c>
      <c r="B520" s="373" t="s">
        <v>641</v>
      </c>
      <c r="C520" s="374">
        <v>0</v>
      </c>
      <c r="D520" s="295">
        <v>0</v>
      </c>
      <c r="E520" s="375">
        <f t="shared" si="103"/>
        <v>0</v>
      </c>
      <c r="F520" s="295">
        <f t="shared" si="104"/>
        <v>0</v>
      </c>
      <c r="G520" s="295"/>
      <c r="H520" s="295"/>
      <c r="I520" s="387"/>
      <c r="J520" s="374">
        <f t="shared" si="105"/>
        <v>0</v>
      </c>
      <c r="K520" s="375">
        <f t="shared" si="100"/>
        <v>0</v>
      </c>
    </row>
    <row r="521" spans="1:11">
      <c r="A521" s="372">
        <v>2070807</v>
      </c>
      <c r="B521" s="373" t="s">
        <v>642</v>
      </c>
      <c r="C521" s="374">
        <v>0</v>
      </c>
      <c r="D521" s="295">
        <v>0</v>
      </c>
      <c r="E521" s="375">
        <f t="shared" si="103"/>
        <v>0</v>
      </c>
      <c r="F521" s="295">
        <f t="shared" si="104"/>
        <v>0</v>
      </c>
      <c r="G521" s="295"/>
      <c r="H521" s="295"/>
      <c r="I521" s="387"/>
      <c r="J521" s="374">
        <f t="shared" si="105"/>
        <v>0</v>
      </c>
      <c r="K521" s="375">
        <f t="shared" si="100"/>
        <v>0</v>
      </c>
    </row>
    <row r="522" spans="1:11">
      <c r="A522" s="372">
        <v>2070808</v>
      </c>
      <c r="B522" s="373" t="s">
        <v>643</v>
      </c>
      <c r="C522" s="374">
        <v>68</v>
      </c>
      <c r="D522" s="295">
        <v>60</v>
      </c>
      <c r="E522" s="375">
        <f t="shared" si="103"/>
        <v>88.2352941176471</v>
      </c>
      <c r="F522" s="295">
        <f t="shared" si="104"/>
        <v>60</v>
      </c>
      <c r="G522" s="295">
        <v>60</v>
      </c>
      <c r="H522" s="295"/>
      <c r="I522" s="387"/>
      <c r="J522" s="374">
        <f t="shared" si="105"/>
        <v>-8</v>
      </c>
      <c r="K522" s="375">
        <f t="shared" si="100"/>
        <v>-11.7647058823529</v>
      </c>
    </row>
    <row r="523" spans="1:11">
      <c r="A523" s="372">
        <v>2070899</v>
      </c>
      <c r="B523" s="373" t="s">
        <v>644</v>
      </c>
      <c r="C523" s="374">
        <v>10</v>
      </c>
      <c r="D523" s="295">
        <v>88</v>
      </c>
      <c r="E523" s="375">
        <f t="shared" si="103"/>
        <v>880</v>
      </c>
      <c r="F523" s="295">
        <f t="shared" si="104"/>
        <v>14</v>
      </c>
      <c r="G523" s="295"/>
      <c r="H523" s="295">
        <v>10</v>
      </c>
      <c r="I523" s="387">
        <v>4</v>
      </c>
      <c r="J523" s="374">
        <f t="shared" si="105"/>
        <v>4</v>
      </c>
      <c r="K523" s="375">
        <f t="shared" si="100"/>
        <v>40</v>
      </c>
    </row>
    <row r="524" spans="1:11">
      <c r="A524" s="376">
        <v>20799</v>
      </c>
      <c r="B524" s="377" t="s">
        <v>645</v>
      </c>
      <c r="C524" s="378">
        <v>290</v>
      </c>
      <c r="D524" s="378">
        <f t="shared" ref="D524:I524" si="106">SUM(D525:D527)</f>
        <v>88</v>
      </c>
      <c r="E524" s="379">
        <f t="shared" si="103"/>
        <v>30.3448275862069</v>
      </c>
      <c r="F524" s="378">
        <f t="shared" si="104"/>
        <v>319</v>
      </c>
      <c r="G524" s="378">
        <f t="shared" si="106"/>
        <v>0</v>
      </c>
      <c r="H524" s="378">
        <f t="shared" si="106"/>
        <v>0</v>
      </c>
      <c r="I524" s="388">
        <f t="shared" si="106"/>
        <v>319</v>
      </c>
      <c r="J524" s="378">
        <f t="shared" si="105"/>
        <v>29</v>
      </c>
      <c r="K524" s="379">
        <f t="shared" si="100"/>
        <v>10</v>
      </c>
    </row>
    <row r="525" spans="1:11">
      <c r="A525" s="372">
        <v>2079902</v>
      </c>
      <c r="B525" s="373" t="s">
        <v>646</v>
      </c>
      <c r="C525" s="374">
        <v>0</v>
      </c>
      <c r="D525" s="295">
        <v>0</v>
      </c>
      <c r="E525" s="375">
        <f t="shared" si="103"/>
        <v>0</v>
      </c>
      <c r="F525" s="295">
        <f t="shared" si="104"/>
        <v>25</v>
      </c>
      <c r="G525" s="295"/>
      <c r="H525" s="295"/>
      <c r="I525" s="387">
        <v>25</v>
      </c>
      <c r="J525" s="374">
        <f t="shared" si="105"/>
        <v>25</v>
      </c>
      <c r="K525" s="375">
        <f t="shared" si="100"/>
        <v>0</v>
      </c>
    </row>
    <row r="526" spans="1:11">
      <c r="A526" s="372">
        <v>2079903</v>
      </c>
      <c r="B526" s="373" t="s">
        <v>647</v>
      </c>
      <c r="C526" s="374">
        <v>0</v>
      </c>
      <c r="D526" s="295">
        <v>0</v>
      </c>
      <c r="E526" s="375">
        <f t="shared" si="103"/>
        <v>0</v>
      </c>
      <c r="F526" s="295">
        <f t="shared" si="104"/>
        <v>0</v>
      </c>
      <c r="G526" s="295"/>
      <c r="H526" s="295"/>
      <c r="I526" s="387"/>
      <c r="J526" s="374">
        <f t="shared" si="105"/>
        <v>0</v>
      </c>
      <c r="K526" s="375">
        <f t="shared" si="100"/>
        <v>0</v>
      </c>
    </row>
    <row r="527" spans="1:11">
      <c r="A527" s="372">
        <v>2079999</v>
      </c>
      <c r="B527" s="373" t="s">
        <v>645</v>
      </c>
      <c r="C527" s="374">
        <v>290</v>
      </c>
      <c r="D527" s="295">
        <v>88</v>
      </c>
      <c r="E527" s="375">
        <f t="shared" si="103"/>
        <v>30.3448275862069</v>
      </c>
      <c r="F527" s="295">
        <f t="shared" si="104"/>
        <v>294</v>
      </c>
      <c r="G527" s="295"/>
      <c r="H527" s="295"/>
      <c r="I527" s="387">
        <v>294</v>
      </c>
      <c r="J527" s="374">
        <f t="shared" si="105"/>
        <v>4</v>
      </c>
      <c r="K527" s="375">
        <f t="shared" si="100"/>
        <v>1.37931034482759</v>
      </c>
    </row>
    <row r="528" spans="1:11">
      <c r="A528" s="396">
        <v>208</v>
      </c>
      <c r="B528" s="397" t="s">
        <v>648</v>
      </c>
      <c r="C528" s="366">
        <f t="shared" ref="C528:I528" si="107">SUM(C529,C548,C556,C558,C567,C571,C581,C590,C597,C605,C614,C620,C623,C626,C629,C632,C635,C639,C643,C652,C655)</f>
        <v>64380</v>
      </c>
      <c r="D528" s="366">
        <f t="shared" si="107"/>
        <v>62919</v>
      </c>
      <c r="E528" s="384">
        <f t="shared" si="103"/>
        <v>97.7306616961789</v>
      </c>
      <c r="F528" s="366">
        <f t="shared" si="104"/>
        <v>71416</v>
      </c>
      <c r="G528" s="366">
        <f t="shared" si="107"/>
        <v>39825</v>
      </c>
      <c r="H528" s="366">
        <f t="shared" si="107"/>
        <v>22111</v>
      </c>
      <c r="I528" s="383">
        <f t="shared" si="107"/>
        <v>9480</v>
      </c>
      <c r="J528" s="366">
        <f t="shared" si="105"/>
        <v>7036</v>
      </c>
      <c r="K528" s="384">
        <f t="shared" si="100"/>
        <v>10.9288598943771</v>
      </c>
    </row>
    <row r="529" spans="1:11">
      <c r="A529" s="376">
        <v>20801</v>
      </c>
      <c r="B529" s="377" t="s">
        <v>649</v>
      </c>
      <c r="C529" s="378">
        <v>1751</v>
      </c>
      <c r="D529" s="378">
        <f t="shared" ref="D529:I529" si="108">SUM(D530:D547)</f>
        <v>1753</v>
      </c>
      <c r="E529" s="379">
        <f t="shared" si="103"/>
        <v>100.11422044546</v>
      </c>
      <c r="F529" s="378">
        <f t="shared" si="104"/>
        <v>1292</v>
      </c>
      <c r="G529" s="378">
        <f t="shared" si="108"/>
        <v>1253</v>
      </c>
      <c r="H529" s="378">
        <f t="shared" si="108"/>
        <v>33</v>
      </c>
      <c r="I529" s="388">
        <f t="shared" si="108"/>
        <v>6</v>
      </c>
      <c r="J529" s="378">
        <f t="shared" si="105"/>
        <v>-459</v>
      </c>
      <c r="K529" s="379">
        <f t="shared" si="100"/>
        <v>-26.2135922330097</v>
      </c>
    </row>
    <row r="530" ht="24" spans="1:11">
      <c r="A530" s="372">
        <v>2080101</v>
      </c>
      <c r="B530" s="373" t="s">
        <v>650</v>
      </c>
      <c r="C530" s="374">
        <v>446</v>
      </c>
      <c r="D530" s="295">
        <v>451</v>
      </c>
      <c r="E530" s="375">
        <f t="shared" si="103"/>
        <v>101.121076233184</v>
      </c>
      <c r="F530" s="295">
        <f t="shared" si="104"/>
        <v>341</v>
      </c>
      <c r="G530" s="295">
        <v>341</v>
      </c>
      <c r="H530" s="295"/>
      <c r="I530" s="387"/>
      <c r="J530" s="374">
        <f t="shared" si="105"/>
        <v>-105</v>
      </c>
      <c r="K530" s="375">
        <f t="shared" si="100"/>
        <v>-23.542600896861</v>
      </c>
    </row>
    <row r="531" ht="24" spans="1:11">
      <c r="A531" s="372">
        <v>2080102</v>
      </c>
      <c r="B531" s="373" t="s">
        <v>651</v>
      </c>
      <c r="C531" s="374">
        <v>0</v>
      </c>
      <c r="D531" s="295">
        <v>13</v>
      </c>
      <c r="E531" s="375">
        <f t="shared" si="103"/>
        <v>0</v>
      </c>
      <c r="F531" s="295">
        <f t="shared" si="104"/>
        <v>0</v>
      </c>
      <c r="G531" s="295"/>
      <c r="H531" s="295"/>
      <c r="I531" s="387"/>
      <c r="J531" s="374">
        <f t="shared" si="105"/>
        <v>0</v>
      </c>
      <c r="K531" s="375">
        <f t="shared" si="100"/>
        <v>0</v>
      </c>
    </row>
    <row r="532" ht="24" spans="1:11">
      <c r="A532" s="372">
        <v>2080103</v>
      </c>
      <c r="B532" s="373" t="s">
        <v>652</v>
      </c>
      <c r="C532" s="374">
        <v>0</v>
      </c>
      <c r="D532" s="295">
        <v>0</v>
      </c>
      <c r="E532" s="375">
        <f t="shared" si="103"/>
        <v>0</v>
      </c>
      <c r="F532" s="295">
        <f t="shared" si="104"/>
        <v>0</v>
      </c>
      <c r="G532" s="295"/>
      <c r="H532" s="295"/>
      <c r="I532" s="387"/>
      <c r="J532" s="374">
        <f t="shared" si="105"/>
        <v>0</v>
      </c>
      <c r="K532" s="375">
        <f t="shared" si="100"/>
        <v>0</v>
      </c>
    </row>
    <row r="533" spans="1:11">
      <c r="A533" s="372">
        <v>2080104</v>
      </c>
      <c r="B533" s="373" t="s">
        <v>653</v>
      </c>
      <c r="C533" s="374">
        <v>0</v>
      </c>
      <c r="D533" s="295">
        <v>0</v>
      </c>
      <c r="E533" s="375">
        <f t="shared" si="103"/>
        <v>0</v>
      </c>
      <c r="F533" s="295">
        <f t="shared" si="104"/>
        <v>0</v>
      </c>
      <c r="G533" s="295"/>
      <c r="H533" s="295"/>
      <c r="I533" s="387"/>
      <c r="J533" s="374">
        <f t="shared" si="105"/>
        <v>0</v>
      </c>
      <c r="K533" s="375">
        <f t="shared" si="100"/>
        <v>0</v>
      </c>
    </row>
    <row r="534" spans="1:11">
      <c r="A534" s="372">
        <v>2080105</v>
      </c>
      <c r="B534" s="373" t="s">
        <v>654</v>
      </c>
      <c r="C534" s="374">
        <v>0</v>
      </c>
      <c r="D534" s="295">
        <v>0</v>
      </c>
      <c r="E534" s="375">
        <f t="shared" si="103"/>
        <v>0</v>
      </c>
      <c r="F534" s="295">
        <f t="shared" si="104"/>
        <v>0</v>
      </c>
      <c r="G534" s="295"/>
      <c r="H534" s="295"/>
      <c r="I534" s="387"/>
      <c r="J534" s="374">
        <f t="shared" si="105"/>
        <v>0</v>
      </c>
      <c r="K534" s="375">
        <f t="shared" si="100"/>
        <v>0</v>
      </c>
    </row>
    <row r="535" spans="1:11">
      <c r="A535" s="372">
        <v>2080106</v>
      </c>
      <c r="B535" s="373" t="s">
        <v>655</v>
      </c>
      <c r="C535" s="374">
        <v>201</v>
      </c>
      <c r="D535" s="295">
        <v>175</v>
      </c>
      <c r="E535" s="375">
        <f t="shared" si="103"/>
        <v>87.0646766169154</v>
      </c>
      <c r="F535" s="295">
        <f t="shared" si="104"/>
        <v>166</v>
      </c>
      <c r="G535" s="295">
        <v>166</v>
      </c>
      <c r="H535" s="295"/>
      <c r="I535" s="387"/>
      <c r="J535" s="374">
        <f t="shared" si="105"/>
        <v>-35</v>
      </c>
      <c r="K535" s="375">
        <f t="shared" si="100"/>
        <v>-17.4129353233831</v>
      </c>
    </row>
    <row r="536" spans="1:11">
      <c r="A536" s="372">
        <v>2080107</v>
      </c>
      <c r="B536" s="373" t="s">
        <v>656</v>
      </c>
      <c r="C536" s="374">
        <v>0</v>
      </c>
      <c r="D536" s="295">
        <v>0</v>
      </c>
      <c r="E536" s="375">
        <f t="shared" si="103"/>
        <v>0</v>
      </c>
      <c r="F536" s="295">
        <f t="shared" si="104"/>
        <v>0</v>
      </c>
      <c r="G536" s="295"/>
      <c r="H536" s="295"/>
      <c r="I536" s="387"/>
      <c r="J536" s="374">
        <f t="shared" si="105"/>
        <v>0</v>
      </c>
      <c r="K536" s="375">
        <f t="shared" si="100"/>
        <v>0</v>
      </c>
    </row>
    <row r="537" spans="1:11">
      <c r="A537" s="372">
        <v>2080108</v>
      </c>
      <c r="B537" s="373" t="s">
        <v>213</v>
      </c>
      <c r="C537" s="374">
        <v>0</v>
      </c>
      <c r="D537" s="295">
        <v>0</v>
      </c>
      <c r="E537" s="375">
        <f t="shared" si="103"/>
        <v>0</v>
      </c>
      <c r="F537" s="295">
        <f t="shared" si="104"/>
        <v>0</v>
      </c>
      <c r="G537" s="295"/>
      <c r="H537" s="295"/>
      <c r="I537" s="387"/>
      <c r="J537" s="374">
        <f t="shared" si="105"/>
        <v>0</v>
      </c>
      <c r="K537" s="375">
        <f t="shared" si="100"/>
        <v>0</v>
      </c>
    </row>
    <row r="538" spans="1:11">
      <c r="A538" s="372">
        <v>2080109</v>
      </c>
      <c r="B538" s="373" t="s">
        <v>657</v>
      </c>
      <c r="C538" s="374">
        <v>879</v>
      </c>
      <c r="D538" s="295">
        <v>869</v>
      </c>
      <c r="E538" s="375">
        <f t="shared" si="103"/>
        <v>98.8623435722412</v>
      </c>
      <c r="F538" s="295">
        <f t="shared" si="104"/>
        <v>601</v>
      </c>
      <c r="G538" s="295">
        <v>598</v>
      </c>
      <c r="H538" s="295"/>
      <c r="I538" s="387">
        <v>3</v>
      </c>
      <c r="J538" s="374">
        <f t="shared" si="105"/>
        <v>-278</v>
      </c>
      <c r="K538" s="375">
        <f t="shared" si="100"/>
        <v>-31.6268486916951</v>
      </c>
    </row>
    <row r="539" spans="1:11">
      <c r="A539" s="372">
        <v>2080110</v>
      </c>
      <c r="B539" s="373" t="s">
        <v>658</v>
      </c>
      <c r="C539" s="374">
        <v>0</v>
      </c>
      <c r="D539" s="295">
        <v>0</v>
      </c>
      <c r="E539" s="375">
        <f t="shared" si="103"/>
        <v>0</v>
      </c>
      <c r="F539" s="295">
        <f t="shared" si="104"/>
        <v>0</v>
      </c>
      <c r="G539" s="295"/>
      <c r="H539" s="295"/>
      <c r="I539" s="387"/>
      <c r="J539" s="374">
        <f t="shared" si="105"/>
        <v>0</v>
      </c>
      <c r="K539" s="375">
        <f t="shared" si="100"/>
        <v>0</v>
      </c>
    </row>
    <row r="540" spans="1:11">
      <c r="A540" s="372">
        <v>2080111</v>
      </c>
      <c r="B540" s="373" t="s">
        <v>659</v>
      </c>
      <c r="C540" s="374">
        <v>178</v>
      </c>
      <c r="D540" s="295">
        <v>185</v>
      </c>
      <c r="E540" s="375">
        <f t="shared" si="103"/>
        <v>103.932584269663</v>
      </c>
      <c r="F540" s="295">
        <f t="shared" si="104"/>
        <v>147</v>
      </c>
      <c r="G540" s="295">
        <v>147</v>
      </c>
      <c r="H540" s="295"/>
      <c r="I540" s="387"/>
      <c r="J540" s="374">
        <f t="shared" si="105"/>
        <v>-31</v>
      </c>
      <c r="K540" s="375">
        <f t="shared" si="100"/>
        <v>-17.4157303370787</v>
      </c>
    </row>
    <row r="541" spans="1:11">
      <c r="A541" s="372">
        <v>2080112</v>
      </c>
      <c r="B541" s="373" t="s">
        <v>660</v>
      </c>
      <c r="C541" s="374">
        <v>12</v>
      </c>
      <c r="D541" s="295">
        <v>12</v>
      </c>
      <c r="E541" s="375">
        <f t="shared" si="103"/>
        <v>100</v>
      </c>
      <c r="F541" s="295">
        <f t="shared" si="104"/>
        <v>0</v>
      </c>
      <c r="G541" s="295"/>
      <c r="H541" s="295"/>
      <c r="I541" s="387"/>
      <c r="J541" s="374">
        <f t="shared" si="105"/>
        <v>-12</v>
      </c>
      <c r="K541" s="375">
        <f t="shared" si="100"/>
        <v>-100</v>
      </c>
    </row>
    <row r="542" spans="1:11">
      <c r="A542" s="372">
        <v>2080113</v>
      </c>
      <c r="B542" s="373" t="s">
        <v>661</v>
      </c>
      <c r="C542" s="374">
        <v>0</v>
      </c>
      <c r="D542" s="295">
        <v>0</v>
      </c>
      <c r="E542" s="375">
        <f t="shared" si="103"/>
        <v>0</v>
      </c>
      <c r="F542" s="295">
        <f t="shared" si="104"/>
        <v>0</v>
      </c>
      <c r="G542" s="295"/>
      <c r="H542" s="295"/>
      <c r="I542" s="387"/>
      <c r="J542" s="374">
        <f t="shared" si="105"/>
        <v>0</v>
      </c>
      <c r="K542" s="375">
        <f t="shared" si="100"/>
        <v>0</v>
      </c>
    </row>
    <row r="543" spans="1:11">
      <c r="A543" s="372">
        <v>2080114</v>
      </c>
      <c r="B543" s="373" t="s">
        <v>662</v>
      </c>
      <c r="C543" s="374">
        <v>0</v>
      </c>
      <c r="D543" s="295">
        <v>0</v>
      </c>
      <c r="E543" s="375">
        <f t="shared" si="103"/>
        <v>0</v>
      </c>
      <c r="F543" s="295">
        <f t="shared" si="104"/>
        <v>0</v>
      </c>
      <c r="G543" s="295"/>
      <c r="H543" s="295"/>
      <c r="I543" s="387"/>
      <c r="J543" s="374">
        <f t="shared" si="105"/>
        <v>0</v>
      </c>
      <c r="K543" s="375">
        <f t="shared" si="100"/>
        <v>0</v>
      </c>
    </row>
    <row r="544" spans="1:11">
      <c r="A544" s="372">
        <v>2080115</v>
      </c>
      <c r="B544" s="373" t="s">
        <v>663</v>
      </c>
      <c r="C544" s="374">
        <v>0</v>
      </c>
      <c r="D544" s="295">
        <v>0</v>
      </c>
      <c r="E544" s="375">
        <f t="shared" si="103"/>
        <v>0</v>
      </c>
      <c r="F544" s="295">
        <f t="shared" si="104"/>
        <v>0</v>
      </c>
      <c r="G544" s="295"/>
      <c r="H544" s="295"/>
      <c r="I544" s="387"/>
      <c r="J544" s="374">
        <f t="shared" si="105"/>
        <v>0</v>
      </c>
      <c r="K544" s="375">
        <f t="shared" si="100"/>
        <v>0</v>
      </c>
    </row>
    <row r="545" spans="1:11">
      <c r="A545" s="372">
        <v>2080116</v>
      </c>
      <c r="B545" s="373" t="s">
        <v>664</v>
      </c>
      <c r="C545" s="374">
        <v>0</v>
      </c>
      <c r="D545" s="295">
        <v>0</v>
      </c>
      <c r="E545" s="375">
        <f t="shared" si="103"/>
        <v>0</v>
      </c>
      <c r="F545" s="295">
        <f t="shared" si="104"/>
        <v>0</v>
      </c>
      <c r="G545" s="295"/>
      <c r="H545" s="295"/>
      <c r="I545" s="387"/>
      <c r="J545" s="374">
        <f t="shared" si="105"/>
        <v>0</v>
      </c>
      <c r="K545" s="375">
        <f t="shared" si="100"/>
        <v>0</v>
      </c>
    </row>
    <row r="546" ht="24" spans="1:11">
      <c r="A546" s="372">
        <v>2080150</v>
      </c>
      <c r="B546" s="373" t="s">
        <v>665</v>
      </c>
      <c r="C546" s="374">
        <v>0</v>
      </c>
      <c r="D546" s="295">
        <v>0</v>
      </c>
      <c r="E546" s="375">
        <f t="shared" si="103"/>
        <v>0</v>
      </c>
      <c r="F546" s="295">
        <f t="shared" si="104"/>
        <v>0</v>
      </c>
      <c r="G546" s="295"/>
      <c r="H546" s="295"/>
      <c r="I546" s="387"/>
      <c r="J546" s="374">
        <f t="shared" si="105"/>
        <v>0</v>
      </c>
      <c r="K546" s="375">
        <f t="shared" si="100"/>
        <v>0</v>
      </c>
    </row>
    <row r="547" spans="1:11">
      <c r="A547" s="372">
        <v>2080199</v>
      </c>
      <c r="B547" s="373" t="s">
        <v>666</v>
      </c>
      <c r="C547" s="374">
        <v>35</v>
      </c>
      <c r="D547" s="295">
        <v>48</v>
      </c>
      <c r="E547" s="375">
        <f t="shared" si="103"/>
        <v>137.142857142857</v>
      </c>
      <c r="F547" s="295">
        <f t="shared" si="104"/>
        <v>37</v>
      </c>
      <c r="G547" s="295">
        <v>1</v>
      </c>
      <c r="H547" s="295">
        <v>33</v>
      </c>
      <c r="I547" s="387">
        <v>3</v>
      </c>
      <c r="J547" s="374">
        <f t="shared" si="105"/>
        <v>2</v>
      </c>
      <c r="K547" s="375">
        <f t="shared" si="100"/>
        <v>5.71428571428571</v>
      </c>
    </row>
    <row r="548" spans="1:11">
      <c r="A548" s="376">
        <v>20802</v>
      </c>
      <c r="B548" s="377" t="s">
        <v>667</v>
      </c>
      <c r="C548" s="378">
        <v>695</v>
      </c>
      <c r="D548" s="378">
        <f t="shared" ref="D548:I548" si="109">SUM(D549:D555)</f>
        <v>743</v>
      </c>
      <c r="E548" s="379">
        <f t="shared" si="103"/>
        <v>106.906474820144</v>
      </c>
      <c r="F548" s="378">
        <f t="shared" si="104"/>
        <v>451</v>
      </c>
      <c r="G548" s="378">
        <f t="shared" si="109"/>
        <v>310</v>
      </c>
      <c r="H548" s="378">
        <f t="shared" si="109"/>
        <v>94</v>
      </c>
      <c r="I548" s="388">
        <f t="shared" si="109"/>
        <v>47</v>
      </c>
      <c r="J548" s="378">
        <f t="shared" si="105"/>
        <v>-244</v>
      </c>
      <c r="K548" s="379">
        <f t="shared" si="100"/>
        <v>-35.1079136690648</v>
      </c>
    </row>
    <row r="549" spans="1:11">
      <c r="A549" s="372">
        <v>2080201</v>
      </c>
      <c r="B549" s="373" t="s">
        <v>668</v>
      </c>
      <c r="C549" s="374">
        <v>177</v>
      </c>
      <c r="D549" s="295">
        <v>156</v>
      </c>
      <c r="E549" s="375">
        <f t="shared" si="103"/>
        <v>88.135593220339</v>
      </c>
      <c r="F549" s="295">
        <f t="shared" si="104"/>
        <v>136</v>
      </c>
      <c r="G549" s="295">
        <v>136</v>
      </c>
      <c r="H549" s="295"/>
      <c r="I549" s="387"/>
      <c r="J549" s="374">
        <f t="shared" si="105"/>
        <v>-41</v>
      </c>
      <c r="K549" s="375">
        <f t="shared" si="100"/>
        <v>-23.1638418079096</v>
      </c>
    </row>
    <row r="550" spans="1:11">
      <c r="A550" s="372">
        <v>2080202</v>
      </c>
      <c r="B550" s="373" t="s">
        <v>669</v>
      </c>
      <c r="C550" s="374">
        <v>0</v>
      </c>
      <c r="D550" s="295">
        <v>0</v>
      </c>
      <c r="E550" s="375">
        <f t="shared" si="103"/>
        <v>0</v>
      </c>
      <c r="F550" s="295">
        <f t="shared" si="104"/>
        <v>0</v>
      </c>
      <c r="G550" s="295"/>
      <c r="H550" s="295"/>
      <c r="I550" s="387"/>
      <c r="J550" s="374">
        <f t="shared" si="105"/>
        <v>0</v>
      </c>
      <c r="K550" s="375">
        <f t="shared" si="100"/>
        <v>0</v>
      </c>
    </row>
    <row r="551" spans="1:11">
      <c r="A551" s="372">
        <v>2080203</v>
      </c>
      <c r="B551" s="373" t="s">
        <v>670</v>
      </c>
      <c r="C551" s="374">
        <v>0</v>
      </c>
      <c r="D551" s="295">
        <v>0</v>
      </c>
      <c r="E551" s="375">
        <f t="shared" si="103"/>
        <v>0</v>
      </c>
      <c r="F551" s="295">
        <f t="shared" si="104"/>
        <v>0</v>
      </c>
      <c r="G551" s="295"/>
      <c r="H551" s="295"/>
      <c r="I551" s="387"/>
      <c r="J551" s="374">
        <f t="shared" si="105"/>
        <v>0</v>
      </c>
      <c r="K551" s="375">
        <f t="shared" si="100"/>
        <v>0</v>
      </c>
    </row>
    <row r="552" spans="1:11">
      <c r="A552" s="372">
        <v>2080206</v>
      </c>
      <c r="B552" s="373" t="s">
        <v>671</v>
      </c>
      <c r="C552" s="374">
        <v>0</v>
      </c>
      <c r="D552" s="295">
        <v>0</v>
      </c>
      <c r="E552" s="375">
        <f t="shared" si="103"/>
        <v>0</v>
      </c>
      <c r="F552" s="295">
        <f t="shared" si="104"/>
        <v>0</v>
      </c>
      <c r="G552" s="295"/>
      <c r="H552" s="295"/>
      <c r="I552" s="387"/>
      <c r="J552" s="374">
        <f t="shared" si="105"/>
        <v>0</v>
      </c>
      <c r="K552" s="375">
        <f t="shared" si="100"/>
        <v>0</v>
      </c>
    </row>
    <row r="553" spans="1:11">
      <c r="A553" s="372">
        <v>2080207</v>
      </c>
      <c r="B553" s="373" t="s">
        <v>672</v>
      </c>
      <c r="C553" s="374">
        <v>0</v>
      </c>
      <c r="D553" s="295">
        <v>0</v>
      </c>
      <c r="E553" s="375">
        <f t="shared" si="103"/>
        <v>0</v>
      </c>
      <c r="F553" s="295">
        <f t="shared" si="104"/>
        <v>0</v>
      </c>
      <c r="G553" s="295"/>
      <c r="H553" s="295"/>
      <c r="I553" s="387"/>
      <c r="J553" s="374">
        <f t="shared" si="105"/>
        <v>0</v>
      </c>
      <c r="K553" s="375">
        <f t="shared" si="100"/>
        <v>0</v>
      </c>
    </row>
    <row r="554" spans="1:11">
      <c r="A554" s="372">
        <v>2080208</v>
      </c>
      <c r="B554" s="373" t="s">
        <v>673</v>
      </c>
      <c r="C554" s="374">
        <v>281</v>
      </c>
      <c r="D554" s="295">
        <v>227</v>
      </c>
      <c r="E554" s="375">
        <f t="shared" si="103"/>
        <v>80.7829181494662</v>
      </c>
      <c r="F554" s="295">
        <f t="shared" si="104"/>
        <v>0</v>
      </c>
      <c r="G554" s="295"/>
      <c r="H554" s="295"/>
      <c r="I554" s="387"/>
      <c r="J554" s="374">
        <f t="shared" si="105"/>
        <v>-281</v>
      </c>
      <c r="K554" s="375">
        <f t="shared" si="100"/>
        <v>-100</v>
      </c>
    </row>
    <row r="555" spans="1:11">
      <c r="A555" s="372">
        <v>2080299</v>
      </c>
      <c r="B555" s="373" t="s">
        <v>674</v>
      </c>
      <c r="C555" s="374">
        <v>237</v>
      </c>
      <c r="D555" s="295">
        <v>360</v>
      </c>
      <c r="E555" s="375">
        <f t="shared" si="103"/>
        <v>151.898734177215</v>
      </c>
      <c r="F555" s="295">
        <f t="shared" si="104"/>
        <v>315</v>
      </c>
      <c r="G555" s="295">
        <v>174</v>
      </c>
      <c r="H555" s="295">
        <v>94</v>
      </c>
      <c r="I555" s="387">
        <v>47</v>
      </c>
      <c r="J555" s="374">
        <f t="shared" si="105"/>
        <v>78</v>
      </c>
      <c r="K555" s="375">
        <f t="shared" si="100"/>
        <v>32.9113924050633</v>
      </c>
    </row>
    <row r="556" spans="1:11">
      <c r="A556" s="376">
        <v>20804</v>
      </c>
      <c r="B556" s="377" t="s">
        <v>675</v>
      </c>
      <c r="C556" s="378">
        <v>0</v>
      </c>
      <c r="D556" s="378">
        <f t="shared" ref="D556:I556" si="110">SUM(D557:D557)</f>
        <v>0</v>
      </c>
      <c r="E556" s="379">
        <f t="shared" si="103"/>
        <v>0</v>
      </c>
      <c r="F556" s="378">
        <f t="shared" si="104"/>
        <v>0</v>
      </c>
      <c r="G556" s="378">
        <f t="shared" si="110"/>
        <v>0</v>
      </c>
      <c r="H556" s="378">
        <f t="shared" si="110"/>
        <v>0</v>
      </c>
      <c r="I556" s="388">
        <f t="shared" si="110"/>
        <v>0</v>
      </c>
      <c r="J556" s="378">
        <f t="shared" si="105"/>
        <v>0</v>
      </c>
      <c r="K556" s="379">
        <f t="shared" si="100"/>
        <v>0</v>
      </c>
    </row>
    <row r="557" spans="1:11">
      <c r="A557" s="372">
        <v>2080402</v>
      </c>
      <c r="B557" s="373" t="s">
        <v>676</v>
      </c>
      <c r="C557" s="374">
        <v>0</v>
      </c>
      <c r="D557" s="295">
        <v>0</v>
      </c>
      <c r="E557" s="375">
        <f t="shared" si="103"/>
        <v>0</v>
      </c>
      <c r="F557" s="295">
        <f t="shared" si="104"/>
        <v>0</v>
      </c>
      <c r="G557" s="295"/>
      <c r="H557" s="295"/>
      <c r="I557" s="387"/>
      <c r="J557" s="374">
        <f t="shared" si="105"/>
        <v>0</v>
      </c>
      <c r="K557" s="375">
        <f t="shared" si="100"/>
        <v>0</v>
      </c>
    </row>
    <row r="558" spans="1:11">
      <c r="A558" s="376">
        <v>20805</v>
      </c>
      <c r="B558" s="377" t="s">
        <v>677</v>
      </c>
      <c r="C558" s="378">
        <v>40831</v>
      </c>
      <c r="D558" s="378">
        <f t="shared" ref="D558:I558" si="111">SUM(D559:D566)</f>
        <v>37864</v>
      </c>
      <c r="E558" s="379">
        <f t="shared" si="103"/>
        <v>92.7334623202959</v>
      </c>
      <c r="F558" s="378">
        <f t="shared" si="104"/>
        <v>37322</v>
      </c>
      <c r="G558" s="378">
        <f t="shared" si="111"/>
        <v>31999</v>
      </c>
      <c r="H558" s="378">
        <f t="shared" si="111"/>
        <v>3774</v>
      </c>
      <c r="I558" s="388">
        <f t="shared" si="111"/>
        <v>1549</v>
      </c>
      <c r="J558" s="378">
        <f t="shared" si="105"/>
        <v>-3509</v>
      </c>
      <c r="K558" s="379">
        <f t="shared" si="100"/>
        <v>-8.5939604712106</v>
      </c>
    </row>
    <row r="559" spans="1:11">
      <c r="A559" s="372">
        <v>2080501</v>
      </c>
      <c r="B559" s="373" t="s">
        <v>678</v>
      </c>
      <c r="C559" s="374">
        <v>1798</v>
      </c>
      <c r="D559" s="295">
        <v>1709</v>
      </c>
      <c r="E559" s="375">
        <f t="shared" si="103"/>
        <v>95.0500556173526</v>
      </c>
      <c r="F559" s="295">
        <f t="shared" si="104"/>
        <v>1996</v>
      </c>
      <c r="G559" s="295">
        <v>1996</v>
      </c>
      <c r="H559" s="295"/>
      <c r="I559" s="387"/>
      <c r="J559" s="374">
        <f t="shared" si="105"/>
        <v>198</v>
      </c>
      <c r="K559" s="375">
        <f t="shared" si="100"/>
        <v>11.0122358175751</v>
      </c>
    </row>
    <row r="560" spans="1:11">
      <c r="A560" s="372">
        <v>2080502</v>
      </c>
      <c r="B560" s="373" t="s">
        <v>679</v>
      </c>
      <c r="C560" s="374">
        <v>4834</v>
      </c>
      <c r="D560" s="295">
        <v>3841</v>
      </c>
      <c r="E560" s="375">
        <f t="shared" si="103"/>
        <v>79.4580057923045</v>
      </c>
      <c r="F560" s="295">
        <f t="shared" si="104"/>
        <v>2288</v>
      </c>
      <c r="G560" s="295">
        <v>2288</v>
      </c>
      <c r="H560" s="295"/>
      <c r="I560" s="387"/>
      <c r="J560" s="374">
        <f t="shared" si="105"/>
        <v>-2546</v>
      </c>
      <c r="K560" s="375">
        <f t="shared" si="100"/>
        <v>-52.6685974348366</v>
      </c>
    </row>
    <row r="561" spans="1:11">
      <c r="A561" s="372">
        <v>2080503</v>
      </c>
      <c r="B561" s="373" t="s">
        <v>680</v>
      </c>
      <c r="C561" s="374">
        <v>0</v>
      </c>
      <c r="D561" s="295">
        <v>0</v>
      </c>
      <c r="E561" s="375">
        <f t="shared" si="103"/>
        <v>0</v>
      </c>
      <c r="F561" s="295">
        <f t="shared" si="104"/>
        <v>0</v>
      </c>
      <c r="G561" s="295"/>
      <c r="H561" s="295"/>
      <c r="I561" s="387"/>
      <c r="J561" s="374">
        <f t="shared" si="105"/>
        <v>0</v>
      </c>
      <c r="K561" s="375">
        <f t="shared" si="100"/>
        <v>0</v>
      </c>
    </row>
    <row r="562" spans="1:11">
      <c r="A562" s="372">
        <v>2080505</v>
      </c>
      <c r="B562" s="373" t="s">
        <v>681</v>
      </c>
      <c r="C562" s="374">
        <v>11356</v>
      </c>
      <c r="D562" s="295">
        <v>10964</v>
      </c>
      <c r="E562" s="375">
        <f t="shared" si="103"/>
        <v>96.5480803099683</v>
      </c>
      <c r="F562" s="295">
        <f t="shared" si="104"/>
        <v>9992</v>
      </c>
      <c r="G562" s="295">
        <v>9992</v>
      </c>
      <c r="H562" s="295"/>
      <c r="I562" s="387"/>
      <c r="J562" s="374">
        <f t="shared" si="105"/>
        <v>-1364</v>
      </c>
      <c r="K562" s="375">
        <f t="shared" si="100"/>
        <v>-12.0112715744981</v>
      </c>
    </row>
    <row r="563" spans="1:11">
      <c r="A563" s="372">
        <v>2080506</v>
      </c>
      <c r="B563" s="373" t="s">
        <v>682</v>
      </c>
      <c r="C563" s="374">
        <v>5679</v>
      </c>
      <c r="D563" s="295">
        <v>6362</v>
      </c>
      <c r="E563" s="375">
        <f t="shared" si="103"/>
        <v>112.026765275577</v>
      </c>
      <c r="F563" s="295">
        <f t="shared" si="104"/>
        <v>6201</v>
      </c>
      <c r="G563" s="295">
        <v>6201</v>
      </c>
      <c r="H563" s="295"/>
      <c r="I563" s="387"/>
      <c r="J563" s="374">
        <f t="shared" si="105"/>
        <v>522</v>
      </c>
      <c r="K563" s="375">
        <f t="shared" si="100"/>
        <v>9.19175911251981</v>
      </c>
    </row>
    <row r="564" spans="1:11">
      <c r="A564" s="372">
        <v>2080507</v>
      </c>
      <c r="B564" s="373" t="s">
        <v>683</v>
      </c>
      <c r="C564" s="374">
        <v>17164</v>
      </c>
      <c r="D564" s="295">
        <v>14988</v>
      </c>
      <c r="E564" s="375">
        <f t="shared" si="103"/>
        <v>87.3223024935912</v>
      </c>
      <c r="F564" s="295">
        <f t="shared" si="104"/>
        <v>16845</v>
      </c>
      <c r="G564" s="295">
        <v>11522</v>
      </c>
      <c r="H564" s="295">
        <v>3774</v>
      </c>
      <c r="I564" s="387">
        <v>1549</v>
      </c>
      <c r="J564" s="374">
        <f t="shared" si="105"/>
        <v>-319</v>
      </c>
      <c r="K564" s="375">
        <f t="shared" si="100"/>
        <v>-1.85854113260312</v>
      </c>
    </row>
    <row r="565" spans="1:11">
      <c r="A565" s="372">
        <v>2080508</v>
      </c>
      <c r="B565" s="373" t="s">
        <v>684</v>
      </c>
      <c r="C565" s="374">
        <v>0</v>
      </c>
      <c r="D565" s="295">
        <v>0</v>
      </c>
      <c r="E565" s="375">
        <f t="shared" si="103"/>
        <v>0</v>
      </c>
      <c r="F565" s="295">
        <f t="shared" si="104"/>
        <v>0</v>
      </c>
      <c r="G565" s="295"/>
      <c r="H565" s="295"/>
      <c r="I565" s="387"/>
      <c r="J565" s="374">
        <f t="shared" si="105"/>
        <v>0</v>
      </c>
      <c r="K565" s="375">
        <f t="shared" ref="K565:K617" si="112">IF(C565=0,0,J565/C565*100)</f>
        <v>0</v>
      </c>
    </row>
    <row r="566" spans="1:11">
      <c r="A566" s="372">
        <v>2080599</v>
      </c>
      <c r="B566" s="373" t="s">
        <v>685</v>
      </c>
      <c r="C566" s="374">
        <v>0</v>
      </c>
      <c r="D566" s="295">
        <v>0</v>
      </c>
      <c r="E566" s="375">
        <f t="shared" si="103"/>
        <v>0</v>
      </c>
      <c r="F566" s="295">
        <f t="shared" si="104"/>
        <v>0</v>
      </c>
      <c r="G566" s="295"/>
      <c r="H566" s="295"/>
      <c r="I566" s="387"/>
      <c r="J566" s="374">
        <f t="shared" si="105"/>
        <v>0</v>
      </c>
      <c r="K566" s="375">
        <f t="shared" si="112"/>
        <v>0</v>
      </c>
    </row>
    <row r="567" spans="1:11">
      <c r="A567" s="376">
        <v>20806</v>
      </c>
      <c r="B567" s="377" t="s">
        <v>686</v>
      </c>
      <c r="C567" s="378">
        <v>0</v>
      </c>
      <c r="D567" s="378">
        <f t="shared" ref="D567:I567" si="113">SUM(D568:D570)</f>
        <v>55</v>
      </c>
      <c r="E567" s="379">
        <f t="shared" si="103"/>
        <v>0</v>
      </c>
      <c r="F567" s="378">
        <f t="shared" si="104"/>
        <v>0</v>
      </c>
      <c r="G567" s="378">
        <f t="shared" si="113"/>
        <v>0</v>
      </c>
      <c r="H567" s="378">
        <f t="shared" si="113"/>
        <v>0</v>
      </c>
      <c r="I567" s="388">
        <f t="shared" si="113"/>
        <v>0</v>
      </c>
      <c r="J567" s="378">
        <f t="shared" si="105"/>
        <v>0</v>
      </c>
      <c r="K567" s="379">
        <f t="shared" si="112"/>
        <v>0</v>
      </c>
    </row>
    <row r="568" spans="1:11">
      <c r="A568" s="372">
        <v>2080601</v>
      </c>
      <c r="B568" s="373" t="s">
        <v>687</v>
      </c>
      <c r="C568" s="374">
        <v>0</v>
      </c>
      <c r="D568" s="295">
        <v>55</v>
      </c>
      <c r="E568" s="375">
        <f t="shared" si="103"/>
        <v>0</v>
      </c>
      <c r="F568" s="295">
        <f t="shared" si="104"/>
        <v>0</v>
      </c>
      <c r="G568" s="295"/>
      <c r="H568" s="295"/>
      <c r="I568" s="387"/>
      <c r="J568" s="374">
        <f t="shared" si="105"/>
        <v>0</v>
      </c>
      <c r="K568" s="375">
        <f t="shared" si="112"/>
        <v>0</v>
      </c>
    </row>
    <row r="569" spans="1:11">
      <c r="A569" s="372">
        <v>2080602</v>
      </c>
      <c r="B569" s="373" t="s">
        <v>688</v>
      </c>
      <c r="C569" s="374">
        <v>0</v>
      </c>
      <c r="D569" s="295">
        <v>0</v>
      </c>
      <c r="E569" s="375">
        <f t="shared" si="103"/>
        <v>0</v>
      </c>
      <c r="F569" s="295">
        <f t="shared" si="104"/>
        <v>0</v>
      </c>
      <c r="G569" s="295"/>
      <c r="H569" s="295"/>
      <c r="I569" s="387"/>
      <c r="J569" s="374">
        <f t="shared" si="105"/>
        <v>0</v>
      </c>
      <c r="K569" s="375">
        <f t="shared" si="112"/>
        <v>0</v>
      </c>
    </row>
    <row r="570" spans="1:11">
      <c r="A570" s="372">
        <v>2080699</v>
      </c>
      <c r="B570" s="373" t="s">
        <v>689</v>
      </c>
      <c r="C570" s="374">
        <v>0</v>
      </c>
      <c r="D570" s="295">
        <v>0</v>
      </c>
      <c r="E570" s="375">
        <f t="shared" si="103"/>
        <v>0</v>
      </c>
      <c r="F570" s="295">
        <f t="shared" si="104"/>
        <v>0</v>
      </c>
      <c r="G570" s="295"/>
      <c r="H570" s="295"/>
      <c r="I570" s="387"/>
      <c r="J570" s="374">
        <f t="shared" si="105"/>
        <v>0</v>
      </c>
      <c r="K570" s="375">
        <f t="shared" si="112"/>
        <v>0</v>
      </c>
    </row>
    <row r="571" spans="1:11">
      <c r="A571" s="376">
        <v>20807</v>
      </c>
      <c r="B571" s="377" t="s">
        <v>690</v>
      </c>
      <c r="C571" s="378">
        <v>812</v>
      </c>
      <c r="D571" s="378">
        <f t="shared" ref="D571:I571" si="114">SUM(D572:D580)</f>
        <v>1095</v>
      </c>
      <c r="E571" s="379">
        <f t="shared" si="103"/>
        <v>134.852216748768</v>
      </c>
      <c r="F571" s="378">
        <f t="shared" si="104"/>
        <v>946</v>
      </c>
      <c r="G571" s="378">
        <f t="shared" si="114"/>
        <v>0</v>
      </c>
      <c r="H571" s="378">
        <f t="shared" si="114"/>
        <v>925</v>
      </c>
      <c r="I571" s="388">
        <f t="shared" si="114"/>
        <v>21</v>
      </c>
      <c r="J571" s="378">
        <f t="shared" si="105"/>
        <v>134</v>
      </c>
      <c r="K571" s="379">
        <f t="shared" si="112"/>
        <v>16.5024630541872</v>
      </c>
    </row>
    <row r="572" spans="1:11">
      <c r="A572" s="372">
        <v>2080701</v>
      </c>
      <c r="B572" s="373" t="s">
        <v>691</v>
      </c>
      <c r="C572" s="374">
        <v>0</v>
      </c>
      <c r="D572" s="295">
        <v>0</v>
      </c>
      <c r="E572" s="375">
        <f t="shared" si="103"/>
        <v>0</v>
      </c>
      <c r="F572" s="295">
        <f t="shared" si="104"/>
        <v>0</v>
      </c>
      <c r="G572" s="295"/>
      <c r="H572" s="295"/>
      <c r="I572" s="387"/>
      <c r="J572" s="374">
        <f t="shared" si="105"/>
        <v>0</v>
      </c>
      <c r="K572" s="375">
        <f t="shared" si="112"/>
        <v>0</v>
      </c>
    </row>
    <row r="573" spans="1:11">
      <c r="A573" s="372">
        <v>2080702</v>
      </c>
      <c r="B573" s="373" t="s">
        <v>692</v>
      </c>
      <c r="C573" s="374">
        <v>0</v>
      </c>
      <c r="D573" s="295">
        <v>0</v>
      </c>
      <c r="E573" s="375">
        <f t="shared" si="103"/>
        <v>0</v>
      </c>
      <c r="F573" s="295">
        <f t="shared" si="104"/>
        <v>0</v>
      </c>
      <c r="G573" s="295"/>
      <c r="H573" s="295"/>
      <c r="I573" s="387"/>
      <c r="J573" s="374">
        <f t="shared" si="105"/>
        <v>0</v>
      </c>
      <c r="K573" s="375">
        <f t="shared" si="112"/>
        <v>0</v>
      </c>
    </row>
    <row r="574" spans="1:11">
      <c r="A574" s="372">
        <v>2080704</v>
      </c>
      <c r="B574" s="373" t="s">
        <v>693</v>
      </c>
      <c r="C574" s="374">
        <v>0</v>
      </c>
      <c r="D574" s="295">
        <v>0</v>
      </c>
      <c r="E574" s="375">
        <f t="shared" si="103"/>
        <v>0</v>
      </c>
      <c r="F574" s="295">
        <f t="shared" si="104"/>
        <v>0</v>
      </c>
      <c r="G574" s="295"/>
      <c r="H574" s="295"/>
      <c r="I574" s="387"/>
      <c r="J574" s="374">
        <f t="shared" si="105"/>
        <v>0</v>
      </c>
      <c r="K574" s="375">
        <f t="shared" si="112"/>
        <v>0</v>
      </c>
    </row>
    <row r="575" spans="1:11">
      <c r="A575" s="372">
        <v>2080705</v>
      </c>
      <c r="B575" s="373" t="s">
        <v>694</v>
      </c>
      <c r="C575" s="374">
        <v>0</v>
      </c>
      <c r="D575" s="295">
        <v>0</v>
      </c>
      <c r="E575" s="375">
        <f t="shared" si="103"/>
        <v>0</v>
      </c>
      <c r="F575" s="295">
        <f t="shared" si="104"/>
        <v>0</v>
      </c>
      <c r="G575" s="295"/>
      <c r="H575" s="295"/>
      <c r="I575" s="387"/>
      <c r="J575" s="374">
        <f t="shared" si="105"/>
        <v>0</v>
      </c>
      <c r="K575" s="375">
        <f t="shared" si="112"/>
        <v>0</v>
      </c>
    </row>
    <row r="576" spans="1:11">
      <c r="A576" s="372">
        <v>2080709</v>
      </c>
      <c r="B576" s="373" t="s">
        <v>695</v>
      </c>
      <c r="C576" s="374">
        <v>0</v>
      </c>
      <c r="D576" s="295">
        <v>0</v>
      </c>
      <c r="E576" s="375">
        <f t="shared" si="103"/>
        <v>0</v>
      </c>
      <c r="F576" s="295">
        <f t="shared" si="104"/>
        <v>0</v>
      </c>
      <c r="G576" s="295"/>
      <c r="H576" s="295"/>
      <c r="I576" s="387"/>
      <c r="J576" s="374">
        <f t="shared" si="105"/>
        <v>0</v>
      </c>
      <c r="K576" s="375">
        <f t="shared" si="112"/>
        <v>0</v>
      </c>
    </row>
    <row r="577" spans="1:11">
      <c r="A577" s="372">
        <v>2080711</v>
      </c>
      <c r="B577" s="373" t="s">
        <v>696</v>
      </c>
      <c r="C577" s="374">
        <v>0</v>
      </c>
      <c r="D577" s="295">
        <v>0</v>
      </c>
      <c r="E577" s="375">
        <f t="shared" si="103"/>
        <v>0</v>
      </c>
      <c r="F577" s="295">
        <f t="shared" si="104"/>
        <v>0</v>
      </c>
      <c r="G577" s="295"/>
      <c r="H577" s="295"/>
      <c r="I577" s="387"/>
      <c r="J577" s="374">
        <f t="shared" si="105"/>
        <v>0</v>
      </c>
      <c r="K577" s="375">
        <f t="shared" si="112"/>
        <v>0</v>
      </c>
    </row>
    <row r="578" spans="1:11">
      <c r="A578" s="372">
        <v>2080712</v>
      </c>
      <c r="B578" s="373" t="s">
        <v>697</v>
      </c>
      <c r="C578" s="374">
        <v>0</v>
      </c>
      <c r="D578" s="295">
        <v>0</v>
      </c>
      <c r="E578" s="375">
        <f t="shared" si="103"/>
        <v>0</v>
      </c>
      <c r="F578" s="295">
        <f t="shared" si="104"/>
        <v>0</v>
      </c>
      <c r="G578" s="295"/>
      <c r="H578" s="295"/>
      <c r="I578" s="387"/>
      <c r="J578" s="374">
        <f t="shared" si="105"/>
        <v>0</v>
      </c>
      <c r="K578" s="375">
        <f t="shared" si="112"/>
        <v>0</v>
      </c>
    </row>
    <row r="579" spans="1:11">
      <c r="A579" s="372">
        <v>2080713</v>
      </c>
      <c r="B579" s="373" t="s">
        <v>698</v>
      </c>
      <c r="C579" s="374">
        <v>0</v>
      </c>
      <c r="D579" s="295">
        <v>0</v>
      </c>
      <c r="E579" s="375">
        <f t="shared" si="103"/>
        <v>0</v>
      </c>
      <c r="F579" s="295">
        <f t="shared" si="104"/>
        <v>0</v>
      </c>
      <c r="G579" s="295"/>
      <c r="H579" s="295"/>
      <c r="I579" s="387"/>
      <c r="J579" s="374">
        <f t="shared" si="105"/>
        <v>0</v>
      </c>
      <c r="K579" s="375">
        <f t="shared" si="112"/>
        <v>0</v>
      </c>
    </row>
    <row r="580" spans="1:11">
      <c r="A580" s="372">
        <v>2080799</v>
      </c>
      <c r="B580" s="373" t="s">
        <v>699</v>
      </c>
      <c r="C580" s="374">
        <v>812</v>
      </c>
      <c r="D580" s="295">
        <v>1095</v>
      </c>
      <c r="E580" s="375">
        <f t="shared" si="103"/>
        <v>134.852216748768</v>
      </c>
      <c r="F580" s="295">
        <f t="shared" si="104"/>
        <v>946</v>
      </c>
      <c r="G580" s="295"/>
      <c r="H580" s="295">
        <v>925</v>
      </c>
      <c r="I580" s="387">
        <v>21</v>
      </c>
      <c r="J580" s="374">
        <f t="shared" si="105"/>
        <v>134</v>
      </c>
      <c r="K580" s="375">
        <f t="shared" si="112"/>
        <v>16.5024630541872</v>
      </c>
    </row>
    <row r="581" spans="1:11">
      <c r="A581" s="376">
        <v>20808</v>
      </c>
      <c r="B581" s="377" t="s">
        <v>700</v>
      </c>
      <c r="C581" s="378">
        <v>2221</v>
      </c>
      <c r="D581" s="378">
        <f t="shared" ref="D581:I581" si="115">SUM(D582:D589)</f>
        <v>2814</v>
      </c>
      <c r="E581" s="379">
        <f t="shared" si="103"/>
        <v>126.699684826655</v>
      </c>
      <c r="F581" s="378">
        <f t="shared" si="104"/>
        <v>2515</v>
      </c>
      <c r="G581" s="378">
        <f t="shared" si="115"/>
        <v>295</v>
      </c>
      <c r="H581" s="378">
        <f t="shared" si="115"/>
        <v>1922</v>
      </c>
      <c r="I581" s="388">
        <f t="shared" si="115"/>
        <v>298</v>
      </c>
      <c r="J581" s="378">
        <f t="shared" si="105"/>
        <v>294</v>
      </c>
      <c r="K581" s="379">
        <f t="shared" si="112"/>
        <v>13.2372805042774</v>
      </c>
    </row>
    <row r="582" spans="1:11">
      <c r="A582" s="372">
        <v>2080801</v>
      </c>
      <c r="B582" s="373" t="s">
        <v>701</v>
      </c>
      <c r="C582" s="374">
        <v>53</v>
      </c>
      <c r="D582" s="295">
        <v>56</v>
      </c>
      <c r="E582" s="375">
        <f t="shared" si="103"/>
        <v>105.660377358491</v>
      </c>
      <c r="F582" s="295">
        <f t="shared" si="104"/>
        <v>60</v>
      </c>
      <c r="G582" s="295"/>
      <c r="H582" s="295">
        <v>52</v>
      </c>
      <c r="I582" s="387">
        <v>8</v>
      </c>
      <c r="J582" s="295">
        <f t="shared" si="105"/>
        <v>7</v>
      </c>
      <c r="K582" s="402">
        <f t="shared" si="112"/>
        <v>13.2075471698113</v>
      </c>
    </row>
    <row r="583" spans="1:11">
      <c r="A583" s="372">
        <v>2080802</v>
      </c>
      <c r="B583" s="373" t="s">
        <v>702</v>
      </c>
      <c r="C583" s="374">
        <v>224</v>
      </c>
      <c r="D583" s="295">
        <v>225</v>
      </c>
      <c r="E583" s="375">
        <f t="shared" ref="E583:E585" si="116">IF(C583=0,0,D583/C583)*100</f>
        <v>100.446428571429</v>
      </c>
      <c r="F583" s="295">
        <f t="shared" ref="F583:F617" si="117">G583+H583+I583</f>
        <v>248</v>
      </c>
      <c r="G583" s="295">
        <v>3</v>
      </c>
      <c r="H583" s="295">
        <v>230</v>
      </c>
      <c r="I583" s="387">
        <v>15</v>
      </c>
      <c r="J583" s="295">
        <f t="shared" ref="J583:J617" si="118">F583-C583</f>
        <v>24</v>
      </c>
      <c r="K583" s="402">
        <f t="shared" si="112"/>
        <v>10.7142857142857</v>
      </c>
    </row>
    <row r="584" spans="1:11">
      <c r="A584" s="372">
        <v>2080803</v>
      </c>
      <c r="B584" s="373" t="s">
        <v>703</v>
      </c>
      <c r="C584" s="374">
        <v>1294</v>
      </c>
      <c r="D584" s="295">
        <v>1429</v>
      </c>
      <c r="E584" s="375">
        <f t="shared" si="116"/>
        <v>110.432766615147</v>
      </c>
      <c r="F584" s="295">
        <f t="shared" si="117"/>
        <v>1339</v>
      </c>
      <c r="G584" s="295">
        <v>35</v>
      </c>
      <c r="H584" s="295">
        <v>1301</v>
      </c>
      <c r="I584" s="387">
        <v>3</v>
      </c>
      <c r="J584" s="295">
        <f t="shared" si="118"/>
        <v>45</v>
      </c>
      <c r="K584" s="402">
        <f t="shared" si="112"/>
        <v>3.47758887171561</v>
      </c>
    </row>
    <row r="585" spans="1:11">
      <c r="A585" s="372">
        <v>2080805</v>
      </c>
      <c r="B585" s="373" t="s">
        <v>704</v>
      </c>
      <c r="C585" s="374">
        <v>232</v>
      </c>
      <c r="D585" s="295">
        <v>524</v>
      </c>
      <c r="E585" s="375">
        <f t="shared" si="116"/>
        <v>225.862068965517</v>
      </c>
      <c r="F585" s="295">
        <f t="shared" si="117"/>
        <v>472</v>
      </c>
      <c r="G585" s="295">
        <v>220</v>
      </c>
      <c r="H585" s="295"/>
      <c r="I585" s="387">
        <v>252</v>
      </c>
      <c r="J585" s="295">
        <f t="shared" si="118"/>
        <v>240</v>
      </c>
      <c r="K585" s="402">
        <f t="shared" si="112"/>
        <v>103.448275862069</v>
      </c>
    </row>
    <row r="586" spans="1:11">
      <c r="A586" s="372">
        <v>2080806</v>
      </c>
      <c r="B586" s="373" t="s">
        <v>705</v>
      </c>
      <c r="C586" s="374">
        <v>309</v>
      </c>
      <c r="D586" s="295">
        <v>299</v>
      </c>
      <c r="E586" s="375">
        <f t="shared" ref="E586:E588" si="119">IF(C585=0,0,D586/C585)*100</f>
        <v>128.879310344828</v>
      </c>
      <c r="F586" s="295">
        <f t="shared" si="117"/>
        <v>291</v>
      </c>
      <c r="G586" s="295"/>
      <c r="H586" s="295">
        <v>280</v>
      </c>
      <c r="I586" s="387">
        <v>11</v>
      </c>
      <c r="J586" s="295">
        <f t="shared" si="118"/>
        <v>-18</v>
      </c>
      <c r="K586" s="402">
        <f t="shared" si="112"/>
        <v>-5.8252427184466</v>
      </c>
    </row>
    <row r="587" spans="1:11">
      <c r="A587" s="372">
        <v>2080807</v>
      </c>
      <c r="B587" s="373" t="s">
        <v>706</v>
      </c>
      <c r="C587" s="295">
        <v>47</v>
      </c>
      <c r="D587" s="295">
        <v>64</v>
      </c>
      <c r="E587" s="375">
        <f t="shared" si="119"/>
        <v>20.7119741100324</v>
      </c>
      <c r="F587" s="295">
        <f t="shared" si="117"/>
        <v>46</v>
      </c>
      <c r="G587" s="295">
        <v>31</v>
      </c>
      <c r="H587" s="295">
        <v>15</v>
      </c>
      <c r="I587" s="387"/>
      <c r="J587" s="295">
        <f t="shared" si="118"/>
        <v>-1</v>
      </c>
      <c r="K587" s="402">
        <f t="shared" si="112"/>
        <v>-2.12765957446808</v>
      </c>
    </row>
    <row r="588" spans="1:11">
      <c r="A588" s="372">
        <v>2080808</v>
      </c>
      <c r="B588" s="373" t="s">
        <v>707</v>
      </c>
      <c r="C588" s="374">
        <v>11</v>
      </c>
      <c r="D588" s="295">
        <v>21</v>
      </c>
      <c r="E588" s="375">
        <f t="shared" si="119"/>
        <v>44.6808510638298</v>
      </c>
      <c r="F588" s="295">
        <f t="shared" si="117"/>
        <v>6</v>
      </c>
      <c r="G588" s="295">
        <v>6</v>
      </c>
      <c r="H588" s="295"/>
      <c r="I588" s="387"/>
      <c r="J588" s="295">
        <f t="shared" si="118"/>
        <v>-5</v>
      </c>
      <c r="K588" s="402">
        <f t="shared" si="112"/>
        <v>-45.4545454545455</v>
      </c>
    </row>
    <row r="589" spans="1:11">
      <c r="A589" s="372">
        <v>2080899</v>
      </c>
      <c r="B589" s="373" t="s">
        <v>708</v>
      </c>
      <c r="C589" s="400">
        <v>51</v>
      </c>
      <c r="D589" s="295">
        <v>196</v>
      </c>
      <c r="E589" s="375">
        <f t="shared" ref="E589:E617" si="120">IF(C589=0,0,D589/C589)*100</f>
        <v>384.313725490196</v>
      </c>
      <c r="F589" s="295">
        <f t="shared" si="117"/>
        <v>53</v>
      </c>
      <c r="G589" s="295"/>
      <c r="H589" s="295">
        <v>44</v>
      </c>
      <c r="I589" s="387">
        <v>9</v>
      </c>
      <c r="J589" s="295">
        <f t="shared" si="118"/>
        <v>2</v>
      </c>
      <c r="K589" s="402">
        <f t="shared" si="112"/>
        <v>3.92156862745098</v>
      </c>
    </row>
    <row r="590" spans="1:11">
      <c r="A590" s="376">
        <v>20809</v>
      </c>
      <c r="B590" s="377" t="s">
        <v>709</v>
      </c>
      <c r="C590" s="378">
        <v>220</v>
      </c>
      <c r="D590" s="378">
        <f t="shared" ref="D590:I590" si="121">SUM(D591:D596)</f>
        <v>365</v>
      </c>
      <c r="E590" s="379">
        <f t="shared" si="120"/>
        <v>165.909090909091</v>
      </c>
      <c r="F590" s="378">
        <f t="shared" si="117"/>
        <v>343</v>
      </c>
      <c r="G590" s="378">
        <f t="shared" si="121"/>
        <v>116</v>
      </c>
      <c r="H590" s="378">
        <f t="shared" si="121"/>
        <v>180</v>
      </c>
      <c r="I590" s="388">
        <f t="shared" si="121"/>
        <v>47</v>
      </c>
      <c r="J590" s="378">
        <f t="shared" si="118"/>
        <v>123</v>
      </c>
      <c r="K590" s="379">
        <f t="shared" si="112"/>
        <v>55.9090909090909</v>
      </c>
    </row>
    <row r="591" spans="1:11">
      <c r="A591" s="372">
        <v>2080901</v>
      </c>
      <c r="B591" s="373" t="s">
        <v>710</v>
      </c>
      <c r="C591" s="374">
        <v>207</v>
      </c>
      <c r="D591" s="295">
        <v>220</v>
      </c>
      <c r="E591" s="375">
        <f t="shared" si="120"/>
        <v>106.280193236715</v>
      </c>
      <c r="F591" s="295">
        <f t="shared" si="117"/>
        <v>278</v>
      </c>
      <c r="G591" s="295">
        <v>98</v>
      </c>
      <c r="H591" s="295">
        <v>180</v>
      </c>
      <c r="I591" s="387">
        <v>0</v>
      </c>
      <c r="J591" s="374">
        <f t="shared" si="118"/>
        <v>71</v>
      </c>
      <c r="K591" s="375">
        <f t="shared" si="112"/>
        <v>34.2995169082126</v>
      </c>
    </row>
    <row r="592" spans="1:11">
      <c r="A592" s="372">
        <v>2080902</v>
      </c>
      <c r="B592" s="373" t="s">
        <v>711</v>
      </c>
      <c r="C592" s="374">
        <v>0</v>
      </c>
      <c r="D592" s="295">
        <v>34</v>
      </c>
      <c r="E592" s="375">
        <f t="shared" si="120"/>
        <v>0</v>
      </c>
      <c r="F592" s="295">
        <f t="shared" si="117"/>
        <v>10</v>
      </c>
      <c r="G592" s="295"/>
      <c r="H592" s="295">
        <v>0</v>
      </c>
      <c r="I592" s="387">
        <v>10</v>
      </c>
      <c r="J592" s="374">
        <f t="shared" si="118"/>
        <v>10</v>
      </c>
      <c r="K592" s="375">
        <f t="shared" si="112"/>
        <v>0</v>
      </c>
    </row>
    <row r="593" spans="1:11">
      <c r="A593" s="372">
        <v>2080903</v>
      </c>
      <c r="B593" s="373" t="s">
        <v>712</v>
      </c>
      <c r="C593" s="374">
        <v>0</v>
      </c>
      <c r="D593" s="295">
        <v>7</v>
      </c>
      <c r="E593" s="375">
        <f t="shared" si="120"/>
        <v>0</v>
      </c>
      <c r="F593" s="295">
        <f t="shared" si="117"/>
        <v>2</v>
      </c>
      <c r="G593" s="295"/>
      <c r="H593" s="295"/>
      <c r="I593" s="387">
        <v>2</v>
      </c>
      <c r="J593" s="374">
        <f t="shared" si="118"/>
        <v>2</v>
      </c>
      <c r="K593" s="375">
        <f t="shared" si="112"/>
        <v>0</v>
      </c>
    </row>
    <row r="594" spans="1:11">
      <c r="A594" s="372">
        <v>2080904</v>
      </c>
      <c r="B594" s="373" t="s">
        <v>713</v>
      </c>
      <c r="C594" s="374">
        <v>0</v>
      </c>
      <c r="D594" s="295">
        <v>25</v>
      </c>
      <c r="E594" s="375">
        <f t="shared" si="120"/>
        <v>0</v>
      </c>
      <c r="F594" s="295">
        <f t="shared" si="117"/>
        <v>20</v>
      </c>
      <c r="G594" s="295"/>
      <c r="H594" s="295"/>
      <c r="I594" s="387">
        <v>20</v>
      </c>
      <c r="J594" s="374">
        <f t="shared" si="118"/>
        <v>20</v>
      </c>
      <c r="K594" s="375">
        <f t="shared" si="112"/>
        <v>0</v>
      </c>
    </row>
    <row r="595" spans="1:11">
      <c r="A595" s="372">
        <v>2080905</v>
      </c>
      <c r="B595" s="373" t="s">
        <v>714</v>
      </c>
      <c r="C595" s="374">
        <v>10</v>
      </c>
      <c r="D595" s="295">
        <v>43</v>
      </c>
      <c r="E595" s="375">
        <f t="shared" si="120"/>
        <v>430</v>
      </c>
      <c r="F595" s="295">
        <f t="shared" si="117"/>
        <v>13</v>
      </c>
      <c r="G595" s="295">
        <v>10</v>
      </c>
      <c r="H595" s="295"/>
      <c r="I595" s="387">
        <v>3</v>
      </c>
      <c r="J595" s="374">
        <f t="shared" si="118"/>
        <v>3</v>
      </c>
      <c r="K595" s="375">
        <f t="shared" si="112"/>
        <v>30</v>
      </c>
    </row>
    <row r="596" spans="1:11">
      <c r="A596" s="372">
        <v>2080999</v>
      </c>
      <c r="B596" s="373" t="s">
        <v>715</v>
      </c>
      <c r="C596" s="401">
        <v>3</v>
      </c>
      <c r="D596" s="295">
        <v>36</v>
      </c>
      <c r="E596" s="375">
        <f t="shared" si="120"/>
        <v>1200</v>
      </c>
      <c r="F596" s="295">
        <f t="shared" si="117"/>
        <v>20</v>
      </c>
      <c r="G596" s="295">
        <v>8</v>
      </c>
      <c r="H596" s="295"/>
      <c r="I596" s="387">
        <v>12</v>
      </c>
      <c r="J596" s="374">
        <f t="shared" si="118"/>
        <v>17</v>
      </c>
      <c r="K596" s="375">
        <f t="shared" si="112"/>
        <v>566.666666666667</v>
      </c>
    </row>
    <row r="597" spans="1:11">
      <c r="A597" s="376">
        <v>20810</v>
      </c>
      <c r="B597" s="377" t="s">
        <v>716</v>
      </c>
      <c r="C597" s="378">
        <v>1160</v>
      </c>
      <c r="D597" s="378">
        <f t="shared" ref="D597:I597" si="122">SUM(D598:D604)</f>
        <v>1089</v>
      </c>
      <c r="E597" s="379">
        <f t="shared" si="120"/>
        <v>93.8793103448276</v>
      </c>
      <c r="F597" s="378">
        <f t="shared" si="117"/>
        <v>1152</v>
      </c>
      <c r="G597" s="378">
        <f t="shared" si="122"/>
        <v>1036</v>
      </c>
      <c r="H597" s="378">
        <f t="shared" si="122"/>
        <v>105</v>
      </c>
      <c r="I597" s="388">
        <f t="shared" si="122"/>
        <v>11</v>
      </c>
      <c r="J597" s="378">
        <f t="shared" si="118"/>
        <v>-8</v>
      </c>
      <c r="K597" s="379">
        <f t="shared" si="112"/>
        <v>-0.689655172413793</v>
      </c>
    </row>
    <row r="598" spans="1:11">
      <c r="A598" s="372">
        <v>2081001</v>
      </c>
      <c r="B598" s="373" t="s">
        <v>717</v>
      </c>
      <c r="C598" s="374">
        <v>202</v>
      </c>
      <c r="D598" s="295">
        <v>163</v>
      </c>
      <c r="E598" s="375">
        <f t="shared" si="120"/>
        <v>80.6930693069307</v>
      </c>
      <c r="F598" s="295">
        <f t="shared" si="117"/>
        <v>184</v>
      </c>
      <c r="G598" s="295">
        <v>79</v>
      </c>
      <c r="H598" s="295">
        <v>104</v>
      </c>
      <c r="I598" s="387">
        <v>1</v>
      </c>
      <c r="J598" s="374">
        <f t="shared" si="118"/>
        <v>-18</v>
      </c>
      <c r="K598" s="375">
        <f t="shared" si="112"/>
        <v>-8.91089108910891</v>
      </c>
    </row>
    <row r="599" spans="1:11">
      <c r="A599" s="372">
        <v>2081002</v>
      </c>
      <c r="B599" s="373" t="s">
        <v>718</v>
      </c>
      <c r="C599" s="374">
        <v>885</v>
      </c>
      <c r="D599" s="295">
        <v>840</v>
      </c>
      <c r="E599" s="375">
        <f t="shared" si="120"/>
        <v>94.9152542372881</v>
      </c>
      <c r="F599" s="295">
        <f t="shared" si="117"/>
        <v>910</v>
      </c>
      <c r="G599" s="295">
        <v>900</v>
      </c>
      <c r="H599" s="295"/>
      <c r="I599" s="387">
        <v>10</v>
      </c>
      <c r="J599" s="374">
        <f t="shared" si="118"/>
        <v>25</v>
      </c>
      <c r="K599" s="375">
        <f t="shared" si="112"/>
        <v>2.82485875706215</v>
      </c>
    </row>
    <row r="600" spans="1:11">
      <c r="A600" s="372">
        <v>2081003</v>
      </c>
      <c r="B600" s="373" t="s">
        <v>719</v>
      </c>
      <c r="C600" s="374">
        <v>0</v>
      </c>
      <c r="D600" s="295">
        <v>0</v>
      </c>
      <c r="E600" s="375">
        <f t="shared" si="120"/>
        <v>0</v>
      </c>
      <c r="F600" s="295">
        <f t="shared" si="117"/>
        <v>0</v>
      </c>
      <c r="G600" s="295"/>
      <c r="H600" s="295"/>
      <c r="I600" s="387"/>
      <c r="J600" s="374">
        <f t="shared" si="118"/>
        <v>0</v>
      </c>
      <c r="K600" s="375">
        <f t="shared" si="112"/>
        <v>0</v>
      </c>
    </row>
    <row r="601" spans="1:11">
      <c r="A601" s="372">
        <v>2081004</v>
      </c>
      <c r="B601" s="373" t="s">
        <v>720</v>
      </c>
      <c r="C601" s="374">
        <v>0</v>
      </c>
      <c r="D601" s="295">
        <v>0</v>
      </c>
      <c r="E601" s="375">
        <f t="shared" si="120"/>
        <v>0</v>
      </c>
      <c r="F601" s="295">
        <f t="shared" si="117"/>
        <v>0</v>
      </c>
      <c r="G601" s="295"/>
      <c r="H601" s="295"/>
      <c r="I601" s="387"/>
      <c r="J601" s="374">
        <f t="shared" si="118"/>
        <v>0</v>
      </c>
      <c r="K601" s="375">
        <f t="shared" si="112"/>
        <v>0</v>
      </c>
    </row>
    <row r="602" spans="1:11">
      <c r="A602" s="372">
        <v>2081005</v>
      </c>
      <c r="B602" s="373" t="s">
        <v>721</v>
      </c>
      <c r="C602" s="374">
        <v>70</v>
      </c>
      <c r="D602" s="295">
        <v>84</v>
      </c>
      <c r="E602" s="375">
        <f t="shared" si="120"/>
        <v>120</v>
      </c>
      <c r="F602" s="295">
        <f t="shared" si="117"/>
        <v>57</v>
      </c>
      <c r="G602" s="295">
        <v>57</v>
      </c>
      <c r="H602" s="295"/>
      <c r="I602" s="387"/>
      <c r="J602" s="374">
        <f t="shared" si="118"/>
        <v>-13</v>
      </c>
      <c r="K602" s="375">
        <f t="shared" si="112"/>
        <v>-18.5714285714286</v>
      </c>
    </row>
    <row r="603" spans="1:11">
      <c r="A603" s="372">
        <v>2081006</v>
      </c>
      <c r="B603" s="373" t="s">
        <v>722</v>
      </c>
      <c r="C603" s="374">
        <v>0</v>
      </c>
      <c r="D603" s="295">
        <v>0</v>
      </c>
      <c r="E603" s="375">
        <f t="shared" si="120"/>
        <v>0</v>
      </c>
      <c r="F603" s="295">
        <f t="shared" si="117"/>
        <v>0</v>
      </c>
      <c r="G603" s="295"/>
      <c r="H603" s="295"/>
      <c r="I603" s="387"/>
      <c r="J603" s="374">
        <f t="shared" si="118"/>
        <v>0</v>
      </c>
      <c r="K603" s="375">
        <f t="shared" si="112"/>
        <v>0</v>
      </c>
    </row>
    <row r="604" spans="1:11">
      <c r="A604" s="372">
        <v>2081099</v>
      </c>
      <c r="B604" s="373" t="s">
        <v>723</v>
      </c>
      <c r="C604" s="374">
        <v>3</v>
      </c>
      <c r="D604" s="295">
        <v>2</v>
      </c>
      <c r="E604" s="375">
        <f t="shared" si="120"/>
        <v>66.6666666666667</v>
      </c>
      <c r="F604" s="295">
        <f t="shared" si="117"/>
        <v>1</v>
      </c>
      <c r="G604" s="295">
        <v>0</v>
      </c>
      <c r="H604" s="295">
        <v>1</v>
      </c>
      <c r="I604" s="387"/>
      <c r="J604" s="374">
        <f t="shared" si="118"/>
        <v>-2</v>
      </c>
      <c r="K604" s="375">
        <f t="shared" si="112"/>
        <v>-66.6666666666667</v>
      </c>
    </row>
    <row r="605" spans="1:11">
      <c r="A605" s="376">
        <v>20811</v>
      </c>
      <c r="B605" s="377" t="s">
        <v>724</v>
      </c>
      <c r="C605" s="378">
        <v>990</v>
      </c>
      <c r="D605" s="378">
        <f t="shared" ref="D605:I605" si="123">SUM(D606:D613)</f>
        <v>1526</v>
      </c>
      <c r="E605" s="379">
        <f t="shared" si="120"/>
        <v>154.141414141414</v>
      </c>
      <c r="F605" s="378">
        <f t="shared" si="117"/>
        <v>1207</v>
      </c>
      <c r="G605" s="378">
        <f t="shared" si="123"/>
        <v>376</v>
      </c>
      <c r="H605" s="378">
        <f t="shared" si="123"/>
        <v>708</v>
      </c>
      <c r="I605" s="388">
        <f t="shared" si="123"/>
        <v>123</v>
      </c>
      <c r="J605" s="378">
        <f t="shared" si="118"/>
        <v>217</v>
      </c>
      <c r="K605" s="379">
        <f t="shared" si="112"/>
        <v>21.9191919191919</v>
      </c>
    </row>
    <row r="606" spans="1:11">
      <c r="A606" s="372">
        <v>2081101</v>
      </c>
      <c r="B606" s="373" t="s">
        <v>725</v>
      </c>
      <c r="C606" s="374">
        <v>59</v>
      </c>
      <c r="D606" s="295">
        <v>63</v>
      </c>
      <c r="E606" s="375">
        <f t="shared" si="120"/>
        <v>106.779661016949</v>
      </c>
      <c r="F606" s="295">
        <f t="shared" si="117"/>
        <v>68</v>
      </c>
      <c r="G606" s="295">
        <v>68</v>
      </c>
      <c r="H606" s="295"/>
      <c r="I606" s="387"/>
      <c r="J606" s="374">
        <f t="shared" si="118"/>
        <v>9</v>
      </c>
      <c r="K606" s="375">
        <f t="shared" si="112"/>
        <v>15.2542372881356</v>
      </c>
    </row>
    <row r="607" spans="1:11">
      <c r="A607" s="372">
        <v>2081102</v>
      </c>
      <c r="B607" s="373" t="s">
        <v>726</v>
      </c>
      <c r="C607" s="374">
        <v>0</v>
      </c>
      <c r="D607" s="295">
        <v>0</v>
      </c>
      <c r="E607" s="375">
        <f t="shared" si="120"/>
        <v>0</v>
      </c>
      <c r="F607" s="295">
        <f t="shared" si="117"/>
        <v>0</v>
      </c>
      <c r="G607" s="295"/>
      <c r="H607" s="295"/>
      <c r="I607" s="387"/>
      <c r="J607" s="374">
        <f t="shared" si="118"/>
        <v>0</v>
      </c>
      <c r="K607" s="375">
        <f t="shared" si="112"/>
        <v>0</v>
      </c>
    </row>
    <row r="608" spans="1:11">
      <c r="A608" s="372">
        <v>2081103</v>
      </c>
      <c r="B608" s="373" t="s">
        <v>727</v>
      </c>
      <c r="C608" s="374">
        <v>0</v>
      </c>
      <c r="D608" s="295">
        <v>0</v>
      </c>
      <c r="E608" s="375">
        <f t="shared" si="120"/>
        <v>0</v>
      </c>
      <c r="F608" s="295">
        <f t="shared" si="117"/>
        <v>0</v>
      </c>
      <c r="G608" s="295"/>
      <c r="H608" s="295"/>
      <c r="I608" s="387"/>
      <c r="J608" s="374">
        <f t="shared" si="118"/>
        <v>0</v>
      </c>
      <c r="K608" s="375">
        <f t="shared" si="112"/>
        <v>0</v>
      </c>
    </row>
    <row r="609" spans="1:11">
      <c r="A609" s="372">
        <v>2081104</v>
      </c>
      <c r="B609" s="373" t="s">
        <v>728</v>
      </c>
      <c r="C609" s="374">
        <v>28</v>
      </c>
      <c r="D609" s="295">
        <v>182</v>
      </c>
      <c r="E609" s="375">
        <f t="shared" si="120"/>
        <v>650</v>
      </c>
      <c r="F609" s="295">
        <f t="shared" si="117"/>
        <v>270</v>
      </c>
      <c r="G609" s="295"/>
      <c r="H609" s="295">
        <v>149</v>
      </c>
      <c r="I609" s="387">
        <v>121</v>
      </c>
      <c r="J609" s="374">
        <f t="shared" si="118"/>
        <v>242</v>
      </c>
      <c r="K609" s="375">
        <f t="shared" si="112"/>
        <v>864.285714285714</v>
      </c>
    </row>
    <row r="610" spans="1:11">
      <c r="A610" s="372">
        <v>2081105</v>
      </c>
      <c r="B610" s="373" t="s">
        <v>729</v>
      </c>
      <c r="C610" s="374">
        <v>76</v>
      </c>
      <c r="D610" s="295">
        <v>134</v>
      </c>
      <c r="E610" s="375">
        <f t="shared" si="120"/>
        <v>176.315789473684</v>
      </c>
      <c r="F610" s="295">
        <f t="shared" si="117"/>
        <v>88</v>
      </c>
      <c r="G610" s="295"/>
      <c r="H610" s="295">
        <v>86</v>
      </c>
      <c r="I610" s="387">
        <v>2</v>
      </c>
      <c r="J610" s="374">
        <f t="shared" si="118"/>
        <v>12</v>
      </c>
      <c r="K610" s="375">
        <f t="shared" si="112"/>
        <v>15.7894736842105</v>
      </c>
    </row>
    <row r="611" spans="1:11">
      <c r="A611" s="372">
        <v>2081106</v>
      </c>
      <c r="B611" s="373" t="s">
        <v>730</v>
      </c>
      <c r="C611" s="374">
        <v>0</v>
      </c>
      <c r="D611" s="295">
        <v>0</v>
      </c>
      <c r="E611" s="375">
        <f t="shared" si="120"/>
        <v>0</v>
      </c>
      <c r="F611" s="295">
        <f t="shared" si="117"/>
        <v>0</v>
      </c>
      <c r="G611" s="295"/>
      <c r="H611" s="295"/>
      <c r="I611" s="387"/>
      <c r="J611" s="374">
        <f t="shared" si="118"/>
        <v>0</v>
      </c>
      <c r="K611" s="375">
        <f t="shared" si="112"/>
        <v>0</v>
      </c>
    </row>
    <row r="612" spans="1:11">
      <c r="A612" s="372">
        <v>2081107</v>
      </c>
      <c r="B612" s="373" t="s">
        <v>731</v>
      </c>
      <c r="C612" s="374">
        <v>715</v>
      </c>
      <c r="D612" s="295">
        <v>901</v>
      </c>
      <c r="E612" s="375">
        <f t="shared" si="120"/>
        <v>126.013986013986</v>
      </c>
      <c r="F612" s="295">
        <f t="shared" si="117"/>
        <v>741</v>
      </c>
      <c r="G612" s="295">
        <v>291</v>
      </c>
      <c r="H612" s="295">
        <v>450</v>
      </c>
      <c r="I612" s="387">
        <v>0</v>
      </c>
      <c r="J612" s="374">
        <f t="shared" si="118"/>
        <v>26</v>
      </c>
      <c r="K612" s="375">
        <f t="shared" si="112"/>
        <v>3.63636363636364</v>
      </c>
    </row>
    <row r="613" spans="1:11">
      <c r="A613" s="372">
        <v>2081199</v>
      </c>
      <c r="B613" s="373" t="s">
        <v>732</v>
      </c>
      <c r="C613" s="374">
        <v>112</v>
      </c>
      <c r="D613" s="295">
        <v>246</v>
      </c>
      <c r="E613" s="375">
        <f t="shared" si="120"/>
        <v>219.642857142857</v>
      </c>
      <c r="F613" s="295">
        <f t="shared" si="117"/>
        <v>40</v>
      </c>
      <c r="G613" s="295">
        <v>17</v>
      </c>
      <c r="H613" s="295">
        <v>23</v>
      </c>
      <c r="I613" s="387"/>
      <c r="J613" s="374">
        <f t="shared" si="118"/>
        <v>-72</v>
      </c>
      <c r="K613" s="375">
        <f t="shared" si="112"/>
        <v>-64.2857142857143</v>
      </c>
    </row>
    <row r="614" spans="1:11">
      <c r="A614" s="376">
        <v>20816</v>
      </c>
      <c r="B614" s="377" t="s">
        <v>733</v>
      </c>
      <c r="C614" s="378">
        <v>46</v>
      </c>
      <c r="D614" s="378">
        <f t="shared" ref="D614:I614" si="124">SUM(D615:D619)</f>
        <v>43</v>
      </c>
      <c r="E614" s="379">
        <f t="shared" si="120"/>
        <v>93.4782608695652</v>
      </c>
      <c r="F614" s="378">
        <f t="shared" si="117"/>
        <v>33</v>
      </c>
      <c r="G614" s="378">
        <f t="shared" si="124"/>
        <v>32</v>
      </c>
      <c r="H614" s="378">
        <f t="shared" si="124"/>
        <v>1</v>
      </c>
      <c r="I614" s="388">
        <f t="shared" si="124"/>
        <v>0</v>
      </c>
      <c r="J614" s="378">
        <f t="shared" si="118"/>
        <v>-13</v>
      </c>
      <c r="K614" s="379">
        <f t="shared" si="112"/>
        <v>-28.2608695652174</v>
      </c>
    </row>
    <row r="615" spans="1:11">
      <c r="A615" s="372">
        <v>2081601</v>
      </c>
      <c r="B615" s="373" t="s">
        <v>734</v>
      </c>
      <c r="C615" s="374">
        <v>46</v>
      </c>
      <c r="D615" s="295">
        <v>43</v>
      </c>
      <c r="E615" s="375">
        <f t="shared" si="120"/>
        <v>93.4782608695652</v>
      </c>
      <c r="F615" s="295">
        <f t="shared" si="117"/>
        <v>32</v>
      </c>
      <c r="G615" s="295">
        <v>32</v>
      </c>
      <c r="H615" s="295"/>
      <c r="I615" s="387"/>
      <c r="J615" s="374">
        <f t="shared" si="118"/>
        <v>-14</v>
      </c>
      <c r="K615" s="375">
        <f t="shared" si="112"/>
        <v>-30.4347826086957</v>
      </c>
    </row>
    <row r="616" spans="1:11">
      <c r="A616" s="372">
        <v>2081602</v>
      </c>
      <c r="B616" s="373" t="s">
        <v>735</v>
      </c>
      <c r="C616" s="374">
        <v>0</v>
      </c>
      <c r="D616" s="295">
        <v>0</v>
      </c>
      <c r="E616" s="375">
        <f t="shared" si="120"/>
        <v>0</v>
      </c>
      <c r="F616" s="295">
        <f t="shared" si="117"/>
        <v>0</v>
      </c>
      <c r="G616" s="295"/>
      <c r="H616" s="295"/>
      <c r="I616" s="387"/>
      <c r="J616" s="374">
        <f t="shared" si="118"/>
        <v>0</v>
      </c>
      <c r="K616" s="375">
        <f t="shared" si="112"/>
        <v>0</v>
      </c>
    </row>
    <row r="617" spans="1:11">
      <c r="A617" s="372">
        <v>2081603</v>
      </c>
      <c r="B617" s="373" t="s">
        <v>736</v>
      </c>
      <c r="C617" s="374">
        <v>0</v>
      </c>
      <c r="D617" s="295">
        <v>0</v>
      </c>
      <c r="E617" s="375">
        <f t="shared" si="120"/>
        <v>0</v>
      </c>
      <c r="F617" s="295">
        <f t="shared" si="117"/>
        <v>0</v>
      </c>
      <c r="G617" s="295"/>
      <c r="H617" s="295"/>
      <c r="I617" s="387"/>
      <c r="J617" s="374">
        <f t="shared" si="118"/>
        <v>0</v>
      </c>
      <c r="K617" s="375">
        <f t="shared" si="112"/>
        <v>0</v>
      </c>
    </row>
    <row r="618" spans="1:11">
      <c r="A618" s="372">
        <v>2081650</v>
      </c>
      <c r="B618" s="373" t="s">
        <v>737</v>
      </c>
      <c r="C618" s="374"/>
      <c r="D618" s="295">
        <v>0</v>
      </c>
      <c r="E618" s="375"/>
      <c r="F618" s="295"/>
      <c r="G618" s="295"/>
      <c r="H618" s="295"/>
      <c r="I618" s="387"/>
      <c r="J618" s="374"/>
      <c r="K618" s="375"/>
    </row>
    <row r="619" spans="1:11">
      <c r="A619" s="372">
        <v>2081699</v>
      </c>
      <c r="B619" s="373" t="s">
        <v>738</v>
      </c>
      <c r="C619" s="374">
        <v>0</v>
      </c>
      <c r="D619" s="295">
        <v>0</v>
      </c>
      <c r="E619" s="375">
        <f t="shared" ref="E619:E648" si="125">IF(C619=0,0,D619/C619)*100</f>
        <v>0</v>
      </c>
      <c r="F619" s="295">
        <f t="shared" ref="F619:F648" si="126">G619+H619+I619</f>
        <v>1</v>
      </c>
      <c r="G619" s="295"/>
      <c r="H619" s="295">
        <v>1</v>
      </c>
      <c r="I619" s="387"/>
      <c r="J619" s="374">
        <f t="shared" ref="J619:J675" si="127">F619-C619</f>
        <v>1</v>
      </c>
      <c r="K619" s="375">
        <f t="shared" ref="K619:K675" si="128">IF(C619=0,0,J619/C619*100)</f>
        <v>0</v>
      </c>
    </row>
    <row r="620" spans="1:11">
      <c r="A620" s="376">
        <v>20819</v>
      </c>
      <c r="B620" s="377" t="s">
        <v>739</v>
      </c>
      <c r="C620" s="378">
        <v>4436</v>
      </c>
      <c r="D620" s="378">
        <f t="shared" ref="D620:I620" si="129">SUM(D621:D622)</f>
        <v>4865</v>
      </c>
      <c r="E620" s="379">
        <f t="shared" si="125"/>
        <v>109.670874661858</v>
      </c>
      <c r="F620" s="378">
        <f t="shared" si="126"/>
        <v>5117</v>
      </c>
      <c r="G620" s="378">
        <f t="shared" si="129"/>
        <v>1861</v>
      </c>
      <c r="H620" s="378">
        <f t="shared" si="129"/>
        <v>3256</v>
      </c>
      <c r="I620" s="388">
        <f t="shared" si="129"/>
        <v>0</v>
      </c>
      <c r="J620" s="378">
        <f t="shared" si="127"/>
        <v>681</v>
      </c>
      <c r="K620" s="379">
        <f t="shared" si="128"/>
        <v>15.3516681695221</v>
      </c>
    </row>
    <row r="621" spans="1:11">
      <c r="A621" s="372">
        <v>2081901</v>
      </c>
      <c r="B621" s="373" t="s">
        <v>740</v>
      </c>
      <c r="C621" s="374">
        <v>1286</v>
      </c>
      <c r="D621" s="295">
        <v>1501</v>
      </c>
      <c r="E621" s="375">
        <f t="shared" si="125"/>
        <v>116.718506998445</v>
      </c>
      <c r="F621" s="295">
        <f t="shared" si="126"/>
        <v>1627</v>
      </c>
      <c r="G621" s="295">
        <v>619</v>
      </c>
      <c r="H621" s="295">
        <v>1008</v>
      </c>
      <c r="I621" s="387"/>
      <c r="J621" s="374">
        <f t="shared" si="127"/>
        <v>341</v>
      </c>
      <c r="K621" s="375">
        <f t="shared" si="128"/>
        <v>26.5163297045101</v>
      </c>
    </row>
    <row r="622" spans="1:11">
      <c r="A622" s="372">
        <v>2081902</v>
      </c>
      <c r="B622" s="373" t="s">
        <v>741</v>
      </c>
      <c r="C622" s="374">
        <v>3150</v>
      </c>
      <c r="D622" s="295">
        <v>3364</v>
      </c>
      <c r="E622" s="375">
        <f t="shared" si="125"/>
        <v>106.793650793651</v>
      </c>
      <c r="F622" s="295">
        <f t="shared" si="126"/>
        <v>3490</v>
      </c>
      <c r="G622" s="295">
        <v>1242</v>
      </c>
      <c r="H622" s="295">
        <v>2248</v>
      </c>
      <c r="I622" s="387">
        <v>0</v>
      </c>
      <c r="J622" s="374">
        <f t="shared" si="127"/>
        <v>340</v>
      </c>
      <c r="K622" s="375">
        <f t="shared" si="128"/>
        <v>10.7936507936508</v>
      </c>
    </row>
    <row r="623" spans="1:11">
      <c r="A623" s="376">
        <v>20820</v>
      </c>
      <c r="B623" s="377" t="s">
        <v>742</v>
      </c>
      <c r="C623" s="378">
        <v>100</v>
      </c>
      <c r="D623" s="378">
        <f t="shared" ref="D623:I623" si="130">SUM(D624:D625)</f>
        <v>134</v>
      </c>
      <c r="E623" s="379">
        <f t="shared" si="125"/>
        <v>134</v>
      </c>
      <c r="F623" s="378">
        <f t="shared" si="126"/>
        <v>93</v>
      </c>
      <c r="G623" s="378">
        <f t="shared" si="130"/>
        <v>0</v>
      </c>
      <c r="H623" s="378">
        <f t="shared" si="130"/>
        <v>87</v>
      </c>
      <c r="I623" s="388">
        <f t="shared" si="130"/>
        <v>6</v>
      </c>
      <c r="J623" s="378">
        <f t="shared" si="127"/>
        <v>-7</v>
      </c>
      <c r="K623" s="379">
        <f t="shared" si="128"/>
        <v>-7</v>
      </c>
    </row>
    <row r="624" spans="1:11">
      <c r="A624" s="372">
        <v>2082001</v>
      </c>
      <c r="B624" s="373" t="s">
        <v>743</v>
      </c>
      <c r="C624" s="374">
        <v>90</v>
      </c>
      <c r="D624" s="295">
        <v>134</v>
      </c>
      <c r="E624" s="375">
        <f t="shared" si="125"/>
        <v>148.888888888889</v>
      </c>
      <c r="F624" s="295">
        <f t="shared" si="126"/>
        <v>71</v>
      </c>
      <c r="G624" s="295"/>
      <c r="H624" s="295">
        <v>65</v>
      </c>
      <c r="I624" s="387">
        <v>6</v>
      </c>
      <c r="J624" s="374">
        <f t="shared" si="127"/>
        <v>-19</v>
      </c>
      <c r="K624" s="375">
        <f t="shared" si="128"/>
        <v>-21.1111111111111</v>
      </c>
    </row>
    <row r="625" spans="1:11">
      <c r="A625" s="372">
        <v>2082002</v>
      </c>
      <c r="B625" s="373" t="s">
        <v>744</v>
      </c>
      <c r="C625" s="374">
        <v>10</v>
      </c>
      <c r="D625" s="295">
        <v>0</v>
      </c>
      <c r="E625" s="375">
        <f t="shared" si="125"/>
        <v>0</v>
      </c>
      <c r="F625" s="295">
        <f t="shared" si="126"/>
        <v>22</v>
      </c>
      <c r="G625" s="295"/>
      <c r="H625" s="295">
        <v>22</v>
      </c>
      <c r="I625" s="387"/>
      <c r="J625" s="374">
        <f t="shared" si="127"/>
        <v>12</v>
      </c>
      <c r="K625" s="375">
        <f t="shared" si="128"/>
        <v>120</v>
      </c>
    </row>
    <row r="626" spans="1:11">
      <c r="A626" s="376">
        <v>20821</v>
      </c>
      <c r="B626" s="377" t="s">
        <v>745</v>
      </c>
      <c r="C626" s="378">
        <v>1651</v>
      </c>
      <c r="D626" s="378">
        <f t="shared" ref="D626:I626" si="131">SUM(D627:D628)</f>
        <v>1843</v>
      </c>
      <c r="E626" s="379">
        <f t="shared" si="125"/>
        <v>111.629315566323</v>
      </c>
      <c r="F626" s="378">
        <f t="shared" si="126"/>
        <v>1863</v>
      </c>
      <c r="G626" s="378">
        <f t="shared" si="131"/>
        <v>616</v>
      </c>
      <c r="H626" s="378">
        <f t="shared" si="131"/>
        <v>1232</v>
      </c>
      <c r="I626" s="388">
        <f t="shared" si="131"/>
        <v>15</v>
      </c>
      <c r="J626" s="378">
        <f t="shared" si="127"/>
        <v>212</v>
      </c>
      <c r="K626" s="379">
        <f t="shared" si="128"/>
        <v>12.8407026044821</v>
      </c>
    </row>
    <row r="627" spans="1:11">
      <c r="A627" s="372">
        <v>2082101</v>
      </c>
      <c r="B627" s="373" t="s">
        <v>746</v>
      </c>
      <c r="C627" s="374">
        <v>429</v>
      </c>
      <c r="D627" s="295">
        <v>454</v>
      </c>
      <c r="E627" s="375">
        <f t="shared" si="125"/>
        <v>105.827505827506</v>
      </c>
      <c r="F627" s="295">
        <f t="shared" si="126"/>
        <v>534</v>
      </c>
      <c r="G627" s="295">
        <v>215</v>
      </c>
      <c r="H627" s="295">
        <v>304</v>
      </c>
      <c r="I627" s="387">
        <v>15</v>
      </c>
      <c r="J627" s="374">
        <f t="shared" si="127"/>
        <v>105</v>
      </c>
      <c r="K627" s="375">
        <f t="shared" si="128"/>
        <v>24.4755244755245</v>
      </c>
    </row>
    <row r="628" spans="1:11">
      <c r="A628" s="372">
        <v>2082102</v>
      </c>
      <c r="B628" s="373" t="s">
        <v>747</v>
      </c>
      <c r="C628" s="374">
        <v>1222</v>
      </c>
      <c r="D628" s="295">
        <v>1389</v>
      </c>
      <c r="E628" s="375">
        <f t="shared" si="125"/>
        <v>113.66612111293</v>
      </c>
      <c r="F628" s="295">
        <f t="shared" si="126"/>
        <v>1329</v>
      </c>
      <c r="G628" s="295">
        <v>401</v>
      </c>
      <c r="H628" s="295">
        <v>928</v>
      </c>
      <c r="I628" s="387"/>
      <c r="J628" s="374">
        <f t="shared" si="127"/>
        <v>107</v>
      </c>
      <c r="K628" s="375">
        <f t="shared" si="128"/>
        <v>8.75613747954174</v>
      </c>
    </row>
    <row r="629" spans="1:11">
      <c r="A629" s="376">
        <v>20824</v>
      </c>
      <c r="B629" s="377" t="s">
        <v>748</v>
      </c>
      <c r="C629" s="378">
        <v>0</v>
      </c>
      <c r="D629" s="378">
        <f t="shared" ref="D629:I629" si="132">SUM(D630:D631)</f>
        <v>0</v>
      </c>
      <c r="E629" s="379">
        <f t="shared" si="125"/>
        <v>0</v>
      </c>
      <c r="F629" s="378">
        <f t="shared" si="126"/>
        <v>0</v>
      </c>
      <c r="G629" s="378">
        <f t="shared" si="132"/>
        <v>0</v>
      </c>
      <c r="H629" s="378">
        <f t="shared" si="132"/>
        <v>0</v>
      </c>
      <c r="I629" s="388">
        <f t="shared" si="132"/>
        <v>0</v>
      </c>
      <c r="J629" s="378">
        <f t="shared" si="127"/>
        <v>0</v>
      </c>
      <c r="K629" s="379">
        <f t="shared" si="128"/>
        <v>0</v>
      </c>
    </row>
    <row r="630" spans="1:11">
      <c r="A630" s="372">
        <v>2082401</v>
      </c>
      <c r="B630" s="373" t="s">
        <v>749</v>
      </c>
      <c r="C630" s="374">
        <v>0</v>
      </c>
      <c r="D630" s="295">
        <v>0</v>
      </c>
      <c r="E630" s="375">
        <f t="shared" si="125"/>
        <v>0</v>
      </c>
      <c r="F630" s="295">
        <f t="shared" si="126"/>
        <v>0</v>
      </c>
      <c r="G630" s="295"/>
      <c r="H630" s="295"/>
      <c r="I630" s="387"/>
      <c r="J630" s="374">
        <f t="shared" si="127"/>
        <v>0</v>
      </c>
      <c r="K630" s="375">
        <f t="shared" si="128"/>
        <v>0</v>
      </c>
    </row>
    <row r="631" spans="1:11">
      <c r="A631" s="372">
        <v>2082402</v>
      </c>
      <c r="B631" s="373" t="s">
        <v>750</v>
      </c>
      <c r="C631" s="374">
        <v>0</v>
      </c>
      <c r="D631" s="295">
        <v>0</v>
      </c>
      <c r="E631" s="375">
        <f t="shared" si="125"/>
        <v>0</v>
      </c>
      <c r="F631" s="295">
        <f t="shared" si="126"/>
        <v>0</v>
      </c>
      <c r="G631" s="295"/>
      <c r="H631" s="295"/>
      <c r="I631" s="387"/>
      <c r="J631" s="374">
        <f t="shared" si="127"/>
        <v>0</v>
      </c>
      <c r="K631" s="375">
        <f t="shared" si="128"/>
        <v>0</v>
      </c>
    </row>
    <row r="632" spans="1:11">
      <c r="A632" s="376">
        <v>20825</v>
      </c>
      <c r="B632" s="377" t="s">
        <v>751</v>
      </c>
      <c r="C632" s="378">
        <v>0</v>
      </c>
      <c r="D632" s="378">
        <f t="shared" ref="D632:I632" si="133">SUM(D633:D634)</f>
        <v>390</v>
      </c>
      <c r="E632" s="379">
        <f t="shared" si="125"/>
        <v>0</v>
      </c>
      <c r="F632" s="378">
        <f t="shared" si="126"/>
        <v>46</v>
      </c>
      <c r="G632" s="378">
        <f t="shared" si="133"/>
        <v>0</v>
      </c>
      <c r="H632" s="378">
        <f t="shared" si="133"/>
        <v>0</v>
      </c>
      <c r="I632" s="388">
        <f t="shared" si="133"/>
        <v>46</v>
      </c>
      <c r="J632" s="378">
        <f t="shared" si="127"/>
        <v>46</v>
      </c>
      <c r="K632" s="379">
        <f t="shared" si="128"/>
        <v>0</v>
      </c>
    </row>
    <row r="633" spans="1:11">
      <c r="A633" s="372">
        <v>2082501</v>
      </c>
      <c r="B633" s="373" t="s">
        <v>752</v>
      </c>
      <c r="C633" s="374">
        <v>0</v>
      </c>
      <c r="D633" s="295">
        <v>49</v>
      </c>
      <c r="E633" s="375">
        <f t="shared" si="125"/>
        <v>0</v>
      </c>
      <c r="F633" s="295">
        <f t="shared" si="126"/>
        <v>5</v>
      </c>
      <c r="G633" s="295"/>
      <c r="H633" s="295"/>
      <c r="I633" s="387">
        <v>5</v>
      </c>
      <c r="J633" s="374">
        <f t="shared" si="127"/>
        <v>5</v>
      </c>
      <c r="K633" s="375">
        <f t="shared" si="128"/>
        <v>0</v>
      </c>
    </row>
    <row r="634" spans="1:11">
      <c r="A634" s="372">
        <v>2082502</v>
      </c>
      <c r="B634" s="373" t="s">
        <v>753</v>
      </c>
      <c r="C634" s="374">
        <v>0</v>
      </c>
      <c r="D634" s="295">
        <v>341</v>
      </c>
      <c r="E634" s="375">
        <f t="shared" si="125"/>
        <v>0</v>
      </c>
      <c r="F634" s="295">
        <f t="shared" si="126"/>
        <v>41</v>
      </c>
      <c r="G634" s="295"/>
      <c r="H634" s="295"/>
      <c r="I634" s="387">
        <v>41</v>
      </c>
      <c r="J634" s="374">
        <f t="shared" si="127"/>
        <v>41</v>
      </c>
      <c r="K634" s="375">
        <f t="shared" si="128"/>
        <v>0</v>
      </c>
    </row>
    <row r="635" spans="1:11">
      <c r="A635" s="376">
        <v>20826</v>
      </c>
      <c r="B635" s="377" t="s">
        <v>754</v>
      </c>
      <c r="C635" s="378">
        <v>8755</v>
      </c>
      <c r="D635" s="378">
        <f t="shared" ref="D635:I635" si="134">SUM(D636:D638)</f>
        <v>6270</v>
      </c>
      <c r="E635" s="379">
        <f t="shared" si="125"/>
        <v>71.6162193032553</v>
      </c>
      <c r="F635" s="378">
        <f t="shared" si="126"/>
        <v>14900</v>
      </c>
      <c r="G635" s="378">
        <f t="shared" si="134"/>
        <v>685</v>
      </c>
      <c r="H635" s="378">
        <f t="shared" si="134"/>
        <v>9780</v>
      </c>
      <c r="I635" s="388">
        <f t="shared" si="134"/>
        <v>4435</v>
      </c>
      <c r="J635" s="378">
        <f t="shared" si="127"/>
        <v>6145</v>
      </c>
      <c r="K635" s="379">
        <f t="shared" si="128"/>
        <v>70.1884637350086</v>
      </c>
    </row>
    <row r="636" spans="1:11">
      <c r="A636" s="372">
        <v>2082601</v>
      </c>
      <c r="B636" s="373" t="s">
        <v>755</v>
      </c>
      <c r="C636" s="374">
        <v>0</v>
      </c>
      <c r="D636" s="295">
        <v>0</v>
      </c>
      <c r="E636" s="375">
        <f t="shared" si="125"/>
        <v>0</v>
      </c>
      <c r="F636" s="295">
        <f t="shared" si="126"/>
        <v>0</v>
      </c>
      <c r="G636" s="295"/>
      <c r="H636" s="295"/>
      <c r="I636" s="387"/>
      <c r="J636" s="374">
        <f t="shared" si="127"/>
        <v>0</v>
      </c>
      <c r="K636" s="375">
        <f t="shared" si="128"/>
        <v>0</v>
      </c>
    </row>
    <row r="637" spans="1:11">
      <c r="A637" s="372">
        <v>2082602</v>
      </c>
      <c r="B637" s="373" t="s">
        <v>756</v>
      </c>
      <c r="C637" s="374">
        <v>8755</v>
      </c>
      <c r="D637" s="295">
        <v>6270</v>
      </c>
      <c r="E637" s="375">
        <f t="shared" si="125"/>
        <v>71.6162193032553</v>
      </c>
      <c r="F637" s="295">
        <f t="shared" si="126"/>
        <v>14900</v>
      </c>
      <c r="G637" s="295">
        <v>685</v>
      </c>
      <c r="H637" s="295">
        <v>9780</v>
      </c>
      <c r="I637" s="387">
        <v>4435</v>
      </c>
      <c r="J637" s="374">
        <f t="shared" si="127"/>
        <v>6145</v>
      </c>
      <c r="K637" s="375">
        <f t="shared" si="128"/>
        <v>70.1884637350086</v>
      </c>
    </row>
    <row r="638" spans="1:11">
      <c r="A638" s="372">
        <v>2082699</v>
      </c>
      <c r="B638" s="373" t="s">
        <v>757</v>
      </c>
      <c r="C638" s="374">
        <v>0</v>
      </c>
      <c r="D638" s="295">
        <v>0</v>
      </c>
      <c r="E638" s="375">
        <f t="shared" si="125"/>
        <v>0</v>
      </c>
      <c r="F638" s="295">
        <f t="shared" si="126"/>
        <v>0</v>
      </c>
      <c r="G638" s="295"/>
      <c r="H638" s="295"/>
      <c r="I638" s="387"/>
      <c r="J638" s="374">
        <f t="shared" si="127"/>
        <v>0</v>
      </c>
      <c r="K638" s="375">
        <f t="shared" si="128"/>
        <v>0</v>
      </c>
    </row>
    <row r="639" spans="1:11">
      <c r="A639" s="376">
        <v>20827</v>
      </c>
      <c r="B639" s="377" t="s">
        <v>758</v>
      </c>
      <c r="C639" s="378">
        <v>0</v>
      </c>
      <c r="D639" s="378">
        <f t="shared" ref="D639:I639" si="135">SUM(D640:D642)</f>
        <v>0</v>
      </c>
      <c r="E639" s="379">
        <f t="shared" si="125"/>
        <v>0</v>
      </c>
      <c r="F639" s="378">
        <f t="shared" si="126"/>
        <v>0</v>
      </c>
      <c r="G639" s="378">
        <f t="shared" si="135"/>
        <v>0</v>
      </c>
      <c r="H639" s="378">
        <f t="shared" si="135"/>
        <v>0</v>
      </c>
      <c r="I639" s="388">
        <f t="shared" si="135"/>
        <v>0</v>
      </c>
      <c r="J639" s="378">
        <f t="shared" si="127"/>
        <v>0</v>
      </c>
      <c r="K639" s="379">
        <f t="shared" si="128"/>
        <v>0</v>
      </c>
    </row>
    <row r="640" spans="1:11">
      <c r="A640" s="372">
        <v>2082701</v>
      </c>
      <c r="B640" s="373" t="s">
        <v>759</v>
      </c>
      <c r="C640" s="374">
        <v>0</v>
      </c>
      <c r="D640" s="295">
        <v>0</v>
      </c>
      <c r="E640" s="375">
        <f t="shared" si="125"/>
        <v>0</v>
      </c>
      <c r="F640" s="295">
        <f t="shared" si="126"/>
        <v>0</v>
      </c>
      <c r="G640" s="295"/>
      <c r="H640" s="295"/>
      <c r="I640" s="387"/>
      <c r="J640" s="374">
        <f t="shared" si="127"/>
        <v>0</v>
      </c>
      <c r="K640" s="375">
        <f t="shared" si="128"/>
        <v>0</v>
      </c>
    </row>
    <row r="641" spans="1:11">
      <c r="A641" s="372">
        <v>2082702</v>
      </c>
      <c r="B641" s="373" t="s">
        <v>760</v>
      </c>
      <c r="C641" s="374">
        <v>0</v>
      </c>
      <c r="D641" s="295">
        <v>0</v>
      </c>
      <c r="E641" s="375">
        <f t="shared" si="125"/>
        <v>0</v>
      </c>
      <c r="F641" s="295">
        <f t="shared" si="126"/>
        <v>0</v>
      </c>
      <c r="G641" s="295"/>
      <c r="H641" s="295"/>
      <c r="I641" s="387"/>
      <c r="J641" s="374">
        <f t="shared" si="127"/>
        <v>0</v>
      </c>
      <c r="K641" s="375">
        <f t="shared" si="128"/>
        <v>0</v>
      </c>
    </row>
    <row r="642" spans="1:11">
      <c r="A642" s="372">
        <v>2082799</v>
      </c>
      <c r="B642" s="373" t="s">
        <v>761</v>
      </c>
      <c r="C642" s="374">
        <v>0</v>
      </c>
      <c r="D642" s="295">
        <v>0</v>
      </c>
      <c r="E642" s="375">
        <f t="shared" si="125"/>
        <v>0</v>
      </c>
      <c r="F642" s="295">
        <f t="shared" si="126"/>
        <v>0</v>
      </c>
      <c r="G642" s="295"/>
      <c r="H642" s="295"/>
      <c r="I642" s="387"/>
      <c r="J642" s="374">
        <f t="shared" si="127"/>
        <v>0</v>
      </c>
      <c r="K642" s="375">
        <f t="shared" si="128"/>
        <v>0</v>
      </c>
    </row>
    <row r="643" spans="1:11">
      <c r="A643" s="376">
        <v>20828</v>
      </c>
      <c r="B643" s="377" t="s">
        <v>762</v>
      </c>
      <c r="C643" s="378">
        <v>482</v>
      </c>
      <c r="D643" s="378">
        <f t="shared" ref="D643:I643" si="136">SUM(D644:D651)</f>
        <v>559</v>
      </c>
      <c r="E643" s="379">
        <f t="shared" si="125"/>
        <v>115.97510373444</v>
      </c>
      <c r="F643" s="378">
        <f t="shared" si="126"/>
        <v>495</v>
      </c>
      <c r="G643" s="378">
        <f t="shared" si="136"/>
        <v>495</v>
      </c>
      <c r="H643" s="378">
        <f t="shared" si="136"/>
        <v>0</v>
      </c>
      <c r="I643" s="388">
        <f t="shared" si="136"/>
        <v>0</v>
      </c>
      <c r="J643" s="378">
        <f t="shared" si="127"/>
        <v>13</v>
      </c>
      <c r="K643" s="379">
        <f t="shared" si="128"/>
        <v>2.69709543568465</v>
      </c>
    </row>
    <row r="644" spans="1:11">
      <c r="A644" s="372">
        <v>2082801</v>
      </c>
      <c r="B644" s="373" t="s">
        <v>763</v>
      </c>
      <c r="C644" s="374">
        <v>185</v>
      </c>
      <c r="D644" s="295">
        <v>210</v>
      </c>
      <c r="E644" s="375">
        <f t="shared" si="125"/>
        <v>113.513513513514</v>
      </c>
      <c r="F644" s="295">
        <f t="shared" si="126"/>
        <v>142</v>
      </c>
      <c r="G644" s="295">
        <v>142</v>
      </c>
      <c r="H644" s="295"/>
      <c r="I644" s="387"/>
      <c r="J644" s="374">
        <f t="shared" si="127"/>
        <v>-43</v>
      </c>
      <c r="K644" s="375">
        <f t="shared" si="128"/>
        <v>-23.2432432432432</v>
      </c>
    </row>
    <row r="645" spans="1:11">
      <c r="A645" s="372">
        <v>2082802</v>
      </c>
      <c r="B645" s="373" t="s">
        <v>764</v>
      </c>
      <c r="C645" s="374">
        <v>0</v>
      </c>
      <c r="D645" s="295">
        <v>0</v>
      </c>
      <c r="E645" s="375">
        <f t="shared" si="125"/>
        <v>0</v>
      </c>
      <c r="F645" s="295">
        <f t="shared" si="126"/>
        <v>0</v>
      </c>
      <c r="G645" s="295"/>
      <c r="H645" s="295"/>
      <c r="I645" s="387"/>
      <c r="J645" s="374">
        <f t="shared" si="127"/>
        <v>0</v>
      </c>
      <c r="K645" s="375">
        <f t="shared" si="128"/>
        <v>0</v>
      </c>
    </row>
    <row r="646" spans="1:11">
      <c r="A646" s="372">
        <v>2082803</v>
      </c>
      <c r="B646" s="373" t="s">
        <v>765</v>
      </c>
      <c r="C646" s="374">
        <v>0</v>
      </c>
      <c r="D646" s="295">
        <v>0</v>
      </c>
      <c r="E646" s="375">
        <f t="shared" si="125"/>
        <v>0</v>
      </c>
      <c r="F646" s="295">
        <f t="shared" si="126"/>
        <v>0</v>
      </c>
      <c r="G646" s="295"/>
      <c r="H646" s="295"/>
      <c r="I646" s="387"/>
      <c r="J646" s="374">
        <f t="shared" si="127"/>
        <v>0</v>
      </c>
      <c r="K646" s="375">
        <f t="shared" si="128"/>
        <v>0</v>
      </c>
    </row>
    <row r="647" spans="1:11">
      <c r="A647" s="372">
        <v>2082804</v>
      </c>
      <c r="B647" s="373" t="s">
        <v>766</v>
      </c>
      <c r="C647" s="374">
        <v>0</v>
      </c>
      <c r="D647" s="295">
        <v>83</v>
      </c>
      <c r="E647" s="375">
        <f t="shared" si="125"/>
        <v>0</v>
      </c>
      <c r="F647" s="295">
        <f t="shared" si="126"/>
        <v>0</v>
      </c>
      <c r="G647" s="295"/>
      <c r="H647" s="295"/>
      <c r="I647" s="387"/>
      <c r="J647" s="374">
        <f t="shared" si="127"/>
        <v>0</v>
      </c>
      <c r="K647" s="375">
        <f t="shared" si="128"/>
        <v>0</v>
      </c>
    </row>
    <row r="648" spans="1:11">
      <c r="A648" s="372">
        <v>2082805</v>
      </c>
      <c r="B648" s="373" t="s">
        <v>767</v>
      </c>
      <c r="C648" s="374">
        <v>0</v>
      </c>
      <c r="D648" s="295">
        <v>0</v>
      </c>
      <c r="E648" s="375">
        <f t="shared" si="125"/>
        <v>0</v>
      </c>
      <c r="F648" s="295">
        <f t="shared" si="126"/>
        <v>0</v>
      </c>
      <c r="G648" s="295"/>
      <c r="H648" s="295"/>
      <c r="I648" s="387"/>
      <c r="J648" s="374">
        <f t="shared" si="127"/>
        <v>0</v>
      </c>
      <c r="K648" s="375">
        <f t="shared" si="128"/>
        <v>0</v>
      </c>
    </row>
    <row r="649" spans="1:11">
      <c r="A649" s="372">
        <v>2082806</v>
      </c>
      <c r="B649" s="373" t="s">
        <v>213</v>
      </c>
      <c r="C649" s="374"/>
      <c r="D649" s="295">
        <v>0</v>
      </c>
      <c r="E649" s="375"/>
      <c r="F649" s="295"/>
      <c r="G649" s="295"/>
      <c r="H649" s="295"/>
      <c r="I649" s="387"/>
      <c r="J649" s="374">
        <f t="shared" si="127"/>
        <v>0</v>
      </c>
      <c r="K649" s="375">
        <f t="shared" si="128"/>
        <v>0</v>
      </c>
    </row>
    <row r="650" spans="1:11">
      <c r="A650" s="372">
        <v>2082850</v>
      </c>
      <c r="B650" s="373" t="s">
        <v>768</v>
      </c>
      <c r="C650" s="374">
        <v>297</v>
      </c>
      <c r="D650" s="295">
        <v>262</v>
      </c>
      <c r="E650" s="375">
        <f t="shared" ref="E650:E675" si="137">IF(C650=0,0,D650/C650)*100</f>
        <v>88.2154882154882</v>
      </c>
      <c r="F650" s="295">
        <f t="shared" ref="F650:F675" si="138">G650+H650+I650</f>
        <v>353</v>
      </c>
      <c r="G650" s="295">
        <v>353</v>
      </c>
      <c r="H650" s="295"/>
      <c r="I650" s="387"/>
      <c r="J650" s="374">
        <f t="shared" si="127"/>
        <v>56</v>
      </c>
      <c r="K650" s="375">
        <f t="shared" si="128"/>
        <v>18.8552188552189</v>
      </c>
    </row>
    <row r="651" spans="1:11">
      <c r="A651" s="372">
        <v>2082899</v>
      </c>
      <c r="B651" s="373" t="s">
        <v>769</v>
      </c>
      <c r="C651" s="374">
        <v>0</v>
      </c>
      <c r="D651" s="295">
        <v>4</v>
      </c>
      <c r="E651" s="375">
        <f t="shared" si="137"/>
        <v>0</v>
      </c>
      <c r="F651" s="295">
        <f t="shared" si="138"/>
        <v>0</v>
      </c>
      <c r="G651" s="295"/>
      <c r="H651" s="295"/>
      <c r="I651" s="387"/>
      <c r="J651" s="374">
        <f t="shared" si="127"/>
        <v>0</v>
      </c>
      <c r="K651" s="375">
        <f t="shared" si="128"/>
        <v>0</v>
      </c>
    </row>
    <row r="652" spans="1:11">
      <c r="A652" s="376">
        <v>20830</v>
      </c>
      <c r="B652" s="377" t="s">
        <v>770</v>
      </c>
      <c r="C652" s="378">
        <v>209</v>
      </c>
      <c r="D652" s="378">
        <f t="shared" ref="D652:I652" si="139">SUM(D653:D654)</f>
        <v>1128</v>
      </c>
      <c r="E652" s="379">
        <f t="shared" si="137"/>
        <v>539.712918660287</v>
      </c>
      <c r="F652" s="378">
        <f t="shared" si="138"/>
        <v>408</v>
      </c>
      <c r="G652" s="378">
        <f t="shared" si="139"/>
        <v>393</v>
      </c>
      <c r="H652" s="378">
        <f t="shared" si="139"/>
        <v>14</v>
      </c>
      <c r="I652" s="388">
        <f t="shared" si="139"/>
        <v>1</v>
      </c>
      <c r="J652" s="378">
        <f t="shared" si="127"/>
        <v>199</v>
      </c>
      <c r="K652" s="379">
        <f t="shared" si="128"/>
        <v>95.2153110047847</v>
      </c>
    </row>
    <row r="653" spans="1:11">
      <c r="A653" s="372">
        <v>2083001</v>
      </c>
      <c r="B653" s="373" t="s">
        <v>771</v>
      </c>
      <c r="C653" s="374">
        <v>29</v>
      </c>
      <c r="D653" s="295">
        <v>39</v>
      </c>
      <c r="E653" s="375">
        <f t="shared" si="137"/>
        <v>134.48275862069</v>
      </c>
      <c r="F653" s="295">
        <f t="shared" si="138"/>
        <v>14</v>
      </c>
      <c r="G653" s="295"/>
      <c r="H653" s="295">
        <v>14</v>
      </c>
      <c r="I653" s="387"/>
      <c r="J653" s="374">
        <f t="shared" si="127"/>
        <v>-15</v>
      </c>
      <c r="K653" s="375">
        <f t="shared" si="128"/>
        <v>-51.7241379310345</v>
      </c>
    </row>
    <row r="654" spans="1:11">
      <c r="A654" s="372">
        <v>2083099</v>
      </c>
      <c r="B654" s="373" t="s">
        <v>772</v>
      </c>
      <c r="C654" s="374">
        <v>180</v>
      </c>
      <c r="D654" s="295">
        <v>1089</v>
      </c>
      <c r="E654" s="375">
        <f t="shared" si="137"/>
        <v>605</v>
      </c>
      <c r="F654" s="295">
        <f t="shared" si="138"/>
        <v>394</v>
      </c>
      <c r="G654" s="295">
        <v>393</v>
      </c>
      <c r="H654" s="295"/>
      <c r="I654" s="387">
        <v>1</v>
      </c>
      <c r="J654" s="374">
        <f t="shared" si="127"/>
        <v>214</v>
      </c>
      <c r="K654" s="375">
        <f t="shared" si="128"/>
        <v>118.888888888889</v>
      </c>
    </row>
    <row r="655" spans="1:11">
      <c r="A655" s="376">
        <v>20899</v>
      </c>
      <c r="B655" s="377" t="s">
        <v>773</v>
      </c>
      <c r="C655" s="378">
        <v>21</v>
      </c>
      <c r="D655" s="378">
        <f t="shared" ref="D655:I655" si="140">SUM(D656)</f>
        <v>383</v>
      </c>
      <c r="E655" s="379">
        <f t="shared" si="137"/>
        <v>1823.80952380952</v>
      </c>
      <c r="F655" s="378">
        <f t="shared" si="138"/>
        <v>3233</v>
      </c>
      <c r="G655" s="378">
        <f t="shared" si="140"/>
        <v>358</v>
      </c>
      <c r="H655" s="378">
        <f t="shared" si="140"/>
        <v>0</v>
      </c>
      <c r="I655" s="388">
        <f t="shared" si="140"/>
        <v>2875</v>
      </c>
      <c r="J655" s="378">
        <f t="shared" si="127"/>
        <v>3212</v>
      </c>
      <c r="K655" s="379">
        <f t="shared" si="128"/>
        <v>15295.2380952381</v>
      </c>
    </row>
    <row r="656" spans="1:11">
      <c r="A656" s="372">
        <v>2089999</v>
      </c>
      <c r="B656" s="373" t="s">
        <v>773</v>
      </c>
      <c r="C656" s="374">
        <v>21</v>
      </c>
      <c r="D656" s="295">
        <v>383</v>
      </c>
      <c r="E656" s="375">
        <f t="shared" si="137"/>
        <v>1823.80952380952</v>
      </c>
      <c r="F656" s="295">
        <f t="shared" si="138"/>
        <v>3233</v>
      </c>
      <c r="G656" s="295">
        <v>358</v>
      </c>
      <c r="H656" s="295"/>
      <c r="I656" s="387">
        <v>2875</v>
      </c>
      <c r="J656" s="374">
        <f t="shared" si="127"/>
        <v>3212</v>
      </c>
      <c r="K656" s="375">
        <f t="shared" si="128"/>
        <v>15295.2380952381</v>
      </c>
    </row>
    <row r="657" spans="1:11">
      <c r="A657" s="396">
        <v>210</v>
      </c>
      <c r="B657" s="397" t="s">
        <v>774</v>
      </c>
      <c r="C657" s="366">
        <f>SUM(C658,C663,C678,C682,,C694,C698,C703,C707,C711,C714,C723,C725,C731,C736)</f>
        <v>22911</v>
      </c>
      <c r="D657" s="366">
        <f t="shared" ref="D657:I657" si="141">SUM(D658,D663,D678,D682,D694,D698,D703,D707,D711,D714,D723,D725,D731,D736)</f>
        <v>25406</v>
      </c>
      <c r="E657" s="384">
        <f t="shared" si="137"/>
        <v>110.889965518746</v>
      </c>
      <c r="F657" s="366">
        <f t="shared" si="138"/>
        <v>26055</v>
      </c>
      <c r="G657" s="366">
        <f t="shared" si="141"/>
        <v>15388</v>
      </c>
      <c r="H657" s="366">
        <f t="shared" si="141"/>
        <v>7365</v>
      </c>
      <c r="I657" s="383">
        <f t="shared" si="141"/>
        <v>3302</v>
      </c>
      <c r="J657" s="366">
        <f t="shared" si="127"/>
        <v>3144</v>
      </c>
      <c r="K657" s="384">
        <f t="shared" si="128"/>
        <v>13.7226659683122</v>
      </c>
    </row>
    <row r="658" spans="1:11">
      <c r="A658" s="376">
        <v>21001</v>
      </c>
      <c r="B658" s="377" t="s">
        <v>775</v>
      </c>
      <c r="C658" s="378">
        <v>463</v>
      </c>
      <c r="D658" s="378">
        <f t="shared" ref="D658:I658" si="142">SUM(D659:D662)</f>
        <v>581</v>
      </c>
      <c r="E658" s="379">
        <f t="shared" si="137"/>
        <v>125.48596112311</v>
      </c>
      <c r="F658" s="378">
        <f t="shared" si="138"/>
        <v>417</v>
      </c>
      <c r="G658" s="378">
        <f t="shared" si="142"/>
        <v>387</v>
      </c>
      <c r="H658" s="378">
        <f t="shared" si="142"/>
        <v>0</v>
      </c>
      <c r="I658" s="388">
        <f t="shared" si="142"/>
        <v>30</v>
      </c>
      <c r="J658" s="378">
        <f t="shared" si="127"/>
        <v>-46</v>
      </c>
      <c r="K658" s="379">
        <f t="shared" si="128"/>
        <v>-9.93520518358531</v>
      </c>
    </row>
    <row r="659" spans="1:11">
      <c r="A659" s="372">
        <v>2100101</v>
      </c>
      <c r="B659" s="373" t="s">
        <v>776</v>
      </c>
      <c r="C659" s="374">
        <v>270</v>
      </c>
      <c r="D659" s="295">
        <v>303</v>
      </c>
      <c r="E659" s="375">
        <f t="shared" si="137"/>
        <v>112.222222222222</v>
      </c>
      <c r="F659" s="295">
        <f t="shared" si="138"/>
        <v>218</v>
      </c>
      <c r="G659" s="295">
        <v>218</v>
      </c>
      <c r="H659" s="295"/>
      <c r="I659" s="387"/>
      <c r="J659" s="374">
        <f t="shared" si="127"/>
        <v>-52</v>
      </c>
      <c r="K659" s="375">
        <f t="shared" si="128"/>
        <v>-19.2592592592593</v>
      </c>
    </row>
    <row r="660" spans="1:11">
      <c r="A660" s="372">
        <v>2100102</v>
      </c>
      <c r="B660" s="373" t="s">
        <v>777</v>
      </c>
      <c r="C660" s="374">
        <v>0</v>
      </c>
      <c r="D660" s="295">
        <v>0</v>
      </c>
      <c r="E660" s="375">
        <f t="shared" si="137"/>
        <v>0</v>
      </c>
      <c r="F660" s="295">
        <f t="shared" si="138"/>
        <v>0</v>
      </c>
      <c r="G660" s="295"/>
      <c r="H660" s="295"/>
      <c r="I660" s="387"/>
      <c r="J660" s="374">
        <f t="shared" si="127"/>
        <v>0</v>
      </c>
      <c r="K660" s="375">
        <f t="shared" si="128"/>
        <v>0</v>
      </c>
    </row>
    <row r="661" spans="1:11">
      <c r="A661" s="372">
        <v>2100103</v>
      </c>
      <c r="B661" s="373" t="s">
        <v>778</v>
      </c>
      <c r="C661" s="374">
        <v>0</v>
      </c>
      <c r="D661" s="295">
        <v>0</v>
      </c>
      <c r="E661" s="375">
        <f t="shared" si="137"/>
        <v>0</v>
      </c>
      <c r="F661" s="295">
        <f t="shared" si="138"/>
        <v>0</v>
      </c>
      <c r="G661" s="295"/>
      <c r="H661" s="295"/>
      <c r="I661" s="387"/>
      <c r="J661" s="374">
        <f t="shared" si="127"/>
        <v>0</v>
      </c>
      <c r="K661" s="375">
        <f t="shared" si="128"/>
        <v>0</v>
      </c>
    </row>
    <row r="662" spans="1:11">
      <c r="A662" s="372">
        <v>2100199</v>
      </c>
      <c r="B662" s="373" t="s">
        <v>779</v>
      </c>
      <c r="C662" s="374">
        <v>193</v>
      </c>
      <c r="D662" s="295">
        <v>278</v>
      </c>
      <c r="E662" s="375">
        <f t="shared" si="137"/>
        <v>144.041450777202</v>
      </c>
      <c r="F662" s="295">
        <f t="shared" si="138"/>
        <v>199</v>
      </c>
      <c r="G662" s="295">
        <v>169</v>
      </c>
      <c r="H662" s="295"/>
      <c r="I662" s="387">
        <v>30</v>
      </c>
      <c r="J662" s="374">
        <f t="shared" si="127"/>
        <v>6</v>
      </c>
      <c r="K662" s="375">
        <f t="shared" si="128"/>
        <v>3.10880829015544</v>
      </c>
    </row>
    <row r="663" spans="1:11">
      <c r="A663" s="376">
        <v>21002</v>
      </c>
      <c r="B663" s="377" t="s">
        <v>780</v>
      </c>
      <c r="C663" s="378">
        <v>2241</v>
      </c>
      <c r="D663" s="378">
        <f t="shared" ref="D663:I663" si="143">SUM(D664:D677)</f>
        <v>2167</v>
      </c>
      <c r="E663" s="379">
        <f t="shared" si="137"/>
        <v>96.6979027219991</v>
      </c>
      <c r="F663" s="378">
        <f t="shared" si="138"/>
        <v>2602</v>
      </c>
      <c r="G663" s="378">
        <f t="shared" si="143"/>
        <v>2058</v>
      </c>
      <c r="H663" s="378">
        <f t="shared" si="143"/>
        <v>319</v>
      </c>
      <c r="I663" s="388">
        <f t="shared" si="143"/>
        <v>225</v>
      </c>
      <c r="J663" s="378">
        <f t="shared" si="127"/>
        <v>361</v>
      </c>
      <c r="K663" s="379">
        <f t="shared" si="128"/>
        <v>16.1088799643017</v>
      </c>
    </row>
    <row r="664" spans="1:11">
      <c r="A664" s="372">
        <v>2100201</v>
      </c>
      <c r="B664" s="373" t="s">
        <v>781</v>
      </c>
      <c r="C664" s="374">
        <v>841</v>
      </c>
      <c r="D664" s="295">
        <v>776</v>
      </c>
      <c r="E664" s="375">
        <f t="shared" si="137"/>
        <v>92.2711058263971</v>
      </c>
      <c r="F664" s="295">
        <f t="shared" si="138"/>
        <v>984</v>
      </c>
      <c r="G664" s="295">
        <v>699</v>
      </c>
      <c r="H664" s="295">
        <v>153</v>
      </c>
      <c r="I664" s="387">
        <v>132</v>
      </c>
      <c r="J664" s="374">
        <f t="shared" si="127"/>
        <v>143</v>
      </c>
      <c r="K664" s="375">
        <f t="shared" si="128"/>
        <v>17.0035671819263</v>
      </c>
    </row>
    <row r="665" spans="1:11">
      <c r="A665" s="372">
        <v>2100202</v>
      </c>
      <c r="B665" s="373" t="s">
        <v>782</v>
      </c>
      <c r="C665" s="374">
        <v>596</v>
      </c>
      <c r="D665" s="295">
        <v>602</v>
      </c>
      <c r="E665" s="375">
        <f t="shared" si="137"/>
        <v>101.006711409396</v>
      </c>
      <c r="F665" s="295">
        <f t="shared" si="138"/>
        <v>647</v>
      </c>
      <c r="G665" s="295">
        <v>558</v>
      </c>
      <c r="H665" s="295">
        <v>46</v>
      </c>
      <c r="I665" s="387">
        <v>43</v>
      </c>
      <c r="J665" s="374">
        <f t="shared" si="127"/>
        <v>51</v>
      </c>
      <c r="K665" s="375">
        <f t="shared" si="128"/>
        <v>8.55704697986577</v>
      </c>
    </row>
    <row r="666" spans="1:11">
      <c r="A666" s="372">
        <v>2100203</v>
      </c>
      <c r="B666" s="373" t="s">
        <v>783</v>
      </c>
      <c r="C666" s="374">
        <v>0</v>
      </c>
      <c r="D666" s="295">
        <v>0</v>
      </c>
      <c r="E666" s="375">
        <f t="shared" si="137"/>
        <v>0</v>
      </c>
      <c r="F666" s="295">
        <f t="shared" si="138"/>
        <v>0</v>
      </c>
      <c r="G666" s="295"/>
      <c r="H666" s="295"/>
      <c r="I666" s="387"/>
      <c r="J666" s="374">
        <f t="shared" si="127"/>
        <v>0</v>
      </c>
      <c r="K666" s="375">
        <f t="shared" si="128"/>
        <v>0</v>
      </c>
    </row>
    <row r="667" spans="1:11">
      <c r="A667" s="372">
        <v>2100204</v>
      </c>
      <c r="B667" s="373" t="s">
        <v>784</v>
      </c>
      <c r="C667" s="374">
        <v>0</v>
      </c>
      <c r="D667" s="295">
        <v>0</v>
      </c>
      <c r="E667" s="375">
        <f t="shared" si="137"/>
        <v>0</v>
      </c>
      <c r="F667" s="295">
        <f t="shared" si="138"/>
        <v>0</v>
      </c>
      <c r="G667" s="295"/>
      <c r="H667" s="295"/>
      <c r="I667" s="387"/>
      <c r="J667" s="374">
        <f t="shared" si="127"/>
        <v>0</v>
      </c>
      <c r="K667" s="375">
        <f t="shared" si="128"/>
        <v>0</v>
      </c>
    </row>
    <row r="668" spans="1:11">
      <c r="A668" s="372">
        <v>2100205</v>
      </c>
      <c r="B668" s="373" t="s">
        <v>785</v>
      </c>
      <c r="C668" s="374">
        <v>0</v>
      </c>
      <c r="D668" s="295">
        <v>0</v>
      </c>
      <c r="E668" s="375">
        <f t="shared" si="137"/>
        <v>0</v>
      </c>
      <c r="F668" s="295">
        <f t="shared" si="138"/>
        <v>0</v>
      </c>
      <c r="G668" s="295"/>
      <c r="H668" s="295"/>
      <c r="I668" s="387"/>
      <c r="J668" s="374">
        <f t="shared" si="127"/>
        <v>0</v>
      </c>
      <c r="K668" s="375">
        <f t="shared" si="128"/>
        <v>0</v>
      </c>
    </row>
    <row r="669" spans="1:11">
      <c r="A669" s="372">
        <v>2100206</v>
      </c>
      <c r="B669" s="373" t="s">
        <v>786</v>
      </c>
      <c r="C669" s="374">
        <v>804</v>
      </c>
      <c r="D669" s="295">
        <v>789</v>
      </c>
      <c r="E669" s="375">
        <f t="shared" si="137"/>
        <v>98.134328358209</v>
      </c>
      <c r="F669" s="295">
        <f t="shared" si="138"/>
        <v>971</v>
      </c>
      <c r="G669" s="295">
        <v>801</v>
      </c>
      <c r="H669" s="295">
        <v>120</v>
      </c>
      <c r="I669" s="387">
        <v>50</v>
      </c>
      <c r="J669" s="374">
        <f t="shared" si="127"/>
        <v>167</v>
      </c>
      <c r="K669" s="375">
        <f t="shared" si="128"/>
        <v>20.771144278607</v>
      </c>
    </row>
    <row r="670" spans="1:11">
      <c r="A670" s="372">
        <v>2100207</v>
      </c>
      <c r="B670" s="373" t="s">
        <v>787</v>
      </c>
      <c r="C670" s="374">
        <v>0</v>
      </c>
      <c r="D670" s="295">
        <v>0</v>
      </c>
      <c r="E670" s="375">
        <f t="shared" si="137"/>
        <v>0</v>
      </c>
      <c r="F670" s="295">
        <f t="shared" si="138"/>
        <v>0</v>
      </c>
      <c r="G670" s="295"/>
      <c r="H670" s="295"/>
      <c r="I670" s="387"/>
      <c r="J670" s="374">
        <f t="shared" si="127"/>
        <v>0</v>
      </c>
      <c r="K670" s="375">
        <f t="shared" si="128"/>
        <v>0</v>
      </c>
    </row>
    <row r="671" spans="1:11">
      <c r="A671" s="372">
        <v>2100208</v>
      </c>
      <c r="B671" s="373" t="s">
        <v>788</v>
      </c>
      <c r="C671" s="374">
        <v>0</v>
      </c>
      <c r="D671" s="295">
        <v>0</v>
      </c>
      <c r="E671" s="375">
        <f t="shared" si="137"/>
        <v>0</v>
      </c>
      <c r="F671" s="295">
        <f t="shared" si="138"/>
        <v>0</v>
      </c>
      <c r="G671" s="295"/>
      <c r="H671" s="295"/>
      <c r="I671" s="387"/>
      <c r="J671" s="374">
        <f t="shared" si="127"/>
        <v>0</v>
      </c>
      <c r="K671" s="375">
        <f t="shared" si="128"/>
        <v>0</v>
      </c>
    </row>
    <row r="672" spans="1:11">
      <c r="A672" s="372">
        <v>2100209</v>
      </c>
      <c r="B672" s="373" t="s">
        <v>789</v>
      </c>
      <c r="C672" s="374">
        <v>0</v>
      </c>
      <c r="D672" s="295">
        <v>0</v>
      </c>
      <c r="E672" s="375">
        <f t="shared" si="137"/>
        <v>0</v>
      </c>
      <c r="F672" s="295">
        <f t="shared" si="138"/>
        <v>0</v>
      </c>
      <c r="G672" s="295"/>
      <c r="H672" s="295"/>
      <c r="I672" s="387"/>
      <c r="J672" s="374">
        <f t="shared" si="127"/>
        <v>0</v>
      </c>
      <c r="K672" s="375">
        <f t="shared" si="128"/>
        <v>0</v>
      </c>
    </row>
    <row r="673" spans="1:11">
      <c r="A673" s="372">
        <v>2100210</v>
      </c>
      <c r="B673" s="373" t="s">
        <v>790</v>
      </c>
      <c r="C673" s="374">
        <v>0</v>
      </c>
      <c r="D673" s="295">
        <v>0</v>
      </c>
      <c r="E673" s="375">
        <f t="shared" si="137"/>
        <v>0</v>
      </c>
      <c r="F673" s="295">
        <f t="shared" si="138"/>
        <v>0</v>
      </c>
      <c r="G673" s="295"/>
      <c r="H673" s="295"/>
      <c r="I673" s="387"/>
      <c r="J673" s="374">
        <f t="shared" si="127"/>
        <v>0</v>
      </c>
      <c r="K673" s="375">
        <f t="shared" si="128"/>
        <v>0</v>
      </c>
    </row>
    <row r="674" spans="1:11">
      <c r="A674" s="372">
        <v>2100211</v>
      </c>
      <c r="B674" s="373" t="s">
        <v>791</v>
      </c>
      <c r="C674" s="374">
        <v>0</v>
      </c>
      <c r="D674" s="295">
        <v>0</v>
      </c>
      <c r="E674" s="375">
        <f t="shared" si="137"/>
        <v>0</v>
      </c>
      <c r="F674" s="295">
        <f t="shared" si="138"/>
        <v>0</v>
      </c>
      <c r="G674" s="295"/>
      <c r="H674" s="295"/>
      <c r="I674" s="387"/>
      <c r="J674" s="374">
        <f t="shared" si="127"/>
        <v>0</v>
      </c>
      <c r="K674" s="375">
        <f t="shared" si="128"/>
        <v>0</v>
      </c>
    </row>
    <row r="675" spans="1:11">
      <c r="A675" s="372">
        <v>2100212</v>
      </c>
      <c r="B675" s="373" t="s">
        <v>792</v>
      </c>
      <c r="C675" s="374">
        <v>0</v>
      </c>
      <c r="D675" s="295">
        <v>0</v>
      </c>
      <c r="E675" s="375">
        <f t="shared" si="137"/>
        <v>0</v>
      </c>
      <c r="F675" s="295">
        <f t="shared" si="138"/>
        <v>0</v>
      </c>
      <c r="G675" s="295"/>
      <c r="H675" s="295"/>
      <c r="I675" s="387"/>
      <c r="J675" s="374">
        <f t="shared" si="127"/>
        <v>0</v>
      </c>
      <c r="K675" s="375">
        <f t="shared" si="128"/>
        <v>0</v>
      </c>
    </row>
    <row r="676" spans="1:11">
      <c r="A676" s="372">
        <v>2100213</v>
      </c>
      <c r="B676" s="373" t="s">
        <v>793</v>
      </c>
      <c r="C676" s="374"/>
      <c r="D676" s="295">
        <v>0</v>
      </c>
      <c r="E676" s="375"/>
      <c r="F676" s="295"/>
      <c r="G676" s="295"/>
      <c r="H676" s="295"/>
      <c r="I676" s="387"/>
      <c r="J676" s="374"/>
      <c r="K676" s="375"/>
    </row>
    <row r="677" spans="1:11">
      <c r="A677" s="372">
        <v>2100299</v>
      </c>
      <c r="B677" s="373" t="s">
        <v>794</v>
      </c>
      <c r="C677" s="374">
        <v>0</v>
      </c>
      <c r="D677" s="295">
        <v>0</v>
      </c>
      <c r="E677" s="375">
        <f t="shared" ref="E677:E740" si="144">IF(C677=0,0,D677/C677)*100</f>
        <v>0</v>
      </c>
      <c r="F677" s="295">
        <f t="shared" ref="F677:F740" si="145">G677+H677+I677</f>
        <v>0</v>
      </c>
      <c r="G677" s="295"/>
      <c r="H677" s="295"/>
      <c r="I677" s="387"/>
      <c r="J677" s="374">
        <f t="shared" ref="J677:J740" si="146">F677-C677</f>
        <v>0</v>
      </c>
      <c r="K677" s="375">
        <f t="shared" ref="K677:K740" si="147">IF(C677=0,0,J677/C677*100)</f>
        <v>0</v>
      </c>
    </row>
    <row r="678" spans="1:11">
      <c r="A678" s="376">
        <v>21003</v>
      </c>
      <c r="B678" s="377" t="s">
        <v>795</v>
      </c>
      <c r="C678" s="378">
        <v>2682</v>
      </c>
      <c r="D678" s="378">
        <f t="shared" ref="D678:I678" si="148">SUM(D679:D681)</f>
        <v>3050</v>
      </c>
      <c r="E678" s="379">
        <f t="shared" si="144"/>
        <v>113.72110365399</v>
      </c>
      <c r="F678" s="378">
        <f t="shared" si="145"/>
        <v>2781</v>
      </c>
      <c r="G678" s="378">
        <f t="shared" si="148"/>
        <v>1822</v>
      </c>
      <c r="H678" s="378">
        <f t="shared" si="148"/>
        <v>789</v>
      </c>
      <c r="I678" s="388">
        <f t="shared" si="148"/>
        <v>170</v>
      </c>
      <c r="J678" s="378">
        <f t="shared" si="146"/>
        <v>99</v>
      </c>
      <c r="K678" s="379">
        <f t="shared" si="147"/>
        <v>3.69127516778523</v>
      </c>
    </row>
    <row r="679" spans="1:11">
      <c r="A679" s="372">
        <v>2100301</v>
      </c>
      <c r="B679" s="373" t="s">
        <v>796</v>
      </c>
      <c r="C679" s="374">
        <v>0</v>
      </c>
      <c r="D679" s="295">
        <v>0</v>
      </c>
      <c r="E679" s="375">
        <f t="shared" si="144"/>
        <v>0</v>
      </c>
      <c r="F679" s="295">
        <f t="shared" si="145"/>
        <v>0</v>
      </c>
      <c r="G679" s="295"/>
      <c r="H679" s="295"/>
      <c r="I679" s="387"/>
      <c r="J679" s="374">
        <f t="shared" si="146"/>
        <v>0</v>
      </c>
      <c r="K679" s="375">
        <f t="shared" si="147"/>
        <v>0</v>
      </c>
    </row>
    <row r="680" spans="1:11">
      <c r="A680" s="372">
        <v>2100302</v>
      </c>
      <c r="B680" s="373" t="s">
        <v>797</v>
      </c>
      <c r="C680" s="374">
        <v>2007</v>
      </c>
      <c r="D680" s="295">
        <v>2057</v>
      </c>
      <c r="E680" s="375">
        <f t="shared" si="144"/>
        <v>102.491280518186</v>
      </c>
      <c r="F680" s="295">
        <f t="shared" si="145"/>
        <v>2090</v>
      </c>
      <c r="G680" s="295">
        <v>1811</v>
      </c>
      <c r="H680" s="295">
        <v>260</v>
      </c>
      <c r="I680" s="387">
        <v>19</v>
      </c>
      <c r="J680" s="374">
        <f t="shared" si="146"/>
        <v>83</v>
      </c>
      <c r="K680" s="375">
        <f t="shared" si="147"/>
        <v>4.13552566018934</v>
      </c>
    </row>
    <row r="681" spans="1:11">
      <c r="A681" s="372">
        <v>2100399</v>
      </c>
      <c r="B681" s="373" t="s">
        <v>798</v>
      </c>
      <c r="C681" s="374">
        <v>675</v>
      </c>
      <c r="D681" s="295">
        <v>993</v>
      </c>
      <c r="E681" s="375">
        <f t="shared" si="144"/>
        <v>147.111111111111</v>
      </c>
      <c r="F681" s="295">
        <f t="shared" si="145"/>
        <v>691</v>
      </c>
      <c r="G681" s="295">
        <v>11</v>
      </c>
      <c r="H681" s="295">
        <v>529</v>
      </c>
      <c r="I681" s="387">
        <v>151</v>
      </c>
      <c r="J681" s="374">
        <f t="shared" si="146"/>
        <v>16</v>
      </c>
      <c r="K681" s="375">
        <f t="shared" si="147"/>
        <v>2.37037037037037</v>
      </c>
    </row>
    <row r="682" spans="1:11">
      <c r="A682" s="376">
        <v>21004</v>
      </c>
      <c r="B682" s="377" t="s">
        <v>799</v>
      </c>
      <c r="C682" s="378">
        <v>3661</v>
      </c>
      <c r="D682" s="378">
        <f t="shared" ref="D682:I682" si="149">SUM(D683:D693)</f>
        <v>3955</v>
      </c>
      <c r="E682" s="379">
        <f t="shared" si="144"/>
        <v>108.030592734226</v>
      </c>
      <c r="F682" s="378">
        <f t="shared" si="145"/>
        <v>4701</v>
      </c>
      <c r="G682" s="378">
        <f t="shared" si="149"/>
        <v>958</v>
      </c>
      <c r="H682" s="378">
        <f t="shared" si="149"/>
        <v>2783</v>
      </c>
      <c r="I682" s="388">
        <f t="shared" si="149"/>
        <v>960</v>
      </c>
      <c r="J682" s="378">
        <f t="shared" si="146"/>
        <v>1040</v>
      </c>
      <c r="K682" s="379">
        <f t="shared" si="147"/>
        <v>28.4075389237913</v>
      </c>
    </row>
    <row r="683" spans="1:11">
      <c r="A683" s="372">
        <v>2100401</v>
      </c>
      <c r="B683" s="373" t="s">
        <v>800</v>
      </c>
      <c r="C683" s="374">
        <v>587</v>
      </c>
      <c r="D683" s="295">
        <v>528</v>
      </c>
      <c r="E683" s="375">
        <f t="shared" si="144"/>
        <v>89.9488926746167</v>
      </c>
      <c r="F683" s="295">
        <f t="shared" si="145"/>
        <v>522</v>
      </c>
      <c r="G683" s="295">
        <v>522</v>
      </c>
      <c r="H683" s="295"/>
      <c r="I683" s="387"/>
      <c r="J683" s="374">
        <f t="shared" si="146"/>
        <v>-65</v>
      </c>
      <c r="K683" s="375">
        <f t="shared" si="147"/>
        <v>-11.0732538330494</v>
      </c>
    </row>
    <row r="684" spans="1:11">
      <c r="A684" s="372">
        <v>2100402</v>
      </c>
      <c r="B684" s="373" t="s">
        <v>801</v>
      </c>
      <c r="C684" s="374">
        <v>186</v>
      </c>
      <c r="D684" s="295">
        <v>129</v>
      </c>
      <c r="E684" s="375">
        <f t="shared" si="144"/>
        <v>69.3548387096774</v>
      </c>
      <c r="F684" s="295">
        <f t="shared" si="145"/>
        <v>134</v>
      </c>
      <c r="G684" s="295">
        <v>93</v>
      </c>
      <c r="H684" s="295">
        <v>6</v>
      </c>
      <c r="I684" s="387">
        <v>35</v>
      </c>
      <c r="J684" s="374">
        <f t="shared" si="146"/>
        <v>-52</v>
      </c>
      <c r="K684" s="375">
        <f t="shared" si="147"/>
        <v>-27.9569892473118</v>
      </c>
    </row>
    <row r="685" spans="1:11">
      <c r="A685" s="372">
        <v>2100403</v>
      </c>
      <c r="B685" s="373" t="s">
        <v>802</v>
      </c>
      <c r="C685" s="374">
        <v>0</v>
      </c>
      <c r="D685" s="295">
        <v>0</v>
      </c>
      <c r="E685" s="375">
        <f t="shared" si="144"/>
        <v>0</v>
      </c>
      <c r="F685" s="295">
        <f t="shared" si="145"/>
        <v>0</v>
      </c>
      <c r="G685" s="295"/>
      <c r="H685" s="295"/>
      <c r="I685" s="387"/>
      <c r="J685" s="374">
        <f t="shared" si="146"/>
        <v>0</v>
      </c>
      <c r="K685" s="375">
        <f t="shared" si="147"/>
        <v>0</v>
      </c>
    </row>
    <row r="686" spans="1:11">
      <c r="A686" s="372">
        <v>2100404</v>
      </c>
      <c r="B686" s="373" t="s">
        <v>803</v>
      </c>
      <c r="C686" s="374">
        <v>0</v>
      </c>
      <c r="D686" s="295">
        <v>0</v>
      </c>
      <c r="E686" s="375">
        <f t="shared" si="144"/>
        <v>0</v>
      </c>
      <c r="F686" s="295">
        <f t="shared" si="145"/>
        <v>0</v>
      </c>
      <c r="G686" s="295"/>
      <c r="H686" s="295"/>
      <c r="I686" s="387"/>
      <c r="J686" s="374">
        <f t="shared" si="146"/>
        <v>0</v>
      </c>
      <c r="K686" s="375">
        <f t="shared" si="147"/>
        <v>0</v>
      </c>
    </row>
    <row r="687" spans="1:11">
      <c r="A687" s="372">
        <v>2100405</v>
      </c>
      <c r="B687" s="373" t="s">
        <v>804</v>
      </c>
      <c r="C687" s="374">
        <v>56</v>
      </c>
      <c r="D687" s="295">
        <v>51</v>
      </c>
      <c r="E687" s="375">
        <f t="shared" si="144"/>
        <v>91.0714285714286</v>
      </c>
      <c r="F687" s="295">
        <f t="shared" si="145"/>
        <v>46</v>
      </c>
      <c r="G687" s="295">
        <v>46</v>
      </c>
      <c r="H687" s="295"/>
      <c r="I687" s="387"/>
      <c r="J687" s="374">
        <f t="shared" si="146"/>
        <v>-10</v>
      </c>
      <c r="K687" s="375">
        <f t="shared" si="147"/>
        <v>-17.8571428571429</v>
      </c>
    </row>
    <row r="688" spans="1:11">
      <c r="A688" s="372">
        <v>2100406</v>
      </c>
      <c r="B688" s="373" t="s">
        <v>805</v>
      </c>
      <c r="C688" s="374">
        <v>0</v>
      </c>
      <c r="D688" s="295">
        <v>0</v>
      </c>
      <c r="E688" s="375">
        <f t="shared" si="144"/>
        <v>0</v>
      </c>
      <c r="F688" s="295">
        <f t="shared" si="145"/>
        <v>0</v>
      </c>
      <c r="G688" s="295"/>
      <c r="H688" s="295"/>
      <c r="I688" s="387"/>
      <c r="J688" s="374">
        <f t="shared" si="146"/>
        <v>0</v>
      </c>
      <c r="K688" s="375">
        <f t="shared" si="147"/>
        <v>0</v>
      </c>
    </row>
    <row r="689" spans="1:11">
      <c r="A689" s="372">
        <v>2100407</v>
      </c>
      <c r="B689" s="373" t="s">
        <v>806</v>
      </c>
      <c r="C689" s="374">
        <v>0</v>
      </c>
      <c r="D689" s="295">
        <v>0</v>
      </c>
      <c r="E689" s="375">
        <f t="shared" si="144"/>
        <v>0</v>
      </c>
      <c r="F689" s="295">
        <f t="shared" si="145"/>
        <v>0</v>
      </c>
      <c r="G689" s="295"/>
      <c r="H689" s="295"/>
      <c r="I689" s="387"/>
      <c r="J689" s="374">
        <f t="shared" si="146"/>
        <v>0</v>
      </c>
      <c r="K689" s="375">
        <f t="shared" si="147"/>
        <v>0</v>
      </c>
    </row>
    <row r="690" spans="1:11">
      <c r="A690" s="372">
        <v>2100408</v>
      </c>
      <c r="B690" s="373" t="s">
        <v>807</v>
      </c>
      <c r="C690" s="374">
        <v>2461</v>
      </c>
      <c r="D690" s="295">
        <v>3044</v>
      </c>
      <c r="E690" s="375">
        <f t="shared" si="144"/>
        <v>123.689557090614</v>
      </c>
      <c r="F690" s="295">
        <f t="shared" si="145"/>
        <v>3048</v>
      </c>
      <c r="G690" s="295">
        <v>297</v>
      </c>
      <c r="H690" s="295">
        <v>2396</v>
      </c>
      <c r="I690" s="387">
        <v>355</v>
      </c>
      <c r="J690" s="374">
        <f t="shared" si="146"/>
        <v>587</v>
      </c>
      <c r="K690" s="375">
        <f t="shared" si="147"/>
        <v>23.8520926452662</v>
      </c>
    </row>
    <row r="691" spans="1:11">
      <c r="A691" s="372">
        <v>2100409</v>
      </c>
      <c r="B691" s="373" t="s">
        <v>808</v>
      </c>
      <c r="C691" s="374">
        <v>371</v>
      </c>
      <c r="D691" s="295">
        <v>182</v>
      </c>
      <c r="E691" s="375">
        <f t="shared" si="144"/>
        <v>49.0566037735849</v>
      </c>
      <c r="F691" s="295">
        <f t="shared" si="145"/>
        <v>800</v>
      </c>
      <c r="G691" s="295"/>
      <c r="H691" s="295">
        <v>381</v>
      </c>
      <c r="I691" s="387">
        <v>419</v>
      </c>
      <c r="J691" s="374">
        <f t="shared" si="146"/>
        <v>429</v>
      </c>
      <c r="K691" s="375">
        <f t="shared" si="147"/>
        <v>115.633423180593</v>
      </c>
    </row>
    <row r="692" spans="1:11">
      <c r="A692" s="372">
        <v>2100410</v>
      </c>
      <c r="B692" s="373" t="s">
        <v>809</v>
      </c>
      <c r="C692" s="374">
        <v>0</v>
      </c>
      <c r="D692" s="295">
        <v>9</v>
      </c>
      <c r="E692" s="375">
        <f t="shared" si="144"/>
        <v>0</v>
      </c>
      <c r="F692" s="295">
        <f t="shared" si="145"/>
        <v>0</v>
      </c>
      <c r="G692" s="295"/>
      <c r="H692" s="295"/>
      <c r="I692" s="387"/>
      <c r="J692" s="374">
        <f t="shared" si="146"/>
        <v>0</v>
      </c>
      <c r="K692" s="375">
        <f t="shared" si="147"/>
        <v>0</v>
      </c>
    </row>
    <row r="693" spans="1:11">
      <c r="A693" s="372">
        <v>2100499</v>
      </c>
      <c r="B693" s="373" t="s">
        <v>810</v>
      </c>
      <c r="C693" s="374">
        <v>0</v>
      </c>
      <c r="D693" s="295">
        <v>12</v>
      </c>
      <c r="E693" s="375">
        <f t="shared" si="144"/>
        <v>0</v>
      </c>
      <c r="F693" s="295">
        <f t="shared" si="145"/>
        <v>151</v>
      </c>
      <c r="G693" s="295"/>
      <c r="H693" s="295"/>
      <c r="I693" s="387">
        <v>151</v>
      </c>
      <c r="J693" s="374">
        <f t="shared" si="146"/>
        <v>151</v>
      </c>
      <c r="K693" s="375">
        <f t="shared" si="147"/>
        <v>0</v>
      </c>
    </row>
    <row r="694" spans="1:11">
      <c r="A694" s="376">
        <v>21007</v>
      </c>
      <c r="B694" s="377" t="s">
        <v>811</v>
      </c>
      <c r="C694" s="378">
        <v>1401</v>
      </c>
      <c r="D694" s="378">
        <f t="shared" ref="D694:I694" si="150">SUM(D695:D697)</f>
        <v>3119</v>
      </c>
      <c r="E694" s="379">
        <f t="shared" si="144"/>
        <v>222.626695217702</v>
      </c>
      <c r="F694" s="378">
        <f t="shared" si="145"/>
        <v>1538</v>
      </c>
      <c r="G694" s="378">
        <f t="shared" si="150"/>
        <v>97</v>
      </c>
      <c r="H694" s="378">
        <f t="shared" si="150"/>
        <v>1421</v>
      </c>
      <c r="I694" s="388">
        <f t="shared" si="150"/>
        <v>20</v>
      </c>
      <c r="J694" s="378">
        <f t="shared" si="146"/>
        <v>137</v>
      </c>
      <c r="K694" s="379">
        <f t="shared" si="147"/>
        <v>9.77872947894361</v>
      </c>
    </row>
    <row r="695" spans="1:11">
      <c r="A695" s="372">
        <v>2100716</v>
      </c>
      <c r="B695" s="373" t="s">
        <v>812</v>
      </c>
      <c r="C695" s="374">
        <v>0</v>
      </c>
      <c r="D695" s="295">
        <v>0</v>
      </c>
      <c r="E695" s="375">
        <f t="shared" si="144"/>
        <v>0</v>
      </c>
      <c r="F695" s="295">
        <f t="shared" si="145"/>
        <v>0</v>
      </c>
      <c r="G695" s="295"/>
      <c r="H695" s="295"/>
      <c r="I695" s="387"/>
      <c r="J695" s="374">
        <f t="shared" si="146"/>
        <v>0</v>
      </c>
      <c r="K695" s="375">
        <f t="shared" si="147"/>
        <v>0</v>
      </c>
    </row>
    <row r="696" spans="1:11">
      <c r="A696" s="372">
        <v>2100717</v>
      </c>
      <c r="B696" s="373" t="s">
        <v>813</v>
      </c>
      <c r="C696" s="374">
        <v>1401</v>
      </c>
      <c r="D696" s="295">
        <v>3019</v>
      </c>
      <c r="E696" s="375">
        <f t="shared" si="144"/>
        <v>215.488936473947</v>
      </c>
      <c r="F696" s="295">
        <f t="shared" si="145"/>
        <v>1538</v>
      </c>
      <c r="G696" s="295">
        <v>97</v>
      </c>
      <c r="H696" s="295">
        <v>1421</v>
      </c>
      <c r="I696" s="387">
        <v>20</v>
      </c>
      <c r="J696" s="374">
        <f t="shared" si="146"/>
        <v>137</v>
      </c>
      <c r="K696" s="375">
        <f t="shared" si="147"/>
        <v>9.77872947894361</v>
      </c>
    </row>
    <row r="697" spans="1:11">
      <c r="A697" s="372">
        <v>2100799</v>
      </c>
      <c r="B697" s="373" t="s">
        <v>814</v>
      </c>
      <c r="C697" s="374">
        <v>0</v>
      </c>
      <c r="D697" s="295">
        <v>100</v>
      </c>
      <c r="E697" s="375">
        <f t="shared" si="144"/>
        <v>0</v>
      </c>
      <c r="F697" s="295">
        <f t="shared" si="145"/>
        <v>0</v>
      </c>
      <c r="G697" s="295"/>
      <c r="H697" s="295"/>
      <c r="I697" s="387">
        <v>0</v>
      </c>
      <c r="J697" s="374">
        <f t="shared" si="146"/>
        <v>0</v>
      </c>
      <c r="K697" s="375">
        <f t="shared" si="147"/>
        <v>0</v>
      </c>
    </row>
    <row r="698" spans="1:11">
      <c r="A698" s="376">
        <v>21011</v>
      </c>
      <c r="B698" s="377" t="s">
        <v>815</v>
      </c>
      <c r="C698" s="378">
        <v>7588</v>
      </c>
      <c r="D698" s="378">
        <f t="shared" ref="D698:I698" si="151">SUM(D699:D702)</f>
        <v>7319</v>
      </c>
      <c r="E698" s="379">
        <f t="shared" si="144"/>
        <v>96.4549288350026</v>
      </c>
      <c r="F698" s="378">
        <f t="shared" si="145"/>
        <v>6393</v>
      </c>
      <c r="G698" s="378">
        <f t="shared" si="151"/>
        <v>6393</v>
      </c>
      <c r="H698" s="378">
        <f t="shared" si="151"/>
        <v>0</v>
      </c>
      <c r="I698" s="388">
        <f t="shared" si="151"/>
        <v>0</v>
      </c>
      <c r="J698" s="378">
        <f t="shared" si="146"/>
        <v>-1195</v>
      </c>
      <c r="K698" s="379">
        <f t="shared" si="147"/>
        <v>-15.7485503426463</v>
      </c>
    </row>
    <row r="699" spans="1:11">
      <c r="A699" s="372">
        <v>2101101</v>
      </c>
      <c r="B699" s="373" t="s">
        <v>816</v>
      </c>
      <c r="C699" s="374">
        <v>2261</v>
      </c>
      <c r="D699" s="295">
        <v>2146</v>
      </c>
      <c r="E699" s="375">
        <f t="shared" si="144"/>
        <v>94.9137549756745</v>
      </c>
      <c r="F699" s="295">
        <f t="shared" si="145"/>
        <v>1517</v>
      </c>
      <c r="G699" s="295">
        <v>1517</v>
      </c>
      <c r="H699" s="295"/>
      <c r="I699" s="387"/>
      <c r="J699" s="374">
        <f t="shared" si="146"/>
        <v>-744</v>
      </c>
      <c r="K699" s="375">
        <f t="shared" si="147"/>
        <v>-32.905793896506</v>
      </c>
    </row>
    <row r="700" spans="1:11">
      <c r="A700" s="372">
        <v>2101102</v>
      </c>
      <c r="B700" s="373" t="s">
        <v>817</v>
      </c>
      <c r="C700" s="374">
        <v>3154</v>
      </c>
      <c r="D700" s="295">
        <v>3136</v>
      </c>
      <c r="E700" s="375">
        <f t="shared" si="144"/>
        <v>99.429296131896</v>
      </c>
      <c r="F700" s="295">
        <f t="shared" si="145"/>
        <v>3231</v>
      </c>
      <c r="G700" s="295">
        <v>3231</v>
      </c>
      <c r="H700" s="295"/>
      <c r="I700" s="387"/>
      <c r="J700" s="374">
        <f t="shared" si="146"/>
        <v>77</v>
      </c>
      <c r="K700" s="375">
        <f t="shared" si="147"/>
        <v>2.44134432466709</v>
      </c>
    </row>
    <row r="701" spans="1:11">
      <c r="A701" s="372">
        <v>2101103</v>
      </c>
      <c r="B701" s="373" t="s">
        <v>818</v>
      </c>
      <c r="C701" s="374">
        <v>2173</v>
      </c>
      <c r="D701" s="295">
        <v>2024</v>
      </c>
      <c r="E701" s="375">
        <f t="shared" si="144"/>
        <v>93.1431201104464</v>
      </c>
      <c r="F701" s="295">
        <f t="shared" si="145"/>
        <v>1645</v>
      </c>
      <c r="G701" s="295">
        <v>1645</v>
      </c>
      <c r="H701" s="295"/>
      <c r="I701" s="387"/>
      <c r="J701" s="374">
        <f t="shared" si="146"/>
        <v>-528</v>
      </c>
      <c r="K701" s="375">
        <f t="shared" si="147"/>
        <v>-24.2982052462034</v>
      </c>
    </row>
    <row r="702" spans="1:11">
      <c r="A702" s="372">
        <v>2101199</v>
      </c>
      <c r="B702" s="373" t="s">
        <v>819</v>
      </c>
      <c r="C702" s="374">
        <v>0</v>
      </c>
      <c r="D702" s="295">
        <v>13</v>
      </c>
      <c r="E702" s="375">
        <f t="shared" si="144"/>
        <v>0</v>
      </c>
      <c r="F702" s="295">
        <f t="shared" si="145"/>
        <v>0</v>
      </c>
      <c r="G702" s="295">
        <v>0</v>
      </c>
      <c r="H702" s="295"/>
      <c r="I702" s="387"/>
      <c r="J702" s="374">
        <f t="shared" si="146"/>
        <v>0</v>
      </c>
      <c r="K702" s="375">
        <f t="shared" si="147"/>
        <v>0</v>
      </c>
    </row>
    <row r="703" spans="1:11">
      <c r="A703" s="376">
        <v>21012</v>
      </c>
      <c r="B703" s="377" t="s">
        <v>820</v>
      </c>
      <c r="C703" s="378">
        <v>2100</v>
      </c>
      <c r="D703" s="378">
        <f t="shared" ref="D703:I703" si="152">SUM(D704:D706)</f>
        <v>2021</v>
      </c>
      <c r="E703" s="379">
        <f t="shared" si="144"/>
        <v>96.2380952380952</v>
      </c>
      <c r="F703" s="378">
        <f t="shared" si="145"/>
        <v>2200</v>
      </c>
      <c r="G703" s="378">
        <f t="shared" si="152"/>
        <v>2200</v>
      </c>
      <c r="H703" s="378">
        <f t="shared" si="152"/>
        <v>0</v>
      </c>
      <c r="I703" s="388">
        <f t="shared" si="152"/>
        <v>0</v>
      </c>
      <c r="J703" s="378">
        <f t="shared" si="146"/>
        <v>100</v>
      </c>
      <c r="K703" s="379">
        <f t="shared" si="147"/>
        <v>4.76190476190476</v>
      </c>
    </row>
    <row r="704" spans="1:11">
      <c r="A704" s="372">
        <v>2101201</v>
      </c>
      <c r="B704" s="373" t="s">
        <v>821</v>
      </c>
      <c r="C704" s="374">
        <v>0</v>
      </c>
      <c r="D704" s="295">
        <v>0</v>
      </c>
      <c r="E704" s="375">
        <f t="shared" si="144"/>
        <v>0</v>
      </c>
      <c r="F704" s="295">
        <f t="shared" si="145"/>
        <v>0</v>
      </c>
      <c r="G704" s="295"/>
      <c r="H704" s="295"/>
      <c r="I704" s="387"/>
      <c r="J704" s="374">
        <f t="shared" si="146"/>
        <v>0</v>
      </c>
      <c r="K704" s="375">
        <f t="shared" si="147"/>
        <v>0</v>
      </c>
    </row>
    <row r="705" spans="1:11">
      <c r="A705" s="372">
        <v>2101202</v>
      </c>
      <c r="B705" s="373" t="s">
        <v>822</v>
      </c>
      <c r="C705" s="374">
        <v>2100</v>
      </c>
      <c r="D705" s="295">
        <v>2021</v>
      </c>
      <c r="E705" s="375">
        <f t="shared" si="144"/>
        <v>96.2380952380952</v>
      </c>
      <c r="F705" s="295">
        <f t="shared" si="145"/>
        <v>2200</v>
      </c>
      <c r="G705" s="295">
        <v>2200</v>
      </c>
      <c r="H705" s="295"/>
      <c r="I705" s="387"/>
      <c r="J705" s="374">
        <f t="shared" si="146"/>
        <v>100</v>
      </c>
      <c r="K705" s="375">
        <f t="shared" si="147"/>
        <v>4.76190476190476</v>
      </c>
    </row>
    <row r="706" spans="1:11">
      <c r="A706" s="372">
        <v>2101299</v>
      </c>
      <c r="B706" s="373" t="s">
        <v>823</v>
      </c>
      <c r="C706" s="374">
        <v>0</v>
      </c>
      <c r="D706" s="295">
        <v>0</v>
      </c>
      <c r="E706" s="375">
        <f t="shared" si="144"/>
        <v>0</v>
      </c>
      <c r="F706" s="295">
        <f t="shared" si="145"/>
        <v>0</v>
      </c>
      <c r="G706" s="295"/>
      <c r="H706" s="295"/>
      <c r="I706" s="387"/>
      <c r="J706" s="374">
        <f t="shared" si="146"/>
        <v>0</v>
      </c>
      <c r="K706" s="375">
        <f t="shared" si="147"/>
        <v>0</v>
      </c>
    </row>
    <row r="707" spans="1:11">
      <c r="A707" s="376">
        <v>21013</v>
      </c>
      <c r="B707" s="377" t="s">
        <v>824</v>
      </c>
      <c r="C707" s="378">
        <v>1982</v>
      </c>
      <c r="D707" s="378">
        <f t="shared" ref="D707:I707" si="153">SUM(D708:D710)</f>
        <v>2462</v>
      </c>
      <c r="E707" s="379">
        <f t="shared" si="144"/>
        <v>124.217961654894</v>
      </c>
      <c r="F707" s="378">
        <f t="shared" si="145"/>
        <v>2883</v>
      </c>
      <c r="G707" s="378">
        <f t="shared" si="153"/>
        <v>1050</v>
      </c>
      <c r="H707" s="378">
        <f t="shared" si="153"/>
        <v>1833</v>
      </c>
      <c r="I707" s="388">
        <f t="shared" si="153"/>
        <v>0</v>
      </c>
      <c r="J707" s="378">
        <f t="shared" si="146"/>
        <v>901</v>
      </c>
      <c r="K707" s="379">
        <f t="shared" si="147"/>
        <v>45.4591321897074</v>
      </c>
    </row>
    <row r="708" spans="1:11">
      <c r="A708" s="372">
        <v>2101301</v>
      </c>
      <c r="B708" s="373" t="s">
        <v>825</v>
      </c>
      <c r="C708" s="374">
        <v>1982</v>
      </c>
      <c r="D708" s="295">
        <v>2312</v>
      </c>
      <c r="E708" s="375">
        <f t="shared" si="144"/>
        <v>116.64984863774</v>
      </c>
      <c r="F708" s="295">
        <f t="shared" si="145"/>
        <v>2883</v>
      </c>
      <c r="G708" s="295">
        <v>1050</v>
      </c>
      <c r="H708" s="295">
        <v>1833</v>
      </c>
      <c r="I708" s="387"/>
      <c r="J708" s="374">
        <f t="shared" si="146"/>
        <v>901</v>
      </c>
      <c r="K708" s="375">
        <f t="shared" si="147"/>
        <v>45.4591321897074</v>
      </c>
    </row>
    <row r="709" spans="1:11">
      <c r="A709" s="372">
        <v>2101302</v>
      </c>
      <c r="B709" s="373" t="s">
        <v>826</v>
      </c>
      <c r="C709" s="374">
        <v>0</v>
      </c>
      <c r="D709" s="295">
        <v>0</v>
      </c>
      <c r="E709" s="375">
        <f t="shared" si="144"/>
        <v>0</v>
      </c>
      <c r="F709" s="295">
        <f t="shared" si="145"/>
        <v>0</v>
      </c>
      <c r="G709" s="295"/>
      <c r="H709" s="295"/>
      <c r="I709" s="387"/>
      <c r="J709" s="374">
        <f t="shared" si="146"/>
        <v>0</v>
      </c>
      <c r="K709" s="375">
        <f t="shared" si="147"/>
        <v>0</v>
      </c>
    </row>
    <row r="710" spans="1:11">
      <c r="A710" s="372">
        <v>2101399</v>
      </c>
      <c r="B710" s="373" t="s">
        <v>827</v>
      </c>
      <c r="C710" s="374">
        <v>0</v>
      </c>
      <c r="D710" s="295">
        <v>150</v>
      </c>
      <c r="E710" s="375">
        <f t="shared" si="144"/>
        <v>0</v>
      </c>
      <c r="F710" s="295">
        <f t="shared" si="145"/>
        <v>0</v>
      </c>
      <c r="G710" s="295"/>
      <c r="H710" s="295"/>
      <c r="I710" s="387"/>
      <c r="J710" s="374">
        <f t="shared" si="146"/>
        <v>0</v>
      </c>
      <c r="K710" s="375">
        <f t="shared" si="147"/>
        <v>0</v>
      </c>
    </row>
    <row r="711" spans="1:11">
      <c r="A711" s="376">
        <v>21014</v>
      </c>
      <c r="B711" s="377" t="s">
        <v>828</v>
      </c>
      <c r="C711" s="378">
        <v>98</v>
      </c>
      <c r="D711" s="378">
        <f t="shared" ref="D711:I711" si="154">SUM(D712:D713)</f>
        <v>110</v>
      </c>
      <c r="E711" s="379">
        <f t="shared" si="144"/>
        <v>112.244897959184</v>
      </c>
      <c r="F711" s="378">
        <f t="shared" si="145"/>
        <v>120</v>
      </c>
      <c r="G711" s="378">
        <f t="shared" si="154"/>
        <v>0</v>
      </c>
      <c r="H711" s="378">
        <f t="shared" si="154"/>
        <v>119</v>
      </c>
      <c r="I711" s="388">
        <f t="shared" si="154"/>
        <v>1</v>
      </c>
      <c r="J711" s="378">
        <f t="shared" si="146"/>
        <v>22</v>
      </c>
      <c r="K711" s="379">
        <f t="shared" si="147"/>
        <v>22.4489795918367</v>
      </c>
    </row>
    <row r="712" spans="1:11">
      <c r="A712" s="372">
        <v>2101401</v>
      </c>
      <c r="B712" s="373" t="s">
        <v>829</v>
      </c>
      <c r="C712" s="374">
        <v>98</v>
      </c>
      <c r="D712" s="295">
        <v>110</v>
      </c>
      <c r="E712" s="375">
        <f t="shared" si="144"/>
        <v>112.244897959184</v>
      </c>
      <c r="F712" s="295">
        <f t="shared" si="145"/>
        <v>120</v>
      </c>
      <c r="G712" s="295"/>
      <c r="H712" s="295">
        <v>119</v>
      </c>
      <c r="I712" s="387">
        <v>1</v>
      </c>
      <c r="J712" s="374">
        <f t="shared" si="146"/>
        <v>22</v>
      </c>
      <c r="K712" s="375">
        <f t="shared" si="147"/>
        <v>22.4489795918367</v>
      </c>
    </row>
    <row r="713" spans="1:11">
      <c r="A713" s="372">
        <v>2101499</v>
      </c>
      <c r="B713" s="373" t="s">
        <v>830</v>
      </c>
      <c r="C713" s="374">
        <v>0</v>
      </c>
      <c r="D713" s="295">
        <v>0</v>
      </c>
      <c r="E713" s="375">
        <f t="shared" si="144"/>
        <v>0</v>
      </c>
      <c r="F713" s="295">
        <f t="shared" si="145"/>
        <v>0</v>
      </c>
      <c r="G713" s="295"/>
      <c r="H713" s="295"/>
      <c r="I713" s="387"/>
      <c r="J713" s="374">
        <f t="shared" si="146"/>
        <v>0</v>
      </c>
      <c r="K713" s="375">
        <f t="shared" si="147"/>
        <v>0</v>
      </c>
    </row>
    <row r="714" spans="1:11">
      <c r="A714" s="376">
        <v>21015</v>
      </c>
      <c r="B714" s="377" t="s">
        <v>831</v>
      </c>
      <c r="C714" s="378">
        <v>556</v>
      </c>
      <c r="D714" s="378">
        <f t="shared" ref="D714:I714" si="155">SUM(D715:D722)</f>
        <v>569</v>
      </c>
      <c r="E714" s="379">
        <f t="shared" si="144"/>
        <v>102.338129496403</v>
      </c>
      <c r="F714" s="378">
        <f t="shared" si="145"/>
        <v>506</v>
      </c>
      <c r="G714" s="378">
        <f t="shared" si="155"/>
        <v>423</v>
      </c>
      <c r="H714" s="378">
        <f t="shared" si="155"/>
        <v>81</v>
      </c>
      <c r="I714" s="388">
        <f t="shared" si="155"/>
        <v>2</v>
      </c>
      <c r="J714" s="378">
        <f t="shared" si="146"/>
        <v>-50</v>
      </c>
      <c r="K714" s="379">
        <f t="shared" si="147"/>
        <v>-8.99280575539568</v>
      </c>
    </row>
    <row r="715" spans="1:11">
      <c r="A715" s="372">
        <v>2101501</v>
      </c>
      <c r="B715" s="373" t="s">
        <v>832</v>
      </c>
      <c r="C715" s="374">
        <v>275</v>
      </c>
      <c r="D715" s="295">
        <v>267</v>
      </c>
      <c r="E715" s="375">
        <f t="shared" si="144"/>
        <v>97.0909090909091</v>
      </c>
      <c r="F715" s="295">
        <f t="shared" si="145"/>
        <v>216</v>
      </c>
      <c r="G715" s="295">
        <v>216</v>
      </c>
      <c r="H715" s="295"/>
      <c r="I715" s="387"/>
      <c r="J715" s="374">
        <f t="shared" si="146"/>
        <v>-59</v>
      </c>
      <c r="K715" s="375">
        <f t="shared" si="147"/>
        <v>-21.4545454545455</v>
      </c>
    </row>
    <row r="716" spans="1:11">
      <c r="A716" s="372">
        <v>2101502</v>
      </c>
      <c r="B716" s="373" t="s">
        <v>833</v>
      </c>
      <c r="C716" s="374">
        <v>0</v>
      </c>
      <c r="D716" s="295">
        <v>1</v>
      </c>
      <c r="E716" s="375">
        <f t="shared" si="144"/>
        <v>0</v>
      </c>
      <c r="F716" s="295">
        <f t="shared" si="145"/>
        <v>1</v>
      </c>
      <c r="G716" s="295">
        <v>1</v>
      </c>
      <c r="H716" s="295"/>
      <c r="I716" s="387"/>
      <c r="J716" s="374">
        <f t="shared" si="146"/>
        <v>1</v>
      </c>
      <c r="K716" s="375">
        <f t="shared" si="147"/>
        <v>0</v>
      </c>
    </row>
    <row r="717" spans="1:11">
      <c r="A717" s="372">
        <v>2101503</v>
      </c>
      <c r="B717" s="373" t="s">
        <v>834</v>
      </c>
      <c r="C717" s="374">
        <v>0</v>
      </c>
      <c r="D717" s="295">
        <v>0</v>
      </c>
      <c r="E717" s="375">
        <f t="shared" si="144"/>
        <v>0</v>
      </c>
      <c r="F717" s="295">
        <f t="shared" si="145"/>
        <v>0</v>
      </c>
      <c r="G717" s="295"/>
      <c r="H717" s="295"/>
      <c r="I717" s="387"/>
      <c r="J717" s="374">
        <f t="shared" si="146"/>
        <v>0</v>
      </c>
      <c r="K717" s="375">
        <f t="shared" si="147"/>
        <v>0</v>
      </c>
    </row>
    <row r="718" spans="1:11">
      <c r="A718" s="372">
        <v>2101504</v>
      </c>
      <c r="B718" s="373" t="s">
        <v>213</v>
      </c>
      <c r="C718" s="374">
        <v>0</v>
      </c>
      <c r="D718" s="295">
        <v>0</v>
      </c>
      <c r="E718" s="375">
        <f t="shared" si="144"/>
        <v>0</v>
      </c>
      <c r="F718" s="295">
        <f t="shared" si="145"/>
        <v>0</v>
      </c>
      <c r="G718" s="295"/>
      <c r="H718" s="295"/>
      <c r="I718" s="387"/>
      <c r="J718" s="374">
        <f t="shared" si="146"/>
        <v>0</v>
      </c>
      <c r="K718" s="375">
        <f t="shared" si="147"/>
        <v>0</v>
      </c>
    </row>
    <row r="719" spans="1:11">
      <c r="A719" s="372">
        <v>2101505</v>
      </c>
      <c r="B719" s="373" t="s">
        <v>835</v>
      </c>
      <c r="C719" s="374">
        <v>0</v>
      </c>
      <c r="D719" s="295">
        <v>0</v>
      </c>
      <c r="E719" s="375">
        <f t="shared" si="144"/>
        <v>0</v>
      </c>
      <c r="F719" s="295">
        <f t="shared" si="145"/>
        <v>0</v>
      </c>
      <c r="G719" s="295"/>
      <c r="H719" s="295"/>
      <c r="I719" s="387"/>
      <c r="J719" s="374">
        <f t="shared" si="146"/>
        <v>0</v>
      </c>
      <c r="K719" s="375">
        <f t="shared" si="147"/>
        <v>0</v>
      </c>
    </row>
    <row r="720" spans="1:11">
      <c r="A720" s="372">
        <v>2101506</v>
      </c>
      <c r="B720" s="373" t="s">
        <v>836</v>
      </c>
      <c r="C720" s="374">
        <v>0</v>
      </c>
      <c r="D720" s="295">
        <v>0</v>
      </c>
      <c r="E720" s="375">
        <f t="shared" si="144"/>
        <v>0</v>
      </c>
      <c r="F720" s="295">
        <f t="shared" si="145"/>
        <v>0</v>
      </c>
      <c r="G720" s="295"/>
      <c r="H720" s="295"/>
      <c r="I720" s="387"/>
      <c r="J720" s="374">
        <f t="shared" si="146"/>
        <v>0</v>
      </c>
      <c r="K720" s="375">
        <f t="shared" si="147"/>
        <v>0</v>
      </c>
    </row>
    <row r="721" spans="1:11">
      <c r="A721" s="372">
        <v>2101550</v>
      </c>
      <c r="B721" s="373" t="s">
        <v>837</v>
      </c>
      <c r="C721" s="374">
        <v>206</v>
      </c>
      <c r="D721" s="295">
        <v>194</v>
      </c>
      <c r="E721" s="375">
        <f t="shared" si="144"/>
        <v>94.1747572815534</v>
      </c>
      <c r="F721" s="295">
        <f t="shared" si="145"/>
        <v>206</v>
      </c>
      <c r="G721" s="295">
        <v>206</v>
      </c>
      <c r="H721" s="295"/>
      <c r="I721" s="387"/>
      <c r="J721" s="374">
        <f t="shared" si="146"/>
        <v>0</v>
      </c>
      <c r="K721" s="375">
        <f t="shared" si="147"/>
        <v>0</v>
      </c>
    </row>
    <row r="722" spans="1:11">
      <c r="A722" s="372">
        <v>2101599</v>
      </c>
      <c r="B722" s="373" t="s">
        <v>838</v>
      </c>
      <c r="C722" s="374">
        <v>75</v>
      </c>
      <c r="D722" s="295">
        <v>107</v>
      </c>
      <c r="E722" s="375">
        <f t="shared" si="144"/>
        <v>142.666666666667</v>
      </c>
      <c r="F722" s="295">
        <f t="shared" si="145"/>
        <v>83</v>
      </c>
      <c r="G722" s="295"/>
      <c r="H722" s="295">
        <v>81</v>
      </c>
      <c r="I722" s="387">
        <v>2</v>
      </c>
      <c r="J722" s="374">
        <f t="shared" si="146"/>
        <v>8</v>
      </c>
      <c r="K722" s="375">
        <f t="shared" si="147"/>
        <v>10.6666666666667</v>
      </c>
    </row>
    <row r="723" spans="1:11">
      <c r="A723" s="376">
        <v>21016</v>
      </c>
      <c r="B723" s="377" t="s">
        <v>839</v>
      </c>
      <c r="C723" s="378">
        <v>0</v>
      </c>
      <c r="D723" s="378">
        <f t="shared" ref="D723:I723" si="156">SUM(D724)</f>
        <v>0</v>
      </c>
      <c r="E723" s="379">
        <f t="shared" si="144"/>
        <v>0</v>
      </c>
      <c r="F723" s="378">
        <f t="shared" si="145"/>
        <v>0</v>
      </c>
      <c r="G723" s="378">
        <f t="shared" si="156"/>
        <v>0</v>
      </c>
      <c r="H723" s="378">
        <f t="shared" si="156"/>
        <v>0</v>
      </c>
      <c r="I723" s="388">
        <f t="shared" si="156"/>
        <v>0</v>
      </c>
      <c r="J723" s="378">
        <f t="shared" si="146"/>
        <v>0</v>
      </c>
      <c r="K723" s="379">
        <f t="shared" si="147"/>
        <v>0</v>
      </c>
    </row>
    <row r="724" spans="1:11">
      <c r="A724" s="372">
        <v>2101601</v>
      </c>
      <c r="B724" s="373" t="s">
        <v>839</v>
      </c>
      <c r="C724" s="374">
        <v>0</v>
      </c>
      <c r="D724" s="295">
        <v>0</v>
      </c>
      <c r="E724" s="375">
        <f t="shared" si="144"/>
        <v>0</v>
      </c>
      <c r="F724" s="295">
        <f t="shared" si="145"/>
        <v>0</v>
      </c>
      <c r="G724" s="295"/>
      <c r="H724" s="295"/>
      <c r="I724" s="387"/>
      <c r="J724" s="374">
        <f t="shared" si="146"/>
        <v>0</v>
      </c>
      <c r="K724" s="374">
        <f t="shared" si="147"/>
        <v>0</v>
      </c>
    </row>
    <row r="725" spans="1:11">
      <c r="A725" s="376">
        <v>21017</v>
      </c>
      <c r="B725" s="377" t="s">
        <v>840</v>
      </c>
      <c r="C725" s="378">
        <v>139</v>
      </c>
      <c r="D725" s="378">
        <f t="shared" ref="D725:I725" si="157">SUM(D726:D730)</f>
        <v>53</v>
      </c>
      <c r="E725" s="378">
        <f t="shared" si="144"/>
        <v>38.1294964028777</v>
      </c>
      <c r="F725" s="378">
        <f t="shared" si="145"/>
        <v>114</v>
      </c>
      <c r="G725" s="378">
        <f t="shared" si="157"/>
        <v>0</v>
      </c>
      <c r="H725" s="378">
        <f t="shared" si="157"/>
        <v>20</v>
      </c>
      <c r="I725" s="388">
        <f t="shared" si="157"/>
        <v>94</v>
      </c>
      <c r="J725" s="378">
        <f t="shared" si="146"/>
        <v>-25</v>
      </c>
      <c r="K725" s="379">
        <f t="shared" si="147"/>
        <v>-17.9856115107914</v>
      </c>
    </row>
    <row r="726" spans="1:11">
      <c r="A726" s="372">
        <v>2101701</v>
      </c>
      <c r="B726" s="373" t="s">
        <v>841</v>
      </c>
      <c r="C726" s="374">
        <v>0</v>
      </c>
      <c r="D726" s="295">
        <v>0</v>
      </c>
      <c r="E726" s="375">
        <f t="shared" si="144"/>
        <v>0</v>
      </c>
      <c r="F726" s="295">
        <f t="shared" si="145"/>
        <v>0</v>
      </c>
      <c r="G726" s="295"/>
      <c r="H726" s="295"/>
      <c r="I726" s="387"/>
      <c r="J726" s="374">
        <f t="shared" si="146"/>
        <v>0</v>
      </c>
      <c r="K726" s="374">
        <f t="shared" si="147"/>
        <v>0</v>
      </c>
    </row>
    <row r="727" spans="1:11">
      <c r="A727" s="372">
        <v>2101702</v>
      </c>
      <c r="B727" s="373" t="s">
        <v>842</v>
      </c>
      <c r="C727" s="374">
        <v>0</v>
      </c>
      <c r="D727" s="295">
        <v>0</v>
      </c>
      <c r="E727" s="375">
        <f t="shared" si="144"/>
        <v>0</v>
      </c>
      <c r="F727" s="295">
        <f t="shared" si="145"/>
        <v>0</v>
      </c>
      <c r="G727" s="295"/>
      <c r="H727" s="295"/>
      <c r="I727" s="387"/>
      <c r="J727" s="374">
        <f t="shared" si="146"/>
        <v>0</v>
      </c>
      <c r="K727" s="374">
        <f t="shared" si="147"/>
        <v>0</v>
      </c>
    </row>
    <row r="728" spans="1:11">
      <c r="A728" s="372">
        <v>2101703</v>
      </c>
      <c r="B728" s="373" t="s">
        <v>843</v>
      </c>
      <c r="C728" s="374">
        <v>0</v>
      </c>
      <c r="D728" s="295">
        <v>0</v>
      </c>
      <c r="E728" s="375">
        <f t="shared" si="144"/>
        <v>0</v>
      </c>
      <c r="F728" s="295">
        <f t="shared" si="145"/>
        <v>0</v>
      </c>
      <c r="G728" s="295"/>
      <c r="H728" s="295"/>
      <c r="I728" s="387"/>
      <c r="J728" s="374">
        <f t="shared" si="146"/>
        <v>0</v>
      </c>
      <c r="K728" s="374">
        <f t="shared" si="147"/>
        <v>0</v>
      </c>
    </row>
    <row r="729" spans="1:11">
      <c r="A729" s="372">
        <v>2101704</v>
      </c>
      <c r="B729" s="373" t="s">
        <v>844</v>
      </c>
      <c r="C729" s="374">
        <v>139</v>
      </c>
      <c r="D729" s="295">
        <v>53</v>
      </c>
      <c r="E729" s="375">
        <f t="shared" si="144"/>
        <v>38.1294964028777</v>
      </c>
      <c r="F729" s="295">
        <f t="shared" si="145"/>
        <v>94</v>
      </c>
      <c r="G729" s="295"/>
      <c r="H729" s="295"/>
      <c r="I729" s="387">
        <v>94</v>
      </c>
      <c r="J729" s="374">
        <f t="shared" si="146"/>
        <v>-45</v>
      </c>
      <c r="K729" s="374">
        <f t="shared" si="147"/>
        <v>-32.3741007194245</v>
      </c>
    </row>
    <row r="730" spans="1:11">
      <c r="A730" s="372">
        <v>2101799</v>
      </c>
      <c r="B730" s="373" t="s">
        <v>845</v>
      </c>
      <c r="C730" s="374">
        <v>0</v>
      </c>
      <c r="D730" s="295">
        <v>0</v>
      </c>
      <c r="E730" s="375">
        <f t="shared" si="144"/>
        <v>0</v>
      </c>
      <c r="F730" s="295">
        <f t="shared" si="145"/>
        <v>20</v>
      </c>
      <c r="G730" s="295"/>
      <c r="H730" s="295">
        <v>20</v>
      </c>
      <c r="I730" s="387"/>
      <c r="J730" s="374">
        <f t="shared" si="146"/>
        <v>20</v>
      </c>
      <c r="K730" s="374">
        <f t="shared" si="147"/>
        <v>0</v>
      </c>
    </row>
    <row r="731" spans="1:11">
      <c r="A731" s="376">
        <v>21018</v>
      </c>
      <c r="B731" s="376" t="s">
        <v>846</v>
      </c>
      <c r="C731" s="395">
        <v>0</v>
      </c>
      <c r="D731" s="395">
        <f t="shared" ref="D731:I731" si="158">SUM(D732:D735)</f>
        <v>0</v>
      </c>
      <c r="E731" s="395">
        <f t="shared" si="144"/>
        <v>0</v>
      </c>
      <c r="F731" s="395">
        <f t="shared" si="145"/>
        <v>0</v>
      </c>
      <c r="G731" s="395">
        <f t="shared" si="158"/>
        <v>0</v>
      </c>
      <c r="H731" s="395">
        <f t="shared" si="158"/>
        <v>0</v>
      </c>
      <c r="I731" s="388">
        <f t="shared" si="158"/>
        <v>0</v>
      </c>
      <c r="J731" s="395">
        <f t="shared" si="146"/>
        <v>0</v>
      </c>
      <c r="K731" s="395">
        <f t="shared" si="147"/>
        <v>0</v>
      </c>
    </row>
    <row r="732" spans="1:11">
      <c r="A732" s="372">
        <v>2101801</v>
      </c>
      <c r="B732" s="373" t="s">
        <v>847</v>
      </c>
      <c r="C732" s="374">
        <v>0</v>
      </c>
      <c r="D732" s="295">
        <v>0</v>
      </c>
      <c r="E732" s="375">
        <f t="shared" si="144"/>
        <v>0</v>
      </c>
      <c r="F732" s="295">
        <f t="shared" si="145"/>
        <v>0</v>
      </c>
      <c r="G732" s="295"/>
      <c r="H732" s="295"/>
      <c r="I732" s="387"/>
      <c r="J732" s="374">
        <f t="shared" si="146"/>
        <v>0</v>
      </c>
      <c r="K732" s="374">
        <f t="shared" si="147"/>
        <v>0</v>
      </c>
    </row>
    <row r="733" spans="1:11">
      <c r="A733" s="372">
        <v>2101802</v>
      </c>
      <c r="B733" s="373" t="s">
        <v>848</v>
      </c>
      <c r="C733" s="374">
        <v>0</v>
      </c>
      <c r="D733" s="295">
        <v>0</v>
      </c>
      <c r="E733" s="375">
        <f t="shared" si="144"/>
        <v>0</v>
      </c>
      <c r="F733" s="295">
        <f t="shared" si="145"/>
        <v>0</v>
      </c>
      <c r="G733" s="295"/>
      <c r="H733" s="295"/>
      <c r="I733" s="387"/>
      <c r="J733" s="374">
        <f t="shared" si="146"/>
        <v>0</v>
      </c>
      <c r="K733" s="374">
        <f t="shared" si="147"/>
        <v>0</v>
      </c>
    </row>
    <row r="734" spans="1:11">
      <c r="A734" s="372">
        <v>2101803</v>
      </c>
      <c r="B734" s="373" t="s">
        <v>849</v>
      </c>
      <c r="C734" s="374">
        <v>0</v>
      </c>
      <c r="D734" s="295">
        <v>0</v>
      </c>
      <c r="E734" s="375">
        <f t="shared" si="144"/>
        <v>0</v>
      </c>
      <c r="F734" s="295">
        <f t="shared" si="145"/>
        <v>0</v>
      </c>
      <c r="G734" s="295"/>
      <c r="H734" s="295"/>
      <c r="I734" s="387"/>
      <c r="J734" s="374">
        <f t="shared" si="146"/>
        <v>0</v>
      </c>
      <c r="K734" s="374">
        <f t="shared" si="147"/>
        <v>0</v>
      </c>
    </row>
    <row r="735" spans="1:11">
      <c r="A735" s="372">
        <v>2101899</v>
      </c>
      <c r="B735" s="373" t="s">
        <v>850</v>
      </c>
      <c r="C735" s="374">
        <v>0</v>
      </c>
      <c r="D735" s="295">
        <v>0</v>
      </c>
      <c r="E735" s="375">
        <f t="shared" si="144"/>
        <v>0</v>
      </c>
      <c r="F735" s="295">
        <f t="shared" si="145"/>
        <v>0</v>
      </c>
      <c r="G735" s="295"/>
      <c r="H735" s="295"/>
      <c r="I735" s="387"/>
      <c r="J735" s="374">
        <f t="shared" si="146"/>
        <v>0</v>
      </c>
      <c r="K735" s="374">
        <f t="shared" si="147"/>
        <v>0</v>
      </c>
    </row>
    <row r="736" spans="1:11">
      <c r="A736" s="376">
        <v>21099</v>
      </c>
      <c r="B736" s="377" t="s">
        <v>851</v>
      </c>
      <c r="C736" s="378">
        <v>0</v>
      </c>
      <c r="D736" s="378">
        <f t="shared" ref="D736:I736" si="159">SUM(D737)</f>
        <v>0</v>
      </c>
      <c r="E736" s="379">
        <f t="shared" si="144"/>
        <v>0</v>
      </c>
      <c r="F736" s="378">
        <f t="shared" si="145"/>
        <v>1800</v>
      </c>
      <c r="G736" s="378">
        <f t="shared" si="159"/>
        <v>0</v>
      </c>
      <c r="H736" s="378">
        <f t="shared" si="159"/>
        <v>0</v>
      </c>
      <c r="I736" s="388">
        <f t="shared" si="159"/>
        <v>1800</v>
      </c>
      <c r="J736" s="378">
        <f t="shared" si="146"/>
        <v>1800</v>
      </c>
      <c r="K736" s="379">
        <f t="shared" si="147"/>
        <v>0</v>
      </c>
    </row>
    <row r="737" spans="1:11">
      <c r="A737" s="372">
        <v>2109999</v>
      </c>
      <c r="B737" s="373" t="s">
        <v>851</v>
      </c>
      <c r="C737" s="374">
        <v>0</v>
      </c>
      <c r="D737" s="295">
        <v>0</v>
      </c>
      <c r="E737" s="375">
        <f t="shared" si="144"/>
        <v>0</v>
      </c>
      <c r="F737" s="295">
        <f t="shared" si="145"/>
        <v>1800</v>
      </c>
      <c r="G737" s="295"/>
      <c r="H737" s="295"/>
      <c r="I737" s="387">
        <v>1800</v>
      </c>
      <c r="J737" s="374">
        <f t="shared" si="146"/>
        <v>1800</v>
      </c>
      <c r="K737" s="375">
        <f t="shared" si="147"/>
        <v>0</v>
      </c>
    </row>
    <row r="738" spans="1:11">
      <c r="A738" s="396">
        <v>211</v>
      </c>
      <c r="B738" s="397" t="s">
        <v>852</v>
      </c>
      <c r="C738" s="366">
        <f t="shared" ref="C738:I738" si="160">SUM(C739,C749,C753,C762,C769,C776,C779,C782,C784,C786,C792,C794,C796,C807)</f>
        <v>-370</v>
      </c>
      <c r="D738" s="366">
        <f t="shared" si="160"/>
        <v>222</v>
      </c>
      <c r="E738" s="384">
        <f t="shared" si="144"/>
        <v>-60</v>
      </c>
      <c r="F738" s="366">
        <f t="shared" si="145"/>
        <v>4144</v>
      </c>
      <c r="G738" s="366">
        <f t="shared" si="160"/>
        <v>3</v>
      </c>
      <c r="H738" s="366">
        <f t="shared" si="160"/>
        <v>384</v>
      </c>
      <c r="I738" s="383">
        <f t="shared" si="160"/>
        <v>3757</v>
      </c>
      <c r="J738" s="366">
        <f t="shared" si="146"/>
        <v>4514</v>
      </c>
      <c r="K738" s="384">
        <f t="shared" si="147"/>
        <v>-1220</v>
      </c>
    </row>
    <row r="739" spans="1:11">
      <c r="A739" s="376">
        <v>21101</v>
      </c>
      <c r="B739" s="377" t="s">
        <v>853</v>
      </c>
      <c r="C739" s="378">
        <v>0</v>
      </c>
      <c r="D739" s="378">
        <f t="shared" ref="D739:I739" si="161">SUM(D740:D748)</f>
        <v>0</v>
      </c>
      <c r="E739" s="379">
        <f t="shared" si="144"/>
        <v>0</v>
      </c>
      <c r="F739" s="378">
        <f t="shared" si="145"/>
        <v>0</v>
      </c>
      <c r="G739" s="378">
        <f t="shared" si="161"/>
        <v>0</v>
      </c>
      <c r="H739" s="378">
        <f t="shared" si="161"/>
        <v>0</v>
      </c>
      <c r="I739" s="388">
        <f t="shared" si="161"/>
        <v>0</v>
      </c>
      <c r="J739" s="378">
        <f t="shared" si="146"/>
        <v>0</v>
      </c>
      <c r="K739" s="379">
        <f t="shared" si="147"/>
        <v>0</v>
      </c>
    </row>
    <row r="740" spans="1:11">
      <c r="A740" s="372">
        <v>2110101</v>
      </c>
      <c r="B740" s="373" t="s">
        <v>854</v>
      </c>
      <c r="C740" s="374">
        <v>0</v>
      </c>
      <c r="D740" s="295">
        <v>0</v>
      </c>
      <c r="E740" s="375">
        <f t="shared" si="144"/>
        <v>0</v>
      </c>
      <c r="F740" s="295">
        <f t="shared" si="145"/>
        <v>0</v>
      </c>
      <c r="G740" s="295"/>
      <c r="H740" s="295"/>
      <c r="I740" s="387"/>
      <c r="J740" s="374">
        <f t="shared" si="146"/>
        <v>0</v>
      </c>
      <c r="K740" s="375">
        <f t="shared" si="147"/>
        <v>0</v>
      </c>
    </row>
    <row r="741" spans="1:11">
      <c r="A741" s="372">
        <v>2110102</v>
      </c>
      <c r="B741" s="373" t="s">
        <v>855</v>
      </c>
      <c r="C741" s="374">
        <v>0</v>
      </c>
      <c r="D741" s="295">
        <v>0</v>
      </c>
      <c r="E741" s="375">
        <f t="shared" ref="E741:E765" si="162">IF(C741=0,0,D741/C741)*100</f>
        <v>0</v>
      </c>
      <c r="F741" s="295">
        <f t="shared" ref="F741:F765" si="163">G741+H741+I741</f>
        <v>0</v>
      </c>
      <c r="G741" s="295"/>
      <c r="H741" s="295"/>
      <c r="I741" s="387"/>
      <c r="J741" s="374">
        <f t="shared" ref="J741:J765" si="164">F741-C741</f>
        <v>0</v>
      </c>
      <c r="K741" s="375">
        <f t="shared" ref="K741:K765" si="165">IF(C741=0,0,J741/C741*100)</f>
        <v>0</v>
      </c>
    </row>
    <row r="742" spans="1:11">
      <c r="A742" s="372">
        <v>2110103</v>
      </c>
      <c r="B742" s="373" t="s">
        <v>856</v>
      </c>
      <c r="C742" s="374">
        <v>0</v>
      </c>
      <c r="D742" s="295">
        <v>0</v>
      </c>
      <c r="E742" s="375">
        <f t="shared" si="162"/>
        <v>0</v>
      </c>
      <c r="F742" s="295">
        <f t="shared" si="163"/>
        <v>0</v>
      </c>
      <c r="G742" s="295"/>
      <c r="H742" s="295"/>
      <c r="I742" s="387"/>
      <c r="J742" s="374">
        <f t="shared" si="164"/>
        <v>0</v>
      </c>
      <c r="K742" s="375">
        <f t="shared" si="165"/>
        <v>0</v>
      </c>
    </row>
    <row r="743" spans="1:11">
      <c r="A743" s="372">
        <v>2110104</v>
      </c>
      <c r="B743" s="373" t="s">
        <v>857</v>
      </c>
      <c r="C743" s="374">
        <v>0</v>
      </c>
      <c r="D743" s="295">
        <v>0</v>
      </c>
      <c r="E743" s="375">
        <f t="shared" si="162"/>
        <v>0</v>
      </c>
      <c r="F743" s="295">
        <f t="shared" si="163"/>
        <v>0</v>
      </c>
      <c r="G743" s="295"/>
      <c r="H743" s="295"/>
      <c r="I743" s="387"/>
      <c r="J743" s="374">
        <f t="shared" si="164"/>
        <v>0</v>
      </c>
      <c r="K743" s="375">
        <f t="shared" si="165"/>
        <v>0</v>
      </c>
    </row>
    <row r="744" spans="1:11">
      <c r="A744" s="372">
        <v>2110105</v>
      </c>
      <c r="B744" s="373" t="s">
        <v>858</v>
      </c>
      <c r="C744" s="374">
        <v>0</v>
      </c>
      <c r="D744" s="295">
        <v>0</v>
      </c>
      <c r="E744" s="375">
        <f t="shared" si="162"/>
        <v>0</v>
      </c>
      <c r="F744" s="295">
        <f t="shared" si="163"/>
        <v>0</v>
      </c>
      <c r="G744" s="295"/>
      <c r="H744" s="295"/>
      <c r="I744" s="387"/>
      <c r="J744" s="374">
        <f t="shared" si="164"/>
        <v>0</v>
      </c>
      <c r="K744" s="375">
        <f t="shared" si="165"/>
        <v>0</v>
      </c>
    </row>
    <row r="745" spans="1:11">
      <c r="A745" s="372">
        <v>2110106</v>
      </c>
      <c r="B745" s="373" t="s">
        <v>859</v>
      </c>
      <c r="C745" s="374">
        <v>0</v>
      </c>
      <c r="D745" s="295">
        <v>0</v>
      </c>
      <c r="E745" s="375">
        <f t="shared" si="162"/>
        <v>0</v>
      </c>
      <c r="F745" s="295">
        <f t="shared" si="163"/>
        <v>0</v>
      </c>
      <c r="G745" s="295"/>
      <c r="H745" s="295"/>
      <c r="I745" s="387"/>
      <c r="J745" s="374">
        <f t="shared" si="164"/>
        <v>0</v>
      </c>
      <c r="K745" s="375">
        <f t="shared" si="165"/>
        <v>0</v>
      </c>
    </row>
    <row r="746" spans="1:11">
      <c r="A746" s="372">
        <v>2110107</v>
      </c>
      <c r="B746" s="373" t="s">
        <v>860</v>
      </c>
      <c r="C746" s="374">
        <v>0</v>
      </c>
      <c r="D746" s="295">
        <v>0</v>
      </c>
      <c r="E746" s="375">
        <f t="shared" si="162"/>
        <v>0</v>
      </c>
      <c r="F746" s="295">
        <f t="shared" si="163"/>
        <v>0</v>
      </c>
      <c r="G746" s="295"/>
      <c r="H746" s="295"/>
      <c r="I746" s="387"/>
      <c r="J746" s="374">
        <f t="shared" si="164"/>
        <v>0</v>
      </c>
      <c r="K746" s="375">
        <f t="shared" si="165"/>
        <v>0</v>
      </c>
    </row>
    <row r="747" spans="1:11">
      <c r="A747" s="372">
        <v>2110108</v>
      </c>
      <c r="B747" s="373" t="s">
        <v>861</v>
      </c>
      <c r="C747" s="374">
        <v>0</v>
      </c>
      <c r="D747" s="295">
        <v>0</v>
      </c>
      <c r="E747" s="375">
        <f t="shared" si="162"/>
        <v>0</v>
      </c>
      <c r="F747" s="295">
        <f t="shared" si="163"/>
        <v>0</v>
      </c>
      <c r="G747" s="295"/>
      <c r="H747" s="295"/>
      <c r="I747" s="387"/>
      <c r="J747" s="374">
        <f t="shared" si="164"/>
        <v>0</v>
      </c>
      <c r="K747" s="375">
        <f t="shared" si="165"/>
        <v>0</v>
      </c>
    </row>
    <row r="748" spans="1:11">
      <c r="A748" s="372">
        <v>2110199</v>
      </c>
      <c r="B748" s="373" t="s">
        <v>862</v>
      </c>
      <c r="C748" s="374">
        <v>0</v>
      </c>
      <c r="D748" s="295">
        <v>0</v>
      </c>
      <c r="E748" s="375">
        <f t="shared" si="162"/>
        <v>0</v>
      </c>
      <c r="F748" s="295">
        <f t="shared" si="163"/>
        <v>0</v>
      </c>
      <c r="G748" s="295"/>
      <c r="H748" s="295"/>
      <c r="I748" s="387"/>
      <c r="J748" s="374">
        <f t="shared" si="164"/>
        <v>0</v>
      </c>
      <c r="K748" s="375">
        <f t="shared" si="165"/>
        <v>0</v>
      </c>
    </row>
    <row r="749" spans="1:11">
      <c r="A749" s="376">
        <v>21102</v>
      </c>
      <c r="B749" s="377" t="s">
        <v>863</v>
      </c>
      <c r="C749" s="378">
        <v>15</v>
      </c>
      <c r="D749" s="378">
        <f t="shared" ref="D749:I749" si="166">SUM(D750:D752)</f>
        <v>20</v>
      </c>
      <c r="E749" s="379">
        <f t="shared" si="162"/>
        <v>133.333333333333</v>
      </c>
      <c r="F749" s="378">
        <f t="shared" si="163"/>
        <v>3</v>
      </c>
      <c r="G749" s="378">
        <f t="shared" si="166"/>
        <v>3</v>
      </c>
      <c r="H749" s="378">
        <f t="shared" si="166"/>
        <v>0</v>
      </c>
      <c r="I749" s="388">
        <f t="shared" si="166"/>
        <v>0</v>
      </c>
      <c r="J749" s="378">
        <f t="shared" si="164"/>
        <v>-12</v>
      </c>
      <c r="K749" s="379">
        <f t="shared" si="165"/>
        <v>-80</v>
      </c>
    </row>
    <row r="750" spans="1:11">
      <c r="A750" s="372">
        <v>2110203</v>
      </c>
      <c r="B750" s="373" t="s">
        <v>864</v>
      </c>
      <c r="C750" s="374">
        <v>0</v>
      </c>
      <c r="D750" s="295">
        <v>0</v>
      </c>
      <c r="E750" s="375">
        <f t="shared" si="162"/>
        <v>0</v>
      </c>
      <c r="F750" s="295">
        <f t="shared" si="163"/>
        <v>0</v>
      </c>
      <c r="G750" s="295"/>
      <c r="H750" s="295"/>
      <c r="I750" s="387"/>
      <c r="J750" s="374">
        <f t="shared" si="164"/>
        <v>0</v>
      </c>
      <c r="K750" s="375">
        <f t="shared" si="165"/>
        <v>0</v>
      </c>
    </row>
    <row r="751" spans="1:11">
      <c r="A751" s="372">
        <v>2110204</v>
      </c>
      <c r="B751" s="373" t="s">
        <v>865</v>
      </c>
      <c r="C751" s="374">
        <v>0</v>
      </c>
      <c r="D751" s="295">
        <v>0</v>
      </c>
      <c r="E751" s="375">
        <f t="shared" si="162"/>
        <v>0</v>
      </c>
      <c r="F751" s="295">
        <f t="shared" si="163"/>
        <v>0</v>
      </c>
      <c r="G751" s="295"/>
      <c r="H751" s="295"/>
      <c r="I751" s="387"/>
      <c r="J751" s="374">
        <f t="shared" si="164"/>
        <v>0</v>
      </c>
      <c r="K751" s="375">
        <f t="shared" si="165"/>
        <v>0</v>
      </c>
    </row>
    <row r="752" spans="1:11">
      <c r="A752" s="372">
        <v>2110299</v>
      </c>
      <c r="B752" s="373" t="s">
        <v>866</v>
      </c>
      <c r="C752" s="374">
        <v>15</v>
      </c>
      <c r="D752" s="295">
        <v>20</v>
      </c>
      <c r="E752" s="375">
        <f t="shared" si="162"/>
        <v>133.333333333333</v>
      </c>
      <c r="F752" s="295">
        <f t="shared" si="163"/>
        <v>3</v>
      </c>
      <c r="G752" s="295">
        <v>3</v>
      </c>
      <c r="H752" s="295"/>
      <c r="I752" s="387"/>
      <c r="J752" s="374">
        <f t="shared" si="164"/>
        <v>-12</v>
      </c>
      <c r="K752" s="375">
        <f t="shared" si="165"/>
        <v>-80</v>
      </c>
    </row>
    <row r="753" spans="1:11">
      <c r="A753" s="376">
        <v>21103</v>
      </c>
      <c r="B753" s="377" t="s">
        <v>867</v>
      </c>
      <c r="C753" s="378">
        <v>-398</v>
      </c>
      <c r="D753" s="378">
        <f t="shared" ref="D753:I753" si="167">SUM(D754:D761)</f>
        <v>22</v>
      </c>
      <c r="E753" s="379">
        <f t="shared" si="162"/>
        <v>-5.52763819095477</v>
      </c>
      <c r="F753" s="378">
        <f t="shared" si="163"/>
        <v>325</v>
      </c>
      <c r="G753" s="378">
        <f t="shared" si="167"/>
        <v>0</v>
      </c>
      <c r="H753" s="378">
        <f t="shared" si="167"/>
        <v>0</v>
      </c>
      <c r="I753" s="388">
        <f t="shared" si="167"/>
        <v>325</v>
      </c>
      <c r="J753" s="378">
        <f t="shared" si="164"/>
        <v>723</v>
      </c>
      <c r="K753" s="379">
        <f t="shared" si="165"/>
        <v>-181.658291457286</v>
      </c>
    </row>
    <row r="754" spans="1:11">
      <c r="A754" s="372">
        <v>2110301</v>
      </c>
      <c r="B754" s="373" t="s">
        <v>868</v>
      </c>
      <c r="C754" s="374">
        <v>0</v>
      </c>
      <c r="D754" s="295">
        <v>12</v>
      </c>
      <c r="E754" s="375">
        <f t="shared" si="162"/>
        <v>0</v>
      </c>
      <c r="F754" s="295">
        <f t="shared" si="163"/>
        <v>325</v>
      </c>
      <c r="G754" s="295"/>
      <c r="H754" s="295"/>
      <c r="I754" s="387">
        <v>325</v>
      </c>
      <c r="J754" s="374">
        <f t="shared" si="164"/>
        <v>325</v>
      </c>
      <c r="K754" s="375">
        <f t="shared" si="165"/>
        <v>0</v>
      </c>
    </row>
    <row r="755" spans="1:11">
      <c r="A755" s="372">
        <v>2110302</v>
      </c>
      <c r="B755" s="373" t="s">
        <v>869</v>
      </c>
      <c r="C755" s="374">
        <v>-398</v>
      </c>
      <c r="D755" s="295">
        <v>10</v>
      </c>
      <c r="E755" s="375">
        <f t="shared" si="162"/>
        <v>-2.51256281407035</v>
      </c>
      <c r="F755" s="295">
        <f t="shared" si="163"/>
        <v>0</v>
      </c>
      <c r="G755" s="295"/>
      <c r="H755" s="295"/>
      <c r="I755" s="387"/>
      <c r="J755" s="374">
        <f t="shared" si="164"/>
        <v>398</v>
      </c>
      <c r="K755" s="375">
        <f t="shared" si="165"/>
        <v>-100</v>
      </c>
    </row>
    <row r="756" spans="1:11">
      <c r="A756" s="372">
        <v>2110303</v>
      </c>
      <c r="B756" s="373" t="s">
        <v>870</v>
      </c>
      <c r="C756" s="374">
        <v>0</v>
      </c>
      <c r="D756" s="295">
        <v>0</v>
      </c>
      <c r="E756" s="375">
        <f t="shared" si="162"/>
        <v>0</v>
      </c>
      <c r="F756" s="295">
        <f t="shared" si="163"/>
        <v>0</v>
      </c>
      <c r="G756" s="295"/>
      <c r="H756" s="295"/>
      <c r="I756" s="387"/>
      <c r="J756" s="374">
        <f t="shared" si="164"/>
        <v>0</v>
      </c>
      <c r="K756" s="375">
        <f t="shared" si="165"/>
        <v>0</v>
      </c>
    </row>
    <row r="757" spans="1:11">
      <c r="A757" s="372">
        <v>2110304</v>
      </c>
      <c r="B757" s="373" t="s">
        <v>871</v>
      </c>
      <c r="C757" s="374">
        <v>0</v>
      </c>
      <c r="D757" s="295">
        <v>0</v>
      </c>
      <c r="E757" s="375">
        <f t="shared" si="162"/>
        <v>0</v>
      </c>
      <c r="F757" s="295">
        <f t="shared" si="163"/>
        <v>0</v>
      </c>
      <c r="G757" s="295"/>
      <c r="H757" s="295"/>
      <c r="I757" s="387"/>
      <c r="J757" s="374">
        <f t="shared" si="164"/>
        <v>0</v>
      </c>
      <c r="K757" s="375">
        <f t="shared" si="165"/>
        <v>0</v>
      </c>
    </row>
    <row r="758" spans="1:11">
      <c r="A758" s="372">
        <v>2110305</v>
      </c>
      <c r="B758" s="373" t="s">
        <v>872</v>
      </c>
      <c r="C758" s="374">
        <v>0</v>
      </c>
      <c r="D758" s="295">
        <v>0</v>
      </c>
      <c r="E758" s="375">
        <f t="shared" si="162"/>
        <v>0</v>
      </c>
      <c r="F758" s="295">
        <f t="shared" si="163"/>
        <v>0</v>
      </c>
      <c r="G758" s="295"/>
      <c r="H758" s="295"/>
      <c r="I758" s="387"/>
      <c r="J758" s="374">
        <f t="shared" si="164"/>
        <v>0</v>
      </c>
      <c r="K758" s="375">
        <f t="shared" si="165"/>
        <v>0</v>
      </c>
    </row>
    <row r="759" spans="1:11">
      <c r="A759" s="372">
        <v>2110306</v>
      </c>
      <c r="B759" s="373" t="s">
        <v>873</v>
      </c>
      <c r="C759" s="374">
        <v>0</v>
      </c>
      <c r="D759" s="295">
        <v>0</v>
      </c>
      <c r="E759" s="375">
        <f t="shared" si="162"/>
        <v>0</v>
      </c>
      <c r="F759" s="295">
        <f t="shared" si="163"/>
        <v>0</v>
      </c>
      <c r="G759" s="295"/>
      <c r="H759" s="295"/>
      <c r="I759" s="387"/>
      <c r="J759" s="374">
        <f t="shared" si="164"/>
        <v>0</v>
      </c>
      <c r="K759" s="375">
        <f t="shared" si="165"/>
        <v>0</v>
      </c>
    </row>
    <row r="760" spans="1:11">
      <c r="A760" s="372">
        <v>2110307</v>
      </c>
      <c r="B760" s="373" t="s">
        <v>874</v>
      </c>
      <c r="C760" s="374">
        <v>0</v>
      </c>
      <c r="D760" s="295">
        <v>0</v>
      </c>
      <c r="E760" s="375">
        <f t="shared" si="162"/>
        <v>0</v>
      </c>
      <c r="F760" s="295">
        <f t="shared" si="163"/>
        <v>0</v>
      </c>
      <c r="G760" s="295"/>
      <c r="H760" s="295"/>
      <c r="I760" s="387"/>
      <c r="J760" s="374">
        <f t="shared" si="164"/>
        <v>0</v>
      </c>
      <c r="K760" s="375">
        <f t="shared" si="165"/>
        <v>0</v>
      </c>
    </row>
    <row r="761" spans="1:11">
      <c r="A761" s="372">
        <v>2110399</v>
      </c>
      <c r="B761" s="373" t="s">
        <v>875</v>
      </c>
      <c r="C761" s="374">
        <v>0</v>
      </c>
      <c r="D761" s="295">
        <v>0</v>
      </c>
      <c r="E761" s="375">
        <f t="shared" si="162"/>
        <v>0</v>
      </c>
      <c r="F761" s="295">
        <f t="shared" si="163"/>
        <v>0</v>
      </c>
      <c r="G761" s="295"/>
      <c r="H761" s="295"/>
      <c r="I761" s="387"/>
      <c r="J761" s="374">
        <f t="shared" si="164"/>
        <v>0</v>
      </c>
      <c r="K761" s="375">
        <f t="shared" si="165"/>
        <v>0</v>
      </c>
    </row>
    <row r="762" spans="1:11">
      <c r="A762" s="376">
        <v>21104</v>
      </c>
      <c r="B762" s="377" t="s">
        <v>876</v>
      </c>
      <c r="C762" s="378">
        <v>0</v>
      </c>
      <c r="D762" s="378">
        <f t="shared" ref="D762:I762" si="168">SUM(D763:D768)</f>
        <v>180</v>
      </c>
      <c r="E762" s="379">
        <f t="shared" si="162"/>
        <v>0</v>
      </c>
      <c r="F762" s="378">
        <f t="shared" si="163"/>
        <v>3326</v>
      </c>
      <c r="G762" s="378">
        <f t="shared" si="168"/>
        <v>0</v>
      </c>
      <c r="H762" s="378">
        <f t="shared" si="168"/>
        <v>0</v>
      </c>
      <c r="I762" s="388">
        <f t="shared" si="168"/>
        <v>3326</v>
      </c>
      <c r="J762" s="378">
        <f t="shared" si="164"/>
        <v>3326</v>
      </c>
      <c r="K762" s="379">
        <f t="shared" si="165"/>
        <v>0</v>
      </c>
    </row>
    <row r="763" spans="1:11">
      <c r="A763" s="372">
        <v>2110401</v>
      </c>
      <c r="B763" s="373" t="s">
        <v>877</v>
      </c>
      <c r="C763" s="374">
        <v>0</v>
      </c>
      <c r="D763" s="295">
        <v>10</v>
      </c>
      <c r="E763" s="375">
        <f t="shared" si="162"/>
        <v>0</v>
      </c>
      <c r="F763" s="295">
        <f t="shared" si="163"/>
        <v>50</v>
      </c>
      <c r="G763" s="295"/>
      <c r="H763" s="295"/>
      <c r="I763" s="387">
        <v>50</v>
      </c>
      <c r="J763" s="374">
        <f t="shared" si="164"/>
        <v>50</v>
      </c>
      <c r="K763" s="375">
        <f t="shared" si="165"/>
        <v>0</v>
      </c>
    </row>
    <row r="764" spans="1:11">
      <c r="A764" s="372">
        <v>2110402</v>
      </c>
      <c r="B764" s="373" t="s">
        <v>878</v>
      </c>
      <c r="C764" s="374">
        <v>0</v>
      </c>
      <c r="D764" s="295">
        <v>170</v>
      </c>
      <c r="E764" s="375">
        <f t="shared" si="162"/>
        <v>0</v>
      </c>
      <c r="F764" s="295">
        <f t="shared" si="163"/>
        <v>2200</v>
      </c>
      <c r="G764" s="295"/>
      <c r="H764" s="295"/>
      <c r="I764" s="387">
        <v>2200</v>
      </c>
      <c r="J764" s="374">
        <f t="shared" si="164"/>
        <v>2200</v>
      </c>
      <c r="K764" s="375">
        <f t="shared" si="165"/>
        <v>0</v>
      </c>
    </row>
    <row r="765" spans="1:11">
      <c r="A765" s="372">
        <v>2110404</v>
      </c>
      <c r="B765" s="373" t="s">
        <v>879</v>
      </c>
      <c r="C765" s="374">
        <v>0</v>
      </c>
      <c r="D765" s="295">
        <v>0</v>
      </c>
      <c r="E765" s="375">
        <f t="shared" si="162"/>
        <v>0</v>
      </c>
      <c r="F765" s="295">
        <f t="shared" si="163"/>
        <v>0</v>
      </c>
      <c r="G765" s="295"/>
      <c r="H765" s="295"/>
      <c r="I765" s="387"/>
      <c r="J765" s="374">
        <f t="shared" si="164"/>
        <v>0</v>
      </c>
      <c r="K765" s="375">
        <f t="shared" si="165"/>
        <v>0</v>
      </c>
    </row>
    <row r="766" spans="1:11">
      <c r="A766" s="372">
        <v>2110405</v>
      </c>
      <c r="B766" s="373" t="s">
        <v>880</v>
      </c>
      <c r="C766" s="374"/>
      <c r="D766" s="295">
        <v>0</v>
      </c>
      <c r="E766" s="375"/>
      <c r="F766" s="295"/>
      <c r="G766" s="295"/>
      <c r="H766" s="295"/>
      <c r="I766" s="387"/>
      <c r="J766" s="374"/>
      <c r="K766" s="375"/>
    </row>
    <row r="767" spans="1:11">
      <c r="A767" s="372">
        <v>2110406</v>
      </c>
      <c r="B767" s="373" t="s">
        <v>881</v>
      </c>
      <c r="C767" s="374"/>
      <c r="D767" s="295">
        <v>0</v>
      </c>
      <c r="E767" s="375"/>
      <c r="F767" s="295"/>
      <c r="G767" s="295"/>
      <c r="H767" s="295"/>
      <c r="I767" s="387"/>
      <c r="J767" s="374"/>
      <c r="K767" s="375"/>
    </row>
    <row r="768" spans="1:11">
      <c r="A768" s="372">
        <v>2110499</v>
      </c>
      <c r="B768" s="373" t="s">
        <v>882</v>
      </c>
      <c r="C768" s="374">
        <v>0</v>
      </c>
      <c r="D768" s="295">
        <v>0</v>
      </c>
      <c r="E768" s="375">
        <f t="shared" ref="E768:E831" si="169">IF(C768=0,0,D768/C768)*100</f>
        <v>0</v>
      </c>
      <c r="F768" s="295">
        <f t="shared" ref="F768:F831" si="170">G768+H768+I768</f>
        <v>1076</v>
      </c>
      <c r="G768" s="295"/>
      <c r="H768" s="295"/>
      <c r="I768" s="387">
        <v>1076</v>
      </c>
      <c r="J768" s="374">
        <f t="shared" ref="J768:J831" si="171">F768-C768</f>
        <v>1076</v>
      </c>
      <c r="K768" s="375">
        <f t="shared" ref="K768:K831" si="172">IF(C768=0,0,J768/C768*100)</f>
        <v>0</v>
      </c>
    </row>
    <row r="769" spans="1:11">
      <c r="A769" s="376">
        <v>21105</v>
      </c>
      <c r="B769" s="377" t="s">
        <v>883</v>
      </c>
      <c r="C769" s="378">
        <v>13</v>
      </c>
      <c r="D769" s="378">
        <f t="shared" ref="D769:I769" si="173">SUM(D770:D775)</f>
        <v>0</v>
      </c>
      <c r="E769" s="379">
        <f t="shared" si="169"/>
        <v>0</v>
      </c>
      <c r="F769" s="378">
        <f t="shared" si="170"/>
        <v>397</v>
      </c>
      <c r="G769" s="378">
        <f t="shared" si="173"/>
        <v>0</v>
      </c>
      <c r="H769" s="378">
        <f t="shared" si="173"/>
        <v>384</v>
      </c>
      <c r="I769" s="388">
        <f t="shared" si="173"/>
        <v>13</v>
      </c>
      <c r="J769" s="378">
        <f t="shared" si="171"/>
        <v>384</v>
      </c>
      <c r="K769" s="379">
        <f t="shared" si="172"/>
        <v>2953.84615384615</v>
      </c>
    </row>
    <row r="770" spans="1:11">
      <c r="A770" s="372">
        <v>2110501</v>
      </c>
      <c r="B770" s="373" t="s">
        <v>884</v>
      </c>
      <c r="C770" s="374">
        <v>2</v>
      </c>
      <c r="D770" s="295">
        <v>0</v>
      </c>
      <c r="E770" s="375">
        <f t="shared" si="169"/>
        <v>0</v>
      </c>
      <c r="F770" s="295">
        <f t="shared" si="170"/>
        <v>397</v>
      </c>
      <c r="G770" s="295"/>
      <c r="H770" s="295">
        <v>384</v>
      </c>
      <c r="I770" s="387">
        <v>13</v>
      </c>
      <c r="J770" s="374">
        <f t="shared" si="171"/>
        <v>395</v>
      </c>
      <c r="K770" s="375">
        <f t="shared" si="172"/>
        <v>19750</v>
      </c>
    </row>
    <row r="771" spans="1:11">
      <c r="A771" s="372">
        <v>2110502</v>
      </c>
      <c r="B771" s="373" t="s">
        <v>885</v>
      </c>
      <c r="C771" s="374">
        <v>0</v>
      </c>
      <c r="D771" s="295">
        <v>0</v>
      </c>
      <c r="E771" s="375">
        <f t="shared" si="169"/>
        <v>0</v>
      </c>
      <c r="F771" s="295">
        <f t="shared" si="170"/>
        <v>0</v>
      </c>
      <c r="G771" s="295"/>
      <c r="H771" s="295"/>
      <c r="I771" s="387"/>
      <c r="J771" s="374">
        <f t="shared" si="171"/>
        <v>0</v>
      </c>
      <c r="K771" s="375">
        <f t="shared" si="172"/>
        <v>0</v>
      </c>
    </row>
    <row r="772" spans="1:11">
      <c r="A772" s="372">
        <v>2110503</v>
      </c>
      <c r="B772" s="373" t="s">
        <v>886</v>
      </c>
      <c r="C772" s="374">
        <v>0</v>
      </c>
      <c r="D772" s="295">
        <v>0</v>
      </c>
      <c r="E772" s="375">
        <f t="shared" si="169"/>
        <v>0</v>
      </c>
      <c r="F772" s="295">
        <f t="shared" si="170"/>
        <v>0</v>
      </c>
      <c r="G772" s="295"/>
      <c r="H772" s="295"/>
      <c r="I772" s="387"/>
      <c r="J772" s="374">
        <f t="shared" si="171"/>
        <v>0</v>
      </c>
      <c r="K772" s="375">
        <f t="shared" si="172"/>
        <v>0</v>
      </c>
    </row>
    <row r="773" spans="1:11">
      <c r="A773" s="372">
        <v>2110506</v>
      </c>
      <c r="B773" s="373" t="s">
        <v>887</v>
      </c>
      <c r="C773" s="374">
        <v>0</v>
      </c>
      <c r="D773" s="295">
        <v>0</v>
      </c>
      <c r="E773" s="375">
        <f t="shared" si="169"/>
        <v>0</v>
      </c>
      <c r="F773" s="295">
        <f t="shared" si="170"/>
        <v>0</v>
      </c>
      <c r="G773" s="295"/>
      <c r="H773" s="295"/>
      <c r="I773" s="387"/>
      <c r="J773" s="374">
        <f t="shared" si="171"/>
        <v>0</v>
      </c>
      <c r="K773" s="375">
        <f t="shared" si="172"/>
        <v>0</v>
      </c>
    </row>
    <row r="774" spans="1:11">
      <c r="A774" s="372">
        <v>2110507</v>
      </c>
      <c r="B774" s="373" t="s">
        <v>888</v>
      </c>
      <c r="C774" s="374">
        <v>11</v>
      </c>
      <c r="D774" s="295">
        <v>0</v>
      </c>
      <c r="E774" s="375">
        <f t="shared" si="169"/>
        <v>0</v>
      </c>
      <c r="F774" s="295">
        <f t="shared" si="170"/>
        <v>0</v>
      </c>
      <c r="G774" s="295"/>
      <c r="H774" s="295"/>
      <c r="I774" s="387"/>
      <c r="J774" s="374">
        <f t="shared" si="171"/>
        <v>-11</v>
      </c>
      <c r="K774" s="375">
        <f t="shared" si="172"/>
        <v>-100</v>
      </c>
    </row>
    <row r="775" spans="1:11">
      <c r="A775" s="372">
        <v>2110599</v>
      </c>
      <c r="B775" s="373" t="s">
        <v>889</v>
      </c>
      <c r="C775" s="374">
        <v>0</v>
      </c>
      <c r="D775" s="295">
        <v>0</v>
      </c>
      <c r="E775" s="375">
        <f t="shared" si="169"/>
        <v>0</v>
      </c>
      <c r="F775" s="295">
        <f t="shared" si="170"/>
        <v>0</v>
      </c>
      <c r="G775" s="295"/>
      <c r="H775" s="295"/>
      <c r="I775" s="387"/>
      <c r="J775" s="374">
        <f t="shared" si="171"/>
        <v>0</v>
      </c>
      <c r="K775" s="375">
        <f t="shared" si="172"/>
        <v>0</v>
      </c>
    </row>
    <row r="776" spans="1:11">
      <c r="A776" s="376">
        <v>21107</v>
      </c>
      <c r="B776" s="377" t="s">
        <v>890</v>
      </c>
      <c r="C776" s="378">
        <v>0</v>
      </c>
      <c r="D776" s="378">
        <f t="shared" ref="D776:I776" si="174">SUM(D777:D778)</f>
        <v>0</v>
      </c>
      <c r="E776" s="379">
        <f t="shared" si="169"/>
        <v>0</v>
      </c>
      <c r="F776" s="378">
        <f t="shared" si="170"/>
        <v>0</v>
      </c>
      <c r="G776" s="378">
        <f t="shared" si="174"/>
        <v>0</v>
      </c>
      <c r="H776" s="378">
        <f t="shared" si="174"/>
        <v>0</v>
      </c>
      <c r="I776" s="388">
        <f t="shared" si="174"/>
        <v>0</v>
      </c>
      <c r="J776" s="378">
        <f t="shared" si="171"/>
        <v>0</v>
      </c>
      <c r="K776" s="379">
        <f t="shared" si="172"/>
        <v>0</v>
      </c>
    </row>
    <row r="777" spans="1:11">
      <c r="A777" s="372">
        <v>2110704</v>
      </c>
      <c r="B777" s="373" t="s">
        <v>891</v>
      </c>
      <c r="C777" s="374">
        <v>0</v>
      </c>
      <c r="D777" s="295">
        <v>0</v>
      </c>
      <c r="E777" s="375">
        <f t="shared" si="169"/>
        <v>0</v>
      </c>
      <c r="F777" s="295">
        <f t="shared" si="170"/>
        <v>0</v>
      </c>
      <c r="G777" s="295"/>
      <c r="H777" s="295"/>
      <c r="I777" s="387"/>
      <c r="J777" s="374">
        <f t="shared" si="171"/>
        <v>0</v>
      </c>
      <c r="K777" s="375">
        <f t="shared" si="172"/>
        <v>0</v>
      </c>
    </row>
    <row r="778" spans="1:11">
      <c r="A778" s="372">
        <v>2110799</v>
      </c>
      <c r="B778" s="373" t="s">
        <v>892</v>
      </c>
      <c r="C778" s="374">
        <v>0</v>
      </c>
      <c r="D778" s="295">
        <v>0</v>
      </c>
      <c r="E778" s="375">
        <f t="shared" si="169"/>
        <v>0</v>
      </c>
      <c r="F778" s="295">
        <f t="shared" si="170"/>
        <v>0</v>
      </c>
      <c r="G778" s="295"/>
      <c r="H778" s="295"/>
      <c r="I778" s="387"/>
      <c r="J778" s="374">
        <f t="shared" si="171"/>
        <v>0</v>
      </c>
      <c r="K778" s="375">
        <f t="shared" si="172"/>
        <v>0</v>
      </c>
    </row>
    <row r="779" spans="1:11">
      <c r="A779" s="376">
        <v>21108</v>
      </c>
      <c r="B779" s="377" t="s">
        <v>893</v>
      </c>
      <c r="C779" s="378">
        <v>0</v>
      </c>
      <c r="D779" s="378">
        <f t="shared" ref="D779:I779" si="175">SUM(D780:D781)</f>
        <v>0</v>
      </c>
      <c r="E779" s="379">
        <f t="shared" si="169"/>
        <v>0</v>
      </c>
      <c r="F779" s="378">
        <f t="shared" si="170"/>
        <v>0</v>
      </c>
      <c r="G779" s="378">
        <f t="shared" si="175"/>
        <v>0</v>
      </c>
      <c r="H779" s="378">
        <f t="shared" si="175"/>
        <v>0</v>
      </c>
      <c r="I779" s="388">
        <f t="shared" si="175"/>
        <v>0</v>
      </c>
      <c r="J779" s="378">
        <f t="shared" si="171"/>
        <v>0</v>
      </c>
      <c r="K779" s="379">
        <f t="shared" si="172"/>
        <v>0</v>
      </c>
    </row>
    <row r="780" spans="1:11">
      <c r="A780" s="372">
        <v>2110804</v>
      </c>
      <c r="B780" s="373" t="s">
        <v>894</v>
      </c>
      <c r="C780" s="374">
        <v>0</v>
      </c>
      <c r="D780" s="295">
        <v>0</v>
      </c>
      <c r="E780" s="375">
        <f t="shared" si="169"/>
        <v>0</v>
      </c>
      <c r="F780" s="295">
        <f t="shared" si="170"/>
        <v>0</v>
      </c>
      <c r="G780" s="295"/>
      <c r="H780" s="295"/>
      <c r="I780" s="387"/>
      <c r="J780" s="374">
        <f t="shared" si="171"/>
        <v>0</v>
      </c>
      <c r="K780" s="375">
        <f t="shared" si="172"/>
        <v>0</v>
      </c>
    </row>
    <row r="781" spans="1:11">
      <c r="A781" s="372">
        <v>2110899</v>
      </c>
      <c r="B781" s="373" t="s">
        <v>895</v>
      </c>
      <c r="C781" s="374">
        <v>0</v>
      </c>
      <c r="D781" s="295">
        <v>0</v>
      </c>
      <c r="E781" s="375">
        <f t="shared" si="169"/>
        <v>0</v>
      </c>
      <c r="F781" s="295">
        <f t="shared" si="170"/>
        <v>0</v>
      </c>
      <c r="G781" s="295"/>
      <c r="H781" s="295"/>
      <c r="I781" s="387"/>
      <c r="J781" s="374">
        <f t="shared" si="171"/>
        <v>0</v>
      </c>
      <c r="K781" s="375">
        <f t="shared" si="172"/>
        <v>0</v>
      </c>
    </row>
    <row r="782" spans="1:11">
      <c r="A782" s="376">
        <v>21109</v>
      </c>
      <c r="B782" s="377" t="s">
        <v>896</v>
      </c>
      <c r="C782" s="378">
        <v>0</v>
      </c>
      <c r="D782" s="378">
        <f t="shared" ref="D782:I782" si="176">SUM(D783)</f>
        <v>0</v>
      </c>
      <c r="E782" s="379">
        <f t="shared" si="169"/>
        <v>0</v>
      </c>
      <c r="F782" s="378">
        <f t="shared" si="170"/>
        <v>0</v>
      </c>
      <c r="G782" s="378">
        <f t="shared" si="176"/>
        <v>0</v>
      </c>
      <c r="H782" s="378">
        <f t="shared" si="176"/>
        <v>0</v>
      </c>
      <c r="I782" s="388">
        <f t="shared" si="176"/>
        <v>0</v>
      </c>
      <c r="J782" s="378">
        <f t="shared" si="171"/>
        <v>0</v>
      </c>
      <c r="K782" s="379">
        <f t="shared" si="172"/>
        <v>0</v>
      </c>
    </row>
    <row r="783" spans="1:11">
      <c r="A783" s="372">
        <v>2110901</v>
      </c>
      <c r="B783" s="373" t="s">
        <v>896</v>
      </c>
      <c r="C783" s="374">
        <v>0</v>
      </c>
      <c r="D783" s="295">
        <v>0</v>
      </c>
      <c r="E783" s="375">
        <f t="shared" si="169"/>
        <v>0</v>
      </c>
      <c r="F783" s="295">
        <f t="shared" si="170"/>
        <v>0</v>
      </c>
      <c r="G783" s="295"/>
      <c r="H783" s="295"/>
      <c r="I783" s="387"/>
      <c r="J783" s="374">
        <f t="shared" si="171"/>
        <v>0</v>
      </c>
      <c r="K783" s="375">
        <f t="shared" si="172"/>
        <v>0</v>
      </c>
    </row>
    <row r="784" spans="1:11">
      <c r="A784" s="376">
        <v>21110</v>
      </c>
      <c r="B784" s="377" t="s">
        <v>897</v>
      </c>
      <c r="C784" s="378">
        <v>0</v>
      </c>
      <c r="D784" s="378">
        <f t="shared" ref="D784:I784" si="177">SUM(D785)</f>
        <v>0</v>
      </c>
      <c r="E784" s="379">
        <f t="shared" si="169"/>
        <v>0</v>
      </c>
      <c r="F784" s="378">
        <f t="shared" si="170"/>
        <v>53</v>
      </c>
      <c r="G784" s="378">
        <f t="shared" si="177"/>
        <v>0</v>
      </c>
      <c r="H784" s="378">
        <f t="shared" si="177"/>
        <v>0</v>
      </c>
      <c r="I784" s="388">
        <f t="shared" si="177"/>
        <v>53</v>
      </c>
      <c r="J784" s="378">
        <f t="shared" si="171"/>
        <v>53</v>
      </c>
      <c r="K784" s="379">
        <f t="shared" si="172"/>
        <v>0</v>
      </c>
    </row>
    <row r="785" spans="1:11">
      <c r="A785" s="372">
        <v>2111001</v>
      </c>
      <c r="B785" s="373" t="s">
        <v>897</v>
      </c>
      <c r="C785" s="374">
        <v>0</v>
      </c>
      <c r="D785" s="295">
        <v>0</v>
      </c>
      <c r="E785" s="375">
        <f t="shared" si="169"/>
        <v>0</v>
      </c>
      <c r="F785" s="295">
        <f t="shared" si="170"/>
        <v>53</v>
      </c>
      <c r="G785" s="295"/>
      <c r="H785" s="295"/>
      <c r="I785" s="387">
        <v>53</v>
      </c>
      <c r="J785" s="374">
        <f t="shared" si="171"/>
        <v>53</v>
      </c>
      <c r="K785" s="375">
        <f t="shared" si="172"/>
        <v>0</v>
      </c>
    </row>
    <row r="786" spans="1:11">
      <c r="A786" s="376">
        <v>21111</v>
      </c>
      <c r="B786" s="377" t="s">
        <v>898</v>
      </c>
      <c r="C786" s="378">
        <v>0</v>
      </c>
      <c r="D786" s="378">
        <f t="shared" ref="D786:I786" si="178">SUM(D787:D791)</f>
        <v>0</v>
      </c>
      <c r="E786" s="379">
        <f t="shared" si="169"/>
        <v>0</v>
      </c>
      <c r="F786" s="378">
        <f t="shared" si="170"/>
        <v>0</v>
      </c>
      <c r="G786" s="378">
        <f t="shared" si="178"/>
        <v>0</v>
      </c>
      <c r="H786" s="378">
        <f t="shared" si="178"/>
        <v>0</v>
      </c>
      <c r="I786" s="388">
        <f t="shared" si="178"/>
        <v>0</v>
      </c>
      <c r="J786" s="378">
        <f t="shared" si="171"/>
        <v>0</v>
      </c>
      <c r="K786" s="379">
        <f t="shared" si="172"/>
        <v>0</v>
      </c>
    </row>
    <row r="787" spans="1:11">
      <c r="A787" s="372">
        <v>2111101</v>
      </c>
      <c r="B787" s="373" t="s">
        <v>899</v>
      </c>
      <c r="C787" s="374">
        <v>0</v>
      </c>
      <c r="D787" s="295">
        <v>0</v>
      </c>
      <c r="E787" s="375">
        <f t="shared" si="169"/>
        <v>0</v>
      </c>
      <c r="F787" s="295">
        <f t="shared" si="170"/>
        <v>0</v>
      </c>
      <c r="G787" s="295"/>
      <c r="H787" s="295"/>
      <c r="I787" s="387"/>
      <c r="J787" s="374">
        <f t="shared" si="171"/>
        <v>0</v>
      </c>
      <c r="K787" s="375">
        <f t="shared" si="172"/>
        <v>0</v>
      </c>
    </row>
    <row r="788" spans="1:11">
      <c r="A788" s="372">
        <v>2111102</v>
      </c>
      <c r="B788" s="373" t="s">
        <v>900</v>
      </c>
      <c r="C788" s="374">
        <v>0</v>
      </c>
      <c r="D788" s="295">
        <v>0</v>
      </c>
      <c r="E788" s="375">
        <f t="shared" si="169"/>
        <v>0</v>
      </c>
      <c r="F788" s="295">
        <f t="shared" si="170"/>
        <v>0</v>
      </c>
      <c r="G788" s="295"/>
      <c r="H788" s="295"/>
      <c r="I788" s="387"/>
      <c r="J788" s="374">
        <f t="shared" si="171"/>
        <v>0</v>
      </c>
      <c r="K788" s="375">
        <f t="shared" si="172"/>
        <v>0</v>
      </c>
    </row>
    <row r="789" spans="1:11">
      <c r="A789" s="372">
        <v>2111103</v>
      </c>
      <c r="B789" s="373" t="s">
        <v>901</v>
      </c>
      <c r="C789" s="374">
        <v>0</v>
      </c>
      <c r="D789" s="295">
        <v>0</v>
      </c>
      <c r="E789" s="375">
        <f t="shared" si="169"/>
        <v>0</v>
      </c>
      <c r="F789" s="295">
        <f t="shared" si="170"/>
        <v>0</v>
      </c>
      <c r="G789" s="295"/>
      <c r="H789" s="295"/>
      <c r="I789" s="387"/>
      <c r="J789" s="374">
        <f t="shared" si="171"/>
        <v>0</v>
      </c>
      <c r="K789" s="375">
        <f t="shared" si="172"/>
        <v>0</v>
      </c>
    </row>
    <row r="790" spans="1:11">
      <c r="A790" s="372">
        <v>2111104</v>
      </c>
      <c r="B790" s="373" t="s">
        <v>902</v>
      </c>
      <c r="C790" s="374">
        <v>0</v>
      </c>
      <c r="D790" s="295">
        <v>0</v>
      </c>
      <c r="E790" s="375">
        <f t="shared" si="169"/>
        <v>0</v>
      </c>
      <c r="F790" s="295">
        <f t="shared" si="170"/>
        <v>0</v>
      </c>
      <c r="G790" s="295"/>
      <c r="H790" s="295"/>
      <c r="I790" s="387"/>
      <c r="J790" s="374">
        <f t="shared" si="171"/>
        <v>0</v>
      </c>
      <c r="K790" s="375">
        <f t="shared" si="172"/>
        <v>0</v>
      </c>
    </row>
    <row r="791" spans="1:11">
      <c r="A791" s="372">
        <v>2111199</v>
      </c>
      <c r="B791" s="373" t="s">
        <v>903</v>
      </c>
      <c r="C791" s="374">
        <v>0</v>
      </c>
      <c r="D791" s="295">
        <v>0</v>
      </c>
      <c r="E791" s="375">
        <f t="shared" si="169"/>
        <v>0</v>
      </c>
      <c r="F791" s="295">
        <f t="shared" si="170"/>
        <v>0</v>
      </c>
      <c r="G791" s="295"/>
      <c r="H791" s="295"/>
      <c r="I791" s="387"/>
      <c r="J791" s="374">
        <f t="shared" si="171"/>
        <v>0</v>
      </c>
      <c r="K791" s="375">
        <f t="shared" si="172"/>
        <v>0</v>
      </c>
    </row>
    <row r="792" spans="1:11">
      <c r="A792" s="376">
        <v>21112</v>
      </c>
      <c r="B792" s="377" t="s">
        <v>904</v>
      </c>
      <c r="C792" s="378">
        <v>0</v>
      </c>
      <c r="D792" s="378">
        <f t="shared" ref="D792:I792" si="179">SUM(D793)</f>
        <v>0</v>
      </c>
      <c r="E792" s="379">
        <f t="shared" si="169"/>
        <v>0</v>
      </c>
      <c r="F792" s="378">
        <f t="shared" si="170"/>
        <v>40</v>
      </c>
      <c r="G792" s="378">
        <f t="shared" si="179"/>
        <v>0</v>
      </c>
      <c r="H792" s="378">
        <f t="shared" si="179"/>
        <v>0</v>
      </c>
      <c r="I792" s="388">
        <f t="shared" si="179"/>
        <v>40</v>
      </c>
      <c r="J792" s="378">
        <f t="shared" si="171"/>
        <v>40</v>
      </c>
      <c r="K792" s="379">
        <f t="shared" si="172"/>
        <v>0</v>
      </c>
    </row>
    <row r="793" spans="1:11">
      <c r="A793" s="372">
        <v>2111201</v>
      </c>
      <c r="B793" s="373" t="s">
        <v>904</v>
      </c>
      <c r="C793" s="374">
        <v>0</v>
      </c>
      <c r="D793" s="295">
        <v>0</v>
      </c>
      <c r="E793" s="375">
        <f t="shared" si="169"/>
        <v>0</v>
      </c>
      <c r="F793" s="295">
        <f t="shared" si="170"/>
        <v>40</v>
      </c>
      <c r="G793" s="295"/>
      <c r="H793" s="295"/>
      <c r="I793" s="387">
        <v>40</v>
      </c>
      <c r="J793" s="374">
        <f t="shared" si="171"/>
        <v>40</v>
      </c>
      <c r="K793" s="375">
        <f t="shared" si="172"/>
        <v>0</v>
      </c>
    </row>
    <row r="794" spans="1:11">
      <c r="A794" s="376">
        <v>21113</v>
      </c>
      <c r="B794" s="377" t="s">
        <v>905</v>
      </c>
      <c r="C794" s="378">
        <v>0</v>
      </c>
      <c r="D794" s="378">
        <f t="shared" ref="D794:I794" si="180">SUM(D795)</f>
        <v>0</v>
      </c>
      <c r="E794" s="379">
        <f t="shared" si="169"/>
        <v>0</v>
      </c>
      <c r="F794" s="378">
        <f t="shared" si="170"/>
        <v>0</v>
      </c>
      <c r="G794" s="378">
        <f t="shared" si="180"/>
        <v>0</v>
      </c>
      <c r="H794" s="378">
        <f t="shared" si="180"/>
        <v>0</v>
      </c>
      <c r="I794" s="388">
        <f t="shared" si="180"/>
        <v>0</v>
      </c>
      <c r="J794" s="378">
        <f t="shared" si="171"/>
        <v>0</v>
      </c>
      <c r="K794" s="379">
        <f t="shared" si="172"/>
        <v>0</v>
      </c>
    </row>
    <row r="795" spans="1:11">
      <c r="A795" s="372">
        <v>2111301</v>
      </c>
      <c r="B795" s="373" t="s">
        <v>905</v>
      </c>
      <c r="C795" s="374">
        <v>0</v>
      </c>
      <c r="D795" s="295">
        <v>0</v>
      </c>
      <c r="E795" s="375">
        <f t="shared" si="169"/>
        <v>0</v>
      </c>
      <c r="F795" s="295">
        <f t="shared" si="170"/>
        <v>0</v>
      </c>
      <c r="G795" s="295"/>
      <c r="H795" s="295"/>
      <c r="I795" s="387"/>
      <c r="J795" s="374">
        <f t="shared" si="171"/>
        <v>0</v>
      </c>
      <c r="K795" s="375">
        <f t="shared" si="172"/>
        <v>0</v>
      </c>
    </row>
    <row r="796" spans="1:11">
      <c r="A796" s="376">
        <v>21114</v>
      </c>
      <c r="B796" s="377" t="s">
        <v>906</v>
      </c>
      <c r="C796" s="378">
        <v>0</v>
      </c>
      <c r="D796" s="378">
        <f t="shared" ref="D796:I796" si="181">SUM(D797:D806)</f>
        <v>0</v>
      </c>
      <c r="E796" s="379">
        <f t="shared" si="169"/>
        <v>0</v>
      </c>
      <c r="F796" s="378">
        <f t="shared" si="170"/>
        <v>0</v>
      </c>
      <c r="G796" s="378">
        <f t="shared" si="181"/>
        <v>0</v>
      </c>
      <c r="H796" s="378">
        <f t="shared" si="181"/>
        <v>0</v>
      </c>
      <c r="I796" s="388">
        <f t="shared" si="181"/>
        <v>0</v>
      </c>
      <c r="J796" s="378">
        <f t="shared" si="171"/>
        <v>0</v>
      </c>
      <c r="K796" s="379">
        <f t="shared" si="172"/>
        <v>0</v>
      </c>
    </row>
    <row r="797" spans="1:11">
      <c r="A797" s="372">
        <v>2111401</v>
      </c>
      <c r="B797" s="373" t="s">
        <v>907</v>
      </c>
      <c r="C797" s="374">
        <v>0</v>
      </c>
      <c r="D797" s="295">
        <v>0</v>
      </c>
      <c r="E797" s="375">
        <f t="shared" si="169"/>
        <v>0</v>
      </c>
      <c r="F797" s="295">
        <f t="shared" si="170"/>
        <v>0</v>
      </c>
      <c r="G797" s="295"/>
      <c r="H797" s="295"/>
      <c r="I797" s="387"/>
      <c r="J797" s="374">
        <f t="shared" si="171"/>
        <v>0</v>
      </c>
      <c r="K797" s="375">
        <f t="shared" si="172"/>
        <v>0</v>
      </c>
    </row>
    <row r="798" spans="1:11">
      <c r="A798" s="372">
        <v>2111402</v>
      </c>
      <c r="B798" s="373" t="s">
        <v>908</v>
      </c>
      <c r="C798" s="374">
        <v>0</v>
      </c>
      <c r="D798" s="295">
        <v>0</v>
      </c>
      <c r="E798" s="375">
        <f t="shared" si="169"/>
        <v>0</v>
      </c>
      <c r="F798" s="295">
        <f t="shared" si="170"/>
        <v>0</v>
      </c>
      <c r="G798" s="295"/>
      <c r="H798" s="295"/>
      <c r="I798" s="387"/>
      <c r="J798" s="374">
        <f t="shared" si="171"/>
        <v>0</v>
      </c>
      <c r="K798" s="375">
        <f t="shared" si="172"/>
        <v>0</v>
      </c>
    </row>
    <row r="799" spans="1:11">
      <c r="A799" s="372">
        <v>2111403</v>
      </c>
      <c r="B799" s="373" t="s">
        <v>909</v>
      </c>
      <c r="C799" s="374">
        <v>0</v>
      </c>
      <c r="D799" s="295">
        <v>0</v>
      </c>
      <c r="E799" s="375">
        <f t="shared" si="169"/>
        <v>0</v>
      </c>
      <c r="F799" s="295">
        <f t="shared" si="170"/>
        <v>0</v>
      </c>
      <c r="G799" s="295"/>
      <c r="H799" s="295"/>
      <c r="I799" s="387"/>
      <c r="J799" s="374">
        <f t="shared" si="171"/>
        <v>0</v>
      </c>
      <c r="K799" s="375">
        <f t="shared" si="172"/>
        <v>0</v>
      </c>
    </row>
    <row r="800" spans="1:11">
      <c r="A800" s="372">
        <v>2111406</v>
      </c>
      <c r="B800" s="373" t="s">
        <v>910</v>
      </c>
      <c r="C800" s="374">
        <v>0</v>
      </c>
      <c r="D800" s="295">
        <v>0</v>
      </c>
      <c r="E800" s="375">
        <f t="shared" si="169"/>
        <v>0</v>
      </c>
      <c r="F800" s="295">
        <f t="shared" si="170"/>
        <v>0</v>
      </c>
      <c r="G800" s="295"/>
      <c r="H800" s="295"/>
      <c r="I800" s="387"/>
      <c r="J800" s="374">
        <f t="shared" si="171"/>
        <v>0</v>
      </c>
      <c r="K800" s="375">
        <f t="shared" si="172"/>
        <v>0</v>
      </c>
    </row>
    <row r="801" spans="1:11">
      <c r="A801" s="372">
        <v>2111407</v>
      </c>
      <c r="B801" s="373" t="s">
        <v>911</v>
      </c>
      <c r="C801" s="374">
        <v>0</v>
      </c>
      <c r="D801" s="295">
        <v>0</v>
      </c>
      <c r="E801" s="375">
        <f t="shared" si="169"/>
        <v>0</v>
      </c>
      <c r="F801" s="295">
        <f t="shared" si="170"/>
        <v>0</v>
      </c>
      <c r="G801" s="295"/>
      <c r="H801" s="295"/>
      <c r="I801" s="387"/>
      <c r="J801" s="374">
        <f t="shared" si="171"/>
        <v>0</v>
      </c>
      <c r="K801" s="375">
        <f t="shared" si="172"/>
        <v>0</v>
      </c>
    </row>
    <row r="802" spans="1:11">
      <c r="A802" s="372">
        <v>2111408</v>
      </c>
      <c r="B802" s="373" t="s">
        <v>912</v>
      </c>
      <c r="C802" s="374">
        <v>0</v>
      </c>
      <c r="D802" s="295">
        <v>0</v>
      </c>
      <c r="E802" s="375">
        <f t="shared" si="169"/>
        <v>0</v>
      </c>
      <c r="F802" s="295">
        <f t="shared" si="170"/>
        <v>0</v>
      </c>
      <c r="G802" s="295"/>
      <c r="H802" s="295"/>
      <c r="I802" s="387"/>
      <c r="J802" s="374">
        <f t="shared" si="171"/>
        <v>0</v>
      </c>
      <c r="K802" s="375">
        <f t="shared" si="172"/>
        <v>0</v>
      </c>
    </row>
    <row r="803" spans="1:11">
      <c r="A803" s="372">
        <v>2111411</v>
      </c>
      <c r="B803" s="373" t="s">
        <v>213</v>
      </c>
      <c r="C803" s="374">
        <v>0</v>
      </c>
      <c r="D803" s="295">
        <v>0</v>
      </c>
      <c r="E803" s="375">
        <f t="shared" si="169"/>
        <v>0</v>
      </c>
      <c r="F803" s="295">
        <f t="shared" si="170"/>
        <v>0</v>
      </c>
      <c r="G803" s="295"/>
      <c r="H803" s="295"/>
      <c r="I803" s="387"/>
      <c r="J803" s="374">
        <f t="shared" si="171"/>
        <v>0</v>
      </c>
      <c r="K803" s="375">
        <f t="shared" si="172"/>
        <v>0</v>
      </c>
    </row>
    <row r="804" spans="1:11">
      <c r="A804" s="372">
        <v>2111413</v>
      </c>
      <c r="B804" s="373" t="s">
        <v>913</v>
      </c>
      <c r="C804" s="374">
        <v>0</v>
      </c>
      <c r="D804" s="295">
        <v>0</v>
      </c>
      <c r="E804" s="375">
        <f t="shared" si="169"/>
        <v>0</v>
      </c>
      <c r="F804" s="295">
        <f t="shared" si="170"/>
        <v>0</v>
      </c>
      <c r="G804" s="295"/>
      <c r="H804" s="295"/>
      <c r="I804" s="387"/>
      <c r="J804" s="374">
        <f t="shared" si="171"/>
        <v>0</v>
      </c>
      <c r="K804" s="375">
        <f t="shared" si="172"/>
        <v>0</v>
      </c>
    </row>
    <row r="805" spans="1:11">
      <c r="A805" s="372">
        <v>2111450</v>
      </c>
      <c r="B805" s="373" t="s">
        <v>914</v>
      </c>
      <c r="C805" s="374">
        <v>0</v>
      </c>
      <c r="D805" s="295">
        <v>0</v>
      </c>
      <c r="E805" s="375">
        <f t="shared" si="169"/>
        <v>0</v>
      </c>
      <c r="F805" s="295">
        <f t="shared" si="170"/>
        <v>0</v>
      </c>
      <c r="G805" s="295"/>
      <c r="H805" s="295"/>
      <c r="I805" s="387"/>
      <c r="J805" s="374">
        <f t="shared" si="171"/>
        <v>0</v>
      </c>
      <c r="K805" s="375">
        <f t="shared" si="172"/>
        <v>0</v>
      </c>
    </row>
    <row r="806" spans="1:11">
      <c r="A806" s="372">
        <v>2111499</v>
      </c>
      <c r="B806" s="373" t="s">
        <v>915</v>
      </c>
      <c r="C806" s="374">
        <v>0</v>
      </c>
      <c r="D806" s="295">
        <v>0</v>
      </c>
      <c r="E806" s="375">
        <f t="shared" si="169"/>
        <v>0</v>
      </c>
      <c r="F806" s="295">
        <f t="shared" si="170"/>
        <v>0</v>
      </c>
      <c r="G806" s="295"/>
      <c r="H806" s="295"/>
      <c r="I806" s="387"/>
      <c r="J806" s="374">
        <f t="shared" si="171"/>
        <v>0</v>
      </c>
      <c r="K806" s="375">
        <f t="shared" si="172"/>
        <v>0</v>
      </c>
    </row>
    <row r="807" spans="1:11">
      <c r="A807" s="376">
        <v>21199</v>
      </c>
      <c r="B807" s="377" t="s">
        <v>916</v>
      </c>
      <c r="C807" s="378">
        <v>0</v>
      </c>
      <c r="D807" s="378">
        <f t="shared" ref="D807:I807" si="182">SUM(D808)</f>
        <v>0</v>
      </c>
      <c r="E807" s="379">
        <f t="shared" si="169"/>
        <v>0</v>
      </c>
      <c r="F807" s="378">
        <f t="shared" si="170"/>
        <v>0</v>
      </c>
      <c r="G807" s="378">
        <f t="shared" si="182"/>
        <v>0</v>
      </c>
      <c r="H807" s="378">
        <f t="shared" si="182"/>
        <v>0</v>
      </c>
      <c r="I807" s="388">
        <f t="shared" si="182"/>
        <v>0</v>
      </c>
      <c r="J807" s="378">
        <f t="shared" si="171"/>
        <v>0</v>
      </c>
      <c r="K807" s="379">
        <f t="shared" si="172"/>
        <v>0</v>
      </c>
    </row>
    <row r="808" spans="1:11">
      <c r="A808" s="372">
        <v>2119999</v>
      </c>
      <c r="B808" s="373" t="s">
        <v>916</v>
      </c>
      <c r="C808" s="374">
        <v>0</v>
      </c>
      <c r="D808" s="295">
        <v>0</v>
      </c>
      <c r="E808" s="375">
        <f t="shared" si="169"/>
        <v>0</v>
      </c>
      <c r="F808" s="295">
        <f t="shared" si="170"/>
        <v>0</v>
      </c>
      <c r="G808" s="295"/>
      <c r="H808" s="295"/>
      <c r="I808" s="387"/>
      <c r="J808" s="374">
        <f t="shared" si="171"/>
        <v>0</v>
      </c>
      <c r="K808" s="375">
        <f t="shared" si="172"/>
        <v>0</v>
      </c>
    </row>
    <row r="809" spans="1:11">
      <c r="A809" s="396">
        <v>212</v>
      </c>
      <c r="B809" s="397" t="s">
        <v>917</v>
      </c>
      <c r="C809" s="366">
        <f t="shared" ref="C809:I809" si="183">SUM(C810,C821,C823,C826,C828,C830)</f>
        <v>2611</v>
      </c>
      <c r="D809" s="366">
        <f t="shared" si="183"/>
        <v>3636</v>
      </c>
      <c r="E809" s="384">
        <f t="shared" si="169"/>
        <v>139.256989659134</v>
      </c>
      <c r="F809" s="366">
        <f t="shared" si="170"/>
        <v>2317</v>
      </c>
      <c r="G809" s="366">
        <f t="shared" si="183"/>
        <v>2020</v>
      </c>
      <c r="H809" s="366">
        <f t="shared" si="183"/>
        <v>0</v>
      </c>
      <c r="I809" s="383">
        <f t="shared" si="183"/>
        <v>297</v>
      </c>
      <c r="J809" s="366">
        <f t="shared" si="171"/>
        <v>-294</v>
      </c>
      <c r="K809" s="384">
        <f t="shared" si="172"/>
        <v>-11.2600536193029</v>
      </c>
    </row>
    <row r="810" spans="1:11">
      <c r="A810" s="376">
        <v>21201</v>
      </c>
      <c r="B810" s="377" t="s">
        <v>918</v>
      </c>
      <c r="C810" s="378">
        <v>1880</v>
      </c>
      <c r="D810" s="378">
        <f t="shared" ref="D810:I810" si="184">SUM(D811:D820)</f>
        <v>2069</v>
      </c>
      <c r="E810" s="379">
        <f t="shared" si="169"/>
        <v>110.053191489362</v>
      </c>
      <c r="F810" s="378">
        <f t="shared" si="170"/>
        <v>804</v>
      </c>
      <c r="G810" s="378">
        <f t="shared" si="184"/>
        <v>804</v>
      </c>
      <c r="H810" s="378">
        <f t="shared" si="184"/>
        <v>0</v>
      </c>
      <c r="I810" s="388">
        <f t="shared" si="184"/>
        <v>0</v>
      </c>
      <c r="J810" s="378">
        <f t="shared" si="171"/>
        <v>-1076</v>
      </c>
      <c r="K810" s="379">
        <f t="shared" si="172"/>
        <v>-57.2340425531915</v>
      </c>
    </row>
    <row r="811" spans="1:11">
      <c r="A811" s="372">
        <v>2120101</v>
      </c>
      <c r="B811" s="373" t="s">
        <v>919</v>
      </c>
      <c r="C811" s="374">
        <v>350</v>
      </c>
      <c r="D811" s="295">
        <v>446</v>
      </c>
      <c r="E811" s="375">
        <f t="shared" si="169"/>
        <v>127.428571428571</v>
      </c>
      <c r="F811" s="295">
        <f t="shared" si="170"/>
        <v>259</v>
      </c>
      <c r="G811" s="295">
        <v>259</v>
      </c>
      <c r="H811" s="295"/>
      <c r="I811" s="387"/>
      <c r="J811" s="374">
        <f t="shared" si="171"/>
        <v>-91</v>
      </c>
      <c r="K811" s="375">
        <f t="shared" si="172"/>
        <v>-26</v>
      </c>
    </row>
    <row r="812" spans="1:11">
      <c r="A812" s="372">
        <v>2120102</v>
      </c>
      <c r="B812" s="373" t="s">
        <v>920</v>
      </c>
      <c r="C812" s="374">
        <v>1062</v>
      </c>
      <c r="D812" s="295">
        <v>1127</v>
      </c>
      <c r="E812" s="375">
        <f t="shared" si="169"/>
        <v>106.120527306968</v>
      </c>
      <c r="F812" s="295">
        <f t="shared" si="170"/>
        <v>30</v>
      </c>
      <c r="G812" s="295">
        <v>30</v>
      </c>
      <c r="H812" s="295"/>
      <c r="I812" s="387"/>
      <c r="J812" s="374">
        <f t="shared" si="171"/>
        <v>-1032</v>
      </c>
      <c r="K812" s="375">
        <f t="shared" si="172"/>
        <v>-97.1751412429379</v>
      </c>
    </row>
    <row r="813" spans="1:11">
      <c r="A813" s="372">
        <v>2120103</v>
      </c>
      <c r="B813" s="373" t="s">
        <v>921</v>
      </c>
      <c r="C813" s="374">
        <v>0</v>
      </c>
      <c r="D813" s="295">
        <v>0</v>
      </c>
      <c r="E813" s="375">
        <f t="shared" si="169"/>
        <v>0</v>
      </c>
      <c r="F813" s="295">
        <f t="shared" si="170"/>
        <v>0</v>
      </c>
      <c r="G813" s="295"/>
      <c r="H813" s="295"/>
      <c r="I813" s="387"/>
      <c r="J813" s="374">
        <f t="shared" si="171"/>
        <v>0</v>
      </c>
      <c r="K813" s="375">
        <f t="shared" si="172"/>
        <v>0</v>
      </c>
    </row>
    <row r="814" spans="1:11">
      <c r="A814" s="372">
        <v>2120104</v>
      </c>
      <c r="B814" s="373" t="s">
        <v>922</v>
      </c>
      <c r="C814" s="374">
        <v>193</v>
      </c>
      <c r="D814" s="295">
        <v>244</v>
      </c>
      <c r="E814" s="375">
        <f t="shared" si="169"/>
        <v>126.424870466321</v>
      </c>
      <c r="F814" s="295">
        <f t="shared" si="170"/>
        <v>291</v>
      </c>
      <c r="G814" s="295">
        <v>291</v>
      </c>
      <c r="H814" s="295"/>
      <c r="I814" s="387"/>
      <c r="J814" s="374">
        <f t="shared" si="171"/>
        <v>98</v>
      </c>
      <c r="K814" s="375">
        <f t="shared" si="172"/>
        <v>50.7772020725389</v>
      </c>
    </row>
    <row r="815" spans="1:11">
      <c r="A815" s="372">
        <v>2120105</v>
      </c>
      <c r="B815" s="373" t="s">
        <v>923</v>
      </c>
      <c r="C815" s="374">
        <v>0</v>
      </c>
      <c r="D815" s="295">
        <v>0</v>
      </c>
      <c r="E815" s="375">
        <f t="shared" si="169"/>
        <v>0</v>
      </c>
      <c r="F815" s="295">
        <f t="shared" si="170"/>
        <v>0</v>
      </c>
      <c r="G815" s="295"/>
      <c r="H815" s="295"/>
      <c r="I815" s="387"/>
      <c r="J815" s="374">
        <f t="shared" si="171"/>
        <v>0</v>
      </c>
      <c r="K815" s="375">
        <f t="shared" si="172"/>
        <v>0</v>
      </c>
    </row>
    <row r="816" spans="1:11">
      <c r="A816" s="372">
        <v>2120106</v>
      </c>
      <c r="B816" s="373" t="s">
        <v>924</v>
      </c>
      <c r="C816" s="374">
        <v>21</v>
      </c>
      <c r="D816" s="295">
        <v>21</v>
      </c>
      <c r="E816" s="375">
        <f t="shared" si="169"/>
        <v>100</v>
      </c>
      <c r="F816" s="295">
        <f t="shared" si="170"/>
        <v>19</v>
      </c>
      <c r="G816" s="295">
        <v>19</v>
      </c>
      <c r="H816" s="295"/>
      <c r="I816" s="387"/>
      <c r="J816" s="374">
        <f t="shared" si="171"/>
        <v>-2</v>
      </c>
      <c r="K816" s="375">
        <f t="shared" si="172"/>
        <v>-9.52380952380952</v>
      </c>
    </row>
    <row r="817" spans="1:11">
      <c r="A817" s="372">
        <v>2120107</v>
      </c>
      <c r="B817" s="373" t="s">
        <v>925</v>
      </c>
      <c r="C817" s="374">
        <v>71</v>
      </c>
      <c r="D817" s="295">
        <v>66</v>
      </c>
      <c r="E817" s="375">
        <f t="shared" si="169"/>
        <v>92.9577464788732</v>
      </c>
      <c r="F817" s="295">
        <f t="shared" si="170"/>
        <v>55</v>
      </c>
      <c r="G817" s="295">
        <v>55</v>
      </c>
      <c r="H817" s="295"/>
      <c r="I817" s="387"/>
      <c r="J817" s="374">
        <f t="shared" si="171"/>
        <v>-16</v>
      </c>
      <c r="K817" s="375">
        <f t="shared" si="172"/>
        <v>-22.5352112676056</v>
      </c>
    </row>
    <row r="818" spans="1:11">
      <c r="A818" s="372">
        <v>2120109</v>
      </c>
      <c r="B818" s="373" t="s">
        <v>926</v>
      </c>
      <c r="C818" s="374">
        <v>47</v>
      </c>
      <c r="D818" s="295">
        <v>43</v>
      </c>
      <c r="E818" s="375">
        <f t="shared" si="169"/>
        <v>91.4893617021277</v>
      </c>
      <c r="F818" s="295">
        <f t="shared" si="170"/>
        <v>40</v>
      </c>
      <c r="G818" s="295">
        <v>40</v>
      </c>
      <c r="H818" s="295"/>
      <c r="I818" s="387"/>
      <c r="J818" s="374">
        <f t="shared" si="171"/>
        <v>-7</v>
      </c>
      <c r="K818" s="375">
        <f t="shared" si="172"/>
        <v>-14.8936170212766</v>
      </c>
    </row>
    <row r="819" spans="1:11">
      <c r="A819" s="372">
        <v>2120110</v>
      </c>
      <c r="B819" s="373" t="s">
        <v>927</v>
      </c>
      <c r="C819" s="374">
        <v>0</v>
      </c>
      <c r="D819" s="295">
        <v>0</v>
      </c>
      <c r="E819" s="375">
        <f t="shared" si="169"/>
        <v>0</v>
      </c>
      <c r="F819" s="295">
        <f t="shared" si="170"/>
        <v>0</v>
      </c>
      <c r="G819" s="295"/>
      <c r="H819" s="295"/>
      <c r="I819" s="387"/>
      <c r="J819" s="374">
        <f t="shared" si="171"/>
        <v>0</v>
      </c>
      <c r="K819" s="375">
        <f t="shared" si="172"/>
        <v>0</v>
      </c>
    </row>
    <row r="820" spans="1:11">
      <c r="A820" s="372">
        <v>2120199</v>
      </c>
      <c r="B820" s="373" t="s">
        <v>928</v>
      </c>
      <c r="C820" s="374">
        <v>136</v>
      </c>
      <c r="D820" s="295">
        <v>122</v>
      </c>
      <c r="E820" s="375">
        <f t="shared" si="169"/>
        <v>89.7058823529412</v>
      </c>
      <c r="F820" s="295">
        <f t="shared" si="170"/>
        <v>110</v>
      </c>
      <c r="G820" s="295">
        <v>110</v>
      </c>
      <c r="H820" s="295"/>
      <c r="I820" s="387"/>
      <c r="J820" s="374">
        <f t="shared" si="171"/>
        <v>-26</v>
      </c>
      <c r="K820" s="375">
        <f t="shared" si="172"/>
        <v>-19.1176470588235</v>
      </c>
    </row>
    <row r="821" spans="1:11">
      <c r="A821" s="376">
        <v>21202</v>
      </c>
      <c r="B821" s="377" t="s">
        <v>929</v>
      </c>
      <c r="C821" s="378">
        <v>0</v>
      </c>
      <c r="D821" s="378">
        <f t="shared" ref="D821:I821" si="185">SUM(D822)</f>
        <v>0</v>
      </c>
      <c r="E821" s="379">
        <f t="shared" si="169"/>
        <v>0</v>
      </c>
      <c r="F821" s="378">
        <f t="shared" si="170"/>
        <v>10</v>
      </c>
      <c r="G821" s="378">
        <f t="shared" si="185"/>
        <v>0</v>
      </c>
      <c r="H821" s="378">
        <f t="shared" si="185"/>
        <v>0</v>
      </c>
      <c r="I821" s="388">
        <f t="shared" si="185"/>
        <v>10</v>
      </c>
      <c r="J821" s="378">
        <f t="shared" si="171"/>
        <v>10</v>
      </c>
      <c r="K821" s="379">
        <f t="shared" si="172"/>
        <v>0</v>
      </c>
    </row>
    <row r="822" spans="1:11">
      <c r="A822" s="372">
        <v>2120201</v>
      </c>
      <c r="B822" s="373" t="s">
        <v>929</v>
      </c>
      <c r="C822" s="374">
        <v>0</v>
      </c>
      <c r="D822" s="295">
        <v>0</v>
      </c>
      <c r="E822" s="375">
        <f t="shared" si="169"/>
        <v>0</v>
      </c>
      <c r="F822" s="295">
        <f t="shared" si="170"/>
        <v>10</v>
      </c>
      <c r="G822" s="295"/>
      <c r="H822" s="295"/>
      <c r="I822" s="387">
        <v>10</v>
      </c>
      <c r="J822" s="374">
        <f t="shared" si="171"/>
        <v>10</v>
      </c>
      <c r="K822" s="375">
        <f t="shared" si="172"/>
        <v>0</v>
      </c>
    </row>
    <row r="823" spans="1:11">
      <c r="A823" s="376">
        <v>21203</v>
      </c>
      <c r="B823" s="377" t="s">
        <v>930</v>
      </c>
      <c r="C823" s="378">
        <v>0</v>
      </c>
      <c r="D823" s="378">
        <f t="shared" ref="D823:I823" si="186">SUM(D824:D825)</f>
        <v>116</v>
      </c>
      <c r="E823" s="379">
        <f t="shared" si="169"/>
        <v>0</v>
      </c>
      <c r="F823" s="378">
        <f t="shared" si="170"/>
        <v>192</v>
      </c>
      <c r="G823" s="378">
        <f t="shared" si="186"/>
        <v>0</v>
      </c>
      <c r="H823" s="378">
        <f t="shared" si="186"/>
        <v>0</v>
      </c>
      <c r="I823" s="388">
        <f t="shared" si="186"/>
        <v>192</v>
      </c>
      <c r="J823" s="378">
        <f t="shared" si="171"/>
        <v>192</v>
      </c>
      <c r="K823" s="379">
        <f t="shared" si="172"/>
        <v>0</v>
      </c>
    </row>
    <row r="824" spans="1:11">
      <c r="A824" s="372">
        <v>2120303</v>
      </c>
      <c r="B824" s="373" t="s">
        <v>931</v>
      </c>
      <c r="C824" s="295">
        <v>0</v>
      </c>
      <c r="D824" s="295">
        <v>0</v>
      </c>
      <c r="E824" s="375">
        <f t="shared" si="169"/>
        <v>0</v>
      </c>
      <c r="F824" s="295">
        <f t="shared" si="170"/>
        <v>0</v>
      </c>
      <c r="G824" s="295"/>
      <c r="H824" s="295"/>
      <c r="I824" s="387"/>
      <c r="J824" s="374">
        <f t="shared" si="171"/>
        <v>0</v>
      </c>
      <c r="K824" s="375">
        <f t="shared" si="172"/>
        <v>0</v>
      </c>
    </row>
    <row r="825" spans="1:11">
      <c r="A825" s="372">
        <v>2120399</v>
      </c>
      <c r="B825" s="373" t="s">
        <v>932</v>
      </c>
      <c r="C825" s="295">
        <v>0</v>
      </c>
      <c r="D825" s="295">
        <v>116</v>
      </c>
      <c r="E825" s="375">
        <f t="shared" si="169"/>
        <v>0</v>
      </c>
      <c r="F825" s="295">
        <f t="shared" si="170"/>
        <v>192</v>
      </c>
      <c r="G825" s="295"/>
      <c r="H825" s="295"/>
      <c r="I825" s="387">
        <v>192</v>
      </c>
      <c r="J825" s="374">
        <f t="shared" si="171"/>
        <v>192</v>
      </c>
      <c r="K825" s="375">
        <f t="shared" si="172"/>
        <v>0</v>
      </c>
    </row>
    <row r="826" spans="1:11">
      <c r="A826" s="376">
        <v>21205</v>
      </c>
      <c r="B826" s="377" t="s">
        <v>933</v>
      </c>
      <c r="C826" s="378">
        <v>731</v>
      </c>
      <c r="D826" s="378">
        <f t="shared" ref="D826:I826" si="187">SUM(D827)</f>
        <v>1428</v>
      </c>
      <c r="E826" s="379">
        <f t="shared" si="169"/>
        <v>195.348837209302</v>
      </c>
      <c r="F826" s="378">
        <f t="shared" si="170"/>
        <v>1216</v>
      </c>
      <c r="G826" s="378">
        <f t="shared" si="187"/>
        <v>1216</v>
      </c>
      <c r="H826" s="378">
        <f t="shared" si="187"/>
        <v>0</v>
      </c>
      <c r="I826" s="388">
        <f t="shared" si="187"/>
        <v>0</v>
      </c>
      <c r="J826" s="378">
        <f t="shared" si="171"/>
        <v>485</v>
      </c>
      <c r="K826" s="379">
        <f t="shared" si="172"/>
        <v>66.3474692202462</v>
      </c>
    </row>
    <row r="827" spans="1:11">
      <c r="A827" s="372">
        <v>2120501</v>
      </c>
      <c r="B827" s="373" t="s">
        <v>933</v>
      </c>
      <c r="C827" s="374">
        <v>731</v>
      </c>
      <c r="D827" s="295">
        <v>1428</v>
      </c>
      <c r="E827" s="375">
        <f t="shared" si="169"/>
        <v>195.348837209302</v>
      </c>
      <c r="F827" s="295">
        <f t="shared" si="170"/>
        <v>1216</v>
      </c>
      <c r="G827" s="295">
        <v>1216</v>
      </c>
      <c r="H827" s="295"/>
      <c r="I827" s="387"/>
      <c r="J827" s="374">
        <f t="shared" si="171"/>
        <v>485</v>
      </c>
      <c r="K827" s="375">
        <f t="shared" si="172"/>
        <v>66.3474692202462</v>
      </c>
    </row>
    <row r="828" spans="1:11">
      <c r="A828" s="376">
        <v>21206</v>
      </c>
      <c r="B828" s="377" t="s">
        <v>934</v>
      </c>
      <c r="C828" s="378">
        <v>0</v>
      </c>
      <c r="D828" s="378">
        <f t="shared" ref="D828:I828" si="188">SUM(D829)</f>
        <v>0</v>
      </c>
      <c r="E828" s="379">
        <f t="shared" si="169"/>
        <v>0</v>
      </c>
      <c r="F828" s="378">
        <f t="shared" si="170"/>
        <v>0</v>
      </c>
      <c r="G828" s="378">
        <f t="shared" si="188"/>
        <v>0</v>
      </c>
      <c r="H828" s="378">
        <f t="shared" si="188"/>
        <v>0</v>
      </c>
      <c r="I828" s="388">
        <f t="shared" si="188"/>
        <v>0</v>
      </c>
      <c r="J828" s="378">
        <f t="shared" si="171"/>
        <v>0</v>
      </c>
      <c r="K828" s="379">
        <f t="shared" si="172"/>
        <v>0</v>
      </c>
    </row>
    <row r="829" spans="1:11">
      <c r="A829" s="372">
        <v>2120601</v>
      </c>
      <c r="B829" s="373" t="s">
        <v>934</v>
      </c>
      <c r="C829" s="374">
        <v>0</v>
      </c>
      <c r="D829" s="295">
        <v>0</v>
      </c>
      <c r="E829" s="375">
        <f t="shared" si="169"/>
        <v>0</v>
      </c>
      <c r="F829" s="295">
        <f t="shared" si="170"/>
        <v>0</v>
      </c>
      <c r="G829" s="295"/>
      <c r="H829" s="295"/>
      <c r="I829" s="387"/>
      <c r="J829" s="374">
        <f t="shared" si="171"/>
        <v>0</v>
      </c>
      <c r="K829" s="375">
        <f t="shared" si="172"/>
        <v>0</v>
      </c>
    </row>
    <row r="830" spans="1:11">
      <c r="A830" s="376">
        <v>21299</v>
      </c>
      <c r="B830" s="377" t="s">
        <v>935</v>
      </c>
      <c r="C830" s="378">
        <v>0</v>
      </c>
      <c r="D830" s="378">
        <f t="shared" ref="D830:I830" si="189">SUM(D831)</f>
        <v>23</v>
      </c>
      <c r="E830" s="379">
        <f t="shared" si="169"/>
        <v>0</v>
      </c>
      <c r="F830" s="378">
        <f t="shared" si="170"/>
        <v>95</v>
      </c>
      <c r="G830" s="378">
        <f t="shared" si="189"/>
        <v>0</v>
      </c>
      <c r="H830" s="378">
        <f t="shared" si="189"/>
        <v>0</v>
      </c>
      <c r="I830" s="388">
        <f t="shared" si="189"/>
        <v>95</v>
      </c>
      <c r="J830" s="378">
        <f t="shared" si="171"/>
        <v>95</v>
      </c>
      <c r="K830" s="379">
        <f t="shared" si="172"/>
        <v>0</v>
      </c>
    </row>
    <row r="831" spans="1:11">
      <c r="A831" s="372">
        <v>2129999</v>
      </c>
      <c r="B831" s="373" t="s">
        <v>935</v>
      </c>
      <c r="C831" s="374">
        <v>0</v>
      </c>
      <c r="D831" s="295">
        <v>23</v>
      </c>
      <c r="E831" s="375">
        <f t="shared" si="169"/>
        <v>0</v>
      </c>
      <c r="F831" s="295">
        <f t="shared" si="170"/>
        <v>95</v>
      </c>
      <c r="G831" s="295"/>
      <c r="H831" s="295"/>
      <c r="I831" s="387">
        <v>95</v>
      </c>
      <c r="J831" s="374">
        <f t="shared" si="171"/>
        <v>95</v>
      </c>
      <c r="K831" s="375">
        <f t="shared" si="172"/>
        <v>0</v>
      </c>
    </row>
    <row r="832" spans="1:11">
      <c r="A832" s="396">
        <v>213</v>
      </c>
      <c r="B832" s="397" t="s">
        <v>936</v>
      </c>
      <c r="C832" s="366">
        <f t="shared" ref="C832:I832" si="190">SUM(C833,C859,C882,C910,C921,C928,C934,C937)</f>
        <v>39436</v>
      </c>
      <c r="D832" s="366">
        <f t="shared" si="190"/>
        <v>55184</v>
      </c>
      <c r="E832" s="384">
        <f t="shared" ref="E832:E895" si="191">IF(C832=0,0,D832/C832)*100</f>
        <v>139.933056090881</v>
      </c>
      <c r="F832" s="366">
        <f t="shared" ref="F832:F895" si="192">G832+H832+I832</f>
        <v>69800</v>
      </c>
      <c r="G832" s="366">
        <f t="shared" si="190"/>
        <v>6337</v>
      </c>
      <c r="H832" s="366">
        <f t="shared" si="190"/>
        <v>45000</v>
      </c>
      <c r="I832" s="383">
        <f t="shared" si="190"/>
        <v>18463</v>
      </c>
      <c r="J832" s="366">
        <f t="shared" ref="J832:J895" si="193">F832-C832</f>
        <v>30364</v>
      </c>
      <c r="K832" s="384">
        <f t="shared" ref="K832:K895" si="194">IF(C832=0,0,J832/C832*100)</f>
        <v>76.9956385028908</v>
      </c>
    </row>
    <row r="833" spans="1:11">
      <c r="A833" s="376">
        <v>21301</v>
      </c>
      <c r="B833" s="377" t="s">
        <v>937</v>
      </c>
      <c r="C833" s="378">
        <v>20193</v>
      </c>
      <c r="D833" s="378">
        <f t="shared" ref="D833:I833" si="195">SUM(D834:D858)</f>
        <v>29670</v>
      </c>
      <c r="E833" s="379">
        <f t="shared" si="191"/>
        <v>146.932105184965</v>
      </c>
      <c r="F833" s="378">
        <f t="shared" si="192"/>
        <v>29864</v>
      </c>
      <c r="G833" s="378">
        <f t="shared" si="195"/>
        <v>4755</v>
      </c>
      <c r="H833" s="378">
        <f t="shared" si="195"/>
        <v>18841</v>
      </c>
      <c r="I833" s="388">
        <f t="shared" si="195"/>
        <v>6268</v>
      </c>
      <c r="J833" s="378">
        <f t="shared" si="193"/>
        <v>9671</v>
      </c>
      <c r="K833" s="379">
        <f t="shared" si="194"/>
        <v>47.8928341504482</v>
      </c>
    </row>
    <row r="834" spans="1:11">
      <c r="A834" s="372">
        <v>2130101</v>
      </c>
      <c r="B834" s="373" t="s">
        <v>938</v>
      </c>
      <c r="C834" s="374">
        <v>1165</v>
      </c>
      <c r="D834" s="295">
        <v>1213</v>
      </c>
      <c r="E834" s="375">
        <f t="shared" si="191"/>
        <v>104.12017167382</v>
      </c>
      <c r="F834" s="295">
        <f t="shared" si="192"/>
        <v>1209</v>
      </c>
      <c r="G834" s="295">
        <v>1209</v>
      </c>
      <c r="H834" s="295"/>
      <c r="I834" s="387"/>
      <c r="J834" s="374">
        <f t="shared" si="193"/>
        <v>44</v>
      </c>
      <c r="K834" s="375">
        <f t="shared" si="194"/>
        <v>3.77682403433476</v>
      </c>
    </row>
    <row r="835" spans="1:11">
      <c r="A835" s="372">
        <v>2130102</v>
      </c>
      <c r="B835" s="373" t="s">
        <v>939</v>
      </c>
      <c r="C835" s="374">
        <v>0</v>
      </c>
      <c r="D835" s="295">
        <v>20</v>
      </c>
      <c r="E835" s="375">
        <f t="shared" si="191"/>
        <v>0</v>
      </c>
      <c r="F835" s="295">
        <f t="shared" si="192"/>
        <v>0</v>
      </c>
      <c r="G835" s="295"/>
      <c r="H835" s="295"/>
      <c r="I835" s="387"/>
      <c r="J835" s="374">
        <f t="shared" si="193"/>
        <v>0</v>
      </c>
      <c r="K835" s="375">
        <f t="shared" si="194"/>
        <v>0</v>
      </c>
    </row>
    <row r="836" spans="1:11">
      <c r="A836" s="372">
        <v>2130103</v>
      </c>
      <c r="B836" s="373" t="s">
        <v>940</v>
      </c>
      <c r="C836" s="374">
        <v>0</v>
      </c>
      <c r="D836" s="295">
        <v>0</v>
      </c>
      <c r="E836" s="375">
        <f t="shared" si="191"/>
        <v>0</v>
      </c>
      <c r="F836" s="295">
        <f t="shared" si="192"/>
        <v>0</v>
      </c>
      <c r="G836" s="295"/>
      <c r="H836" s="295"/>
      <c r="I836" s="387"/>
      <c r="J836" s="374">
        <f t="shared" si="193"/>
        <v>0</v>
      </c>
      <c r="K836" s="375">
        <f t="shared" si="194"/>
        <v>0</v>
      </c>
    </row>
    <row r="837" spans="1:11">
      <c r="A837" s="372">
        <v>2130104</v>
      </c>
      <c r="B837" s="373" t="s">
        <v>941</v>
      </c>
      <c r="C837" s="374">
        <v>3868</v>
      </c>
      <c r="D837" s="295">
        <v>3674</v>
      </c>
      <c r="E837" s="375">
        <f t="shared" si="191"/>
        <v>94.9844881075491</v>
      </c>
      <c r="F837" s="295">
        <f t="shared" si="192"/>
        <v>3537</v>
      </c>
      <c r="G837" s="295">
        <v>3537</v>
      </c>
      <c r="H837" s="295"/>
      <c r="I837" s="387"/>
      <c r="J837" s="374">
        <f t="shared" si="193"/>
        <v>-331</v>
      </c>
      <c r="K837" s="375">
        <f t="shared" si="194"/>
        <v>-8.55739400206825</v>
      </c>
    </row>
    <row r="838" spans="1:11">
      <c r="A838" s="372">
        <v>2130105</v>
      </c>
      <c r="B838" s="373" t="s">
        <v>942</v>
      </c>
      <c r="C838" s="374">
        <v>0</v>
      </c>
      <c r="D838" s="295">
        <v>0</v>
      </c>
      <c r="E838" s="375">
        <f t="shared" si="191"/>
        <v>0</v>
      </c>
      <c r="F838" s="295">
        <f t="shared" si="192"/>
        <v>0</v>
      </c>
      <c r="G838" s="295"/>
      <c r="H838" s="295"/>
      <c r="I838" s="387"/>
      <c r="J838" s="374">
        <f t="shared" si="193"/>
        <v>0</v>
      </c>
      <c r="K838" s="375">
        <f t="shared" si="194"/>
        <v>0</v>
      </c>
    </row>
    <row r="839" spans="1:11">
      <c r="A839" s="372">
        <v>2130106</v>
      </c>
      <c r="B839" s="373" t="s">
        <v>943</v>
      </c>
      <c r="C839" s="374">
        <v>70</v>
      </c>
      <c r="D839" s="295">
        <v>209</v>
      </c>
      <c r="E839" s="375">
        <f t="shared" si="191"/>
        <v>298.571428571429</v>
      </c>
      <c r="F839" s="295">
        <f t="shared" si="192"/>
        <v>63</v>
      </c>
      <c r="G839" s="295"/>
      <c r="H839" s="295"/>
      <c r="I839" s="387">
        <v>63</v>
      </c>
      <c r="J839" s="374">
        <f t="shared" si="193"/>
        <v>-7</v>
      </c>
      <c r="K839" s="375">
        <f t="shared" si="194"/>
        <v>-10</v>
      </c>
    </row>
    <row r="840" spans="1:11">
      <c r="A840" s="372">
        <v>2130108</v>
      </c>
      <c r="B840" s="373" t="s">
        <v>944</v>
      </c>
      <c r="C840" s="374">
        <v>364</v>
      </c>
      <c r="D840" s="295">
        <v>109</v>
      </c>
      <c r="E840" s="375">
        <f t="shared" si="191"/>
        <v>29.9450549450549</v>
      </c>
      <c r="F840" s="295">
        <f t="shared" si="192"/>
        <v>590</v>
      </c>
      <c r="G840" s="295">
        <v>1</v>
      </c>
      <c r="H840" s="295">
        <v>228</v>
      </c>
      <c r="I840" s="387">
        <v>361</v>
      </c>
      <c r="J840" s="374">
        <f t="shared" si="193"/>
        <v>226</v>
      </c>
      <c r="K840" s="375">
        <f t="shared" si="194"/>
        <v>62.0879120879121</v>
      </c>
    </row>
    <row r="841" spans="1:11">
      <c r="A841" s="372">
        <v>2130109</v>
      </c>
      <c r="B841" s="373" t="s">
        <v>945</v>
      </c>
      <c r="C841" s="374">
        <v>79</v>
      </c>
      <c r="D841" s="295">
        <v>17</v>
      </c>
      <c r="E841" s="375">
        <f t="shared" si="191"/>
        <v>21.5189873417722</v>
      </c>
      <c r="F841" s="295">
        <f t="shared" si="192"/>
        <v>110</v>
      </c>
      <c r="G841" s="295"/>
      <c r="H841" s="295">
        <v>41</v>
      </c>
      <c r="I841" s="387">
        <v>69</v>
      </c>
      <c r="J841" s="374">
        <f t="shared" si="193"/>
        <v>31</v>
      </c>
      <c r="K841" s="375">
        <f t="shared" si="194"/>
        <v>39.2405063291139</v>
      </c>
    </row>
    <row r="842" spans="1:11">
      <c r="A842" s="372">
        <v>2130110</v>
      </c>
      <c r="B842" s="373" t="s">
        <v>946</v>
      </c>
      <c r="C842" s="374">
        <v>0</v>
      </c>
      <c r="D842" s="295">
        <v>1</v>
      </c>
      <c r="E842" s="375">
        <f t="shared" si="191"/>
        <v>0</v>
      </c>
      <c r="F842" s="295">
        <f t="shared" si="192"/>
        <v>0</v>
      </c>
      <c r="G842" s="295"/>
      <c r="H842" s="295"/>
      <c r="I842" s="387"/>
      <c r="J842" s="374">
        <f t="shared" si="193"/>
        <v>0</v>
      </c>
      <c r="K842" s="375">
        <f t="shared" si="194"/>
        <v>0</v>
      </c>
    </row>
    <row r="843" spans="1:11">
      <c r="A843" s="372">
        <v>2130111</v>
      </c>
      <c r="B843" s="373" t="s">
        <v>947</v>
      </c>
      <c r="C843" s="374">
        <v>5</v>
      </c>
      <c r="D843" s="295">
        <v>1</v>
      </c>
      <c r="E843" s="375">
        <f t="shared" si="191"/>
        <v>20</v>
      </c>
      <c r="F843" s="295">
        <f t="shared" si="192"/>
        <v>9</v>
      </c>
      <c r="G843" s="295"/>
      <c r="H843" s="295">
        <v>4</v>
      </c>
      <c r="I843" s="387">
        <v>5</v>
      </c>
      <c r="J843" s="374">
        <f t="shared" si="193"/>
        <v>4</v>
      </c>
      <c r="K843" s="375">
        <f t="shared" si="194"/>
        <v>80</v>
      </c>
    </row>
    <row r="844" spans="1:11">
      <c r="A844" s="372">
        <v>2130112</v>
      </c>
      <c r="B844" s="373" t="s">
        <v>948</v>
      </c>
      <c r="C844" s="374">
        <v>0</v>
      </c>
      <c r="D844" s="295">
        <v>14</v>
      </c>
      <c r="E844" s="375">
        <f t="shared" si="191"/>
        <v>0</v>
      </c>
      <c r="F844" s="295">
        <f t="shared" si="192"/>
        <v>0</v>
      </c>
      <c r="G844" s="295"/>
      <c r="H844" s="295"/>
      <c r="I844" s="387"/>
      <c r="J844" s="374">
        <f t="shared" si="193"/>
        <v>0</v>
      </c>
      <c r="K844" s="375">
        <f t="shared" si="194"/>
        <v>0</v>
      </c>
    </row>
    <row r="845" spans="1:11">
      <c r="A845" s="372">
        <v>2130114</v>
      </c>
      <c r="B845" s="373" t="s">
        <v>949</v>
      </c>
      <c r="C845" s="374">
        <v>0</v>
      </c>
      <c r="D845" s="295">
        <v>0</v>
      </c>
      <c r="E845" s="375">
        <f t="shared" si="191"/>
        <v>0</v>
      </c>
      <c r="F845" s="295">
        <f t="shared" si="192"/>
        <v>0</v>
      </c>
      <c r="G845" s="295"/>
      <c r="H845" s="295"/>
      <c r="I845" s="387"/>
      <c r="J845" s="374">
        <f t="shared" si="193"/>
        <v>0</v>
      </c>
      <c r="K845" s="375">
        <f t="shared" si="194"/>
        <v>0</v>
      </c>
    </row>
    <row r="846" spans="1:11">
      <c r="A846" s="372">
        <v>2130119</v>
      </c>
      <c r="B846" s="373" t="s">
        <v>950</v>
      </c>
      <c r="C846" s="374">
        <v>0</v>
      </c>
      <c r="D846" s="295">
        <v>69</v>
      </c>
      <c r="E846" s="375">
        <f t="shared" si="191"/>
        <v>0</v>
      </c>
      <c r="F846" s="295">
        <f t="shared" si="192"/>
        <v>362</v>
      </c>
      <c r="G846" s="295"/>
      <c r="H846" s="295">
        <v>228</v>
      </c>
      <c r="I846" s="387">
        <v>134</v>
      </c>
      <c r="J846" s="374">
        <f t="shared" si="193"/>
        <v>362</v>
      </c>
      <c r="K846" s="375">
        <f t="shared" si="194"/>
        <v>0</v>
      </c>
    </row>
    <row r="847" spans="1:11">
      <c r="A847" s="372">
        <v>2130120</v>
      </c>
      <c r="B847" s="373" t="s">
        <v>951</v>
      </c>
      <c r="C847" s="374">
        <v>0</v>
      </c>
      <c r="D847" s="295">
        <v>47</v>
      </c>
      <c r="E847" s="375">
        <f t="shared" si="191"/>
        <v>0</v>
      </c>
      <c r="F847" s="295">
        <f t="shared" si="192"/>
        <v>6994</v>
      </c>
      <c r="G847" s="295"/>
      <c r="H847" s="295">
        <v>6994</v>
      </c>
      <c r="I847" s="387"/>
      <c r="J847" s="374">
        <f t="shared" si="193"/>
        <v>6994</v>
      </c>
      <c r="K847" s="375">
        <f t="shared" si="194"/>
        <v>0</v>
      </c>
    </row>
    <row r="848" spans="1:11">
      <c r="A848" s="372">
        <v>2130121</v>
      </c>
      <c r="B848" s="373" t="s">
        <v>952</v>
      </c>
      <c r="C848" s="374">
        <v>0</v>
      </c>
      <c r="D848" s="295">
        <v>0</v>
      </c>
      <c r="E848" s="375">
        <f t="shared" si="191"/>
        <v>0</v>
      </c>
      <c r="F848" s="295">
        <f t="shared" si="192"/>
        <v>0</v>
      </c>
      <c r="G848" s="295"/>
      <c r="H848" s="295"/>
      <c r="I848" s="387"/>
      <c r="J848" s="374">
        <f t="shared" si="193"/>
        <v>0</v>
      </c>
      <c r="K848" s="375">
        <f t="shared" si="194"/>
        <v>0</v>
      </c>
    </row>
    <row r="849" spans="1:11">
      <c r="A849" s="372">
        <v>2130122</v>
      </c>
      <c r="B849" s="373" t="s">
        <v>953</v>
      </c>
      <c r="C849" s="374">
        <v>8665</v>
      </c>
      <c r="D849" s="295">
        <v>10990</v>
      </c>
      <c r="E849" s="375">
        <f t="shared" si="191"/>
        <v>126.832083092902</v>
      </c>
      <c r="F849" s="295">
        <f t="shared" si="192"/>
        <v>3449</v>
      </c>
      <c r="G849" s="295"/>
      <c r="H849" s="295">
        <v>1531</v>
      </c>
      <c r="I849" s="387">
        <v>1918</v>
      </c>
      <c r="J849" s="374">
        <f t="shared" si="193"/>
        <v>-5216</v>
      </c>
      <c r="K849" s="375">
        <f t="shared" si="194"/>
        <v>-60.1961915753029</v>
      </c>
    </row>
    <row r="850" spans="1:11">
      <c r="A850" s="372">
        <v>2130124</v>
      </c>
      <c r="B850" s="373" t="s">
        <v>954</v>
      </c>
      <c r="C850" s="374">
        <v>150</v>
      </c>
      <c r="D850" s="295">
        <v>135</v>
      </c>
      <c r="E850" s="375">
        <f t="shared" si="191"/>
        <v>90</v>
      </c>
      <c r="F850" s="295">
        <f t="shared" si="192"/>
        <v>805</v>
      </c>
      <c r="G850" s="295"/>
      <c r="H850" s="295">
        <v>719</v>
      </c>
      <c r="I850" s="387">
        <v>86</v>
      </c>
      <c r="J850" s="374">
        <f t="shared" si="193"/>
        <v>655</v>
      </c>
      <c r="K850" s="375">
        <f t="shared" si="194"/>
        <v>436.666666666667</v>
      </c>
    </row>
    <row r="851" spans="1:11">
      <c r="A851" s="372">
        <v>2130125</v>
      </c>
      <c r="B851" s="373" t="s">
        <v>955</v>
      </c>
      <c r="C851" s="374">
        <v>0</v>
      </c>
      <c r="D851" s="295">
        <v>0</v>
      </c>
      <c r="E851" s="375">
        <f t="shared" si="191"/>
        <v>0</v>
      </c>
      <c r="F851" s="295">
        <f t="shared" si="192"/>
        <v>0</v>
      </c>
      <c r="G851" s="295"/>
      <c r="H851" s="295"/>
      <c r="I851" s="387"/>
      <c r="J851" s="374">
        <f t="shared" si="193"/>
        <v>0</v>
      </c>
      <c r="K851" s="375">
        <f t="shared" si="194"/>
        <v>0</v>
      </c>
    </row>
    <row r="852" spans="1:11">
      <c r="A852" s="372">
        <v>2130126</v>
      </c>
      <c r="B852" s="373" t="s">
        <v>956</v>
      </c>
      <c r="C852" s="374">
        <v>10</v>
      </c>
      <c r="D852" s="295">
        <v>1</v>
      </c>
      <c r="E852" s="375">
        <f t="shared" si="191"/>
        <v>10</v>
      </c>
      <c r="F852" s="295">
        <f t="shared" si="192"/>
        <v>10</v>
      </c>
      <c r="G852" s="295"/>
      <c r="H852" s="295"/>
      <c r="I852" s="387">
        <v>10</v>
      </c>
      <c r="J852" s="374">
        <f t="shared" si="193"/>
        <v>0</v>
      </c>
      <c r="K852" s="375">
        <f t="shared" si="194"/>
        <v>0</v>
      </c>
    </row>
    <row r="853" spans="1:11">
      <c r="A853" s="372">
        <v>2130135</v>
      </c>
      <c r="B853" s="373" t="s">
        <v>957</v>
      </c>
      <c r="C853" s="374">
        <v>100</v>
      </c>
      <c r="D853" s="295">
        <v>94</v>
      </c>
      <c r="E853" s="375">
        <f t="shared" si="191"/>
        <v>94</v>
      </c>
      <c r="F853" s="295">
        <f t="shared" si="192"/>
        <v>100</v>
      </c>
      <c r="G853" s="295"/>
      <c r="H853" s="295"/>
      <c r="I853" s="387">
        <v>100</v>
      </c>
      <c r="J853" s="374">
        <f t="shared" si="193"/>
        <v>0</v>
      </c>
      <c r="K853" s="375">
        <f t="shared" si="194"/>
        <v>0</v>
      </c>
    </row>
    <row r="854" spans="1:11">
      <c r="A854" s="372">
        <v>2130142</v>
      </c>
      <c r="B854" s="373" t="s">
        <v>958</v>
      </c>
      <c r="C854" s="374">
        <v>0</v>
      </c>
      <c r="D854" s="295">
        <v>0</v>
      </c>
      <c r="E854" s="375">
        <f t="shared" si="191"/>
        <v>0</v>
      </c>
      <c r="F854" s="295">
        <f t="shared" si="192"/>
        <v>0</v>
      </c>
      <c r="G854" s="295"/>
      <c r="H854" s="295"/>
      <c r="I854" s="387"/>
      <c r="J854" s="374">
        <f t="shared" si="193"/>
        <v>0</v>
      </c>
      <c r="K854" s="375">
        <f t="shared" si="194"/>
        <v>0</v>
      </c>
    </row>
    <row r="855" spans="1:11">
      <c r="A855" s="372">
        <v>2130148</v>
      </c>
      <c r="B855" s="373" t="s">
        <v>959</v>
      </c>
      <c r="C855" s="374">
        <v>0</v>
      </c>
      <c r="D855" s="295">
        <v>1</v>
      </c>
      <c r="E855" s="375">
        <f t="shared" si="191"/>
        <v>0</v>
      </c>
      <c r="F855" s="295">
        <f t="shared" si="192"/>
        <v>0</v>
      </c>
      <c r="G855" s="295"/>
      <c r="H855" s="295"/>
      <c r="I855" s="387"/>
      <c r="J855" s="374">
        <f t="shared" si="193"/>
        <v>0</v>
      </c>
      <c r="K855" s="375">
        <f t="shared" si="194"/>
        <v>0</v>
      </c>
    </row>
    <row r="856" spans="1:11">
      <c r="A856" s="372">
        <v>2130152</v>
      </c>
      <c r="B856" s="373" t="s">
        <v>960</v>
      </c>
      <c r="C856" s="374">
        <v>0</v>
      </c>
      <c r="D856" s="295">
        <v>0</v>
      </c>
      <c r="E856" s="375">
        <f t="shared" si="191"/>
        <v>0</v>
      </c>
      <c r="F856" s="295">
        <f t="shared" si="192"/>
        <v>0</v>
      </c>
      <c r="G856" s="295"/>
      <c r="H856" s="295"/>
      <c r="I856" s="387"/>
      <c r="J856" s="374">
        <f t="shared" si="193"/>
        <v>0</v>
      </c>
      <c r="K856" s="375">
        <f t="shared" si="194"/>
        <v>0</v>
      </c>
    </row>
    <row r="857" spans="1:11">
      <c r="A857" s="372">
        <v>2130153</v>
      </c>
      <c r="B857" s="373" t="s">
        <v>961</v>
      </c>
      <c r="C857" s="374">
        <v>477</v>
      </c>
      <c r="D857" s="295">
        <v>1661</v>
      </c>
      <c r="E857" s="375">
        <f t="shared" si="191"/>
        <v>348.218029350105</v>
      </c>
      <c r="F857" s="295">
        <f t="shared" si="192"/>
        <v>4518</v>
      </c>
      <c r="G857" s="295"/>
      <c r="H857" s="295">
        <v>1500</v>
      </c>
      <c r="I857" s="387">
        <v>3018</v>
      </c>
      <c r="J857" s="374">
        <f t="shared" si="193"/>
        <v>4041</v>
      </c>
      <c r="K857" s="375">
        <f t="shared" si="194"/>
        <v>847.169811320755</v>
      </c>
    </row>
    <row r="858" spans="1:11">
      <c r="A858" s="372">
        <v>2130199</v>
      </c>
      <c r="B858" s="373" t="s">
        <v>962</v>
      </c>
      <c r="C858" s="374">
        <v>5240</v>
      </c>
      <c r="D858" s="295">
        <v>11414</v>
      </c>
      <c r="E858" s="375">
        <f t="shared" si="191"/>
        <v>217.824427480916</v>
      </c>
      <c r="F858" s="295">
        <f t="shared" si="192"/>
        <v>8108</v>
      </c>
      <c r="G858" s="295">
        <v>8</v>
      </c>
      <c r="H858" s="295">
        <v>7596</v>
      </c>
      <c r="I858" s="387">
        <v>504</v>
      </c>
      <c r="J858" s="374">
        <f t="shared" si="193"/>
        <v>2868</v>
      </c>
      <c r="K858" s="375">
        <f t="shared" si="194"/>
        <v>54.7328244274809</v>
      </c>
    </row>
    <row r="859" spans="1:11">
      <c r="A859" s="376">
        <v>21302</v>
      </c>
      <c r="B859" s="377" t="s">
        <v>963</v>
      </c>
      <c r="C859" s="378">
        <v>979</v>
      </c>
      <c r="D859" s="378">
        <f t="shared" ref="D859:I859" si="196">SUM(D860:D881)</f>
        <v>217</v>
      </c>
      <c r="E859" s="379">
        <f t="shared" si="191"/>
        <v>22.1654749744637</v>
      </c>
      <c r="F859" s="378">
        <f t="shared" si="192"/>
        <v>4275</v>
      </c>
      <c r="G859" s="378">
        <f t="shared" si="196"/>
        <v>80</v>
      </c>
      <c r="H859" s="378">
        <f t="shared" si="196"/>
        <v>3310</v>
      </c>
      <c r="I859" s="388">
        <f t="shared" si="196"/>
        <v>885</v>
      </c>
      <c r="J859" s="378">
        <f t="shared" si="193"/>
        <v>3296</v>
      </c>
      <c r="K859" s="379">
        <f t="shared" si="194"/>
        <v>336.670071501532</v>
      </c>
    </row>
    <row r="860" spans="1:11">
      <c r="A860" s="372">
        <v>2130201</v>
      </c>
      <c r="B860" s="373" t="s">
        <v>964</v>
      </c>
      <c r="C860" s="374">
        <v>0</v>
      </c>
      <c r="D860" s="295">
        <v>0</v>
      </c>
      <c r="E860" s="375">
        <f t="shared" si="191"/>
        <v>0</v>
      </c>
      <c r="F860" s="295">
        <f t="shared" si="192"/>
        <v>0</v>
      </c>
      <c r="G860" s="295"/>
      <c r="H860" s="295"/>
      <c r="I860" s="387"/>
      <c r="J860" s="374">
        <f t="shared" si="193"/>
        <v>0</v>
      </c>
      <c r="K860" s="375">
        <f t="shared" si="194"/>
        <v>0</v>
      </c>
    </row>
    <row r="861" spans="1:11">
      <c r="A861" s="372">
        <v>2130202</v>
      </c>
      <c r="B861" s="373" t="s">
        <v>965</v>
      </c>
      <c r="C861" s="374">
        <v>0</v>
      </c>
      <c r="D861" s="295">
        <v>0</v>
      </c>
      <c r="E861" s="375">
        <f t="shared" si="191"/>
        <v>0</v>
      </c>
      <c r="F861" s="295">
        <f t="shared" si="192"/>
        <v>0</v>
      </c>
      <c r="G861" s="295"/>
      <c r="H861" s="295"/>
      <c r="I861" s="387"/>
      <c r="J861" s="374">
        <f t="shared" si="193"/>
        <v>0</v>
      </c>
      <c r="K861" s="375">
        <f t="shared" si="194"/>
        <v>0</v>
      </c>
    </row>
    <row r="862" spans="1:11">
      <c r="A862" s="372">
        <v>2130203</v>
      </c>
      <c r="B862" s="373" t="s">
        <v>966</v>
      </c>
      <c r="C862" s="374">
        <v>0</v>
      </c>
      <c r="D862" s="295">
        <v>0</v>
      </c>
      <c r="E862" s="375">
        <f t="shared" si="191"/>
        <v>0</v>
      </c>
      <c r="F862" s="295">
        <f t="shared" si="192"/>
        <v>0</v>
      </c>
      <c r="G862" s="295"/>
      <c r="H862" s="295"/>
      <c r="I862" s="387"/>
      <c r="J862" s="374">
        <f t="shared" si="193"/>
        <v>0</v>
      </c>
      <c r="K862" s="375">
        <f t="shared" si="194"/>
        <v>0</v>
      </c>
    </row>
    <row r="863" spans="1:11">
      <c r="A863" s="372">
        <v>2130204</v>
      </c>
      <c r="B863" s="373" t="s">
        <v>967</v>
      </c>
      <c r="C863" s="374">
        <v>90</v>
      </c>
      <c r="D863" s="295">
        <v>84</v>
      </c>
      <c r="E863" s="375">
        <f t="shared" si="191"/>
        <v>93.3333333333333</v>
      </c>
      <c r="F863" s="295">
        <f t="shared" si="192"/>
        <v>80</v>
      </c>
      <c r="G863" s="295">
        <v>80</v>
      </c>
      <c r="H863" s="295"/>
      <c r="I863" s="387"/>
      <c r="J863" s="374">
        <f t="shared" si="193"/>
        <v>-10</v>
      </c>
      <c r="K863" s="375">
        <f t="shared" si="194"/>
        <v>-11.1111111111111</v>
      </c>
    </row>
    <row r="864" spans="1:11">
      <c r="A864" s="372">
        <v>2130205</v>
      </c>
      <c r="B864" s="373" t="s">
        <v>968</v>
      </c>
      <c r="C864" s="374">
        <v>14</v>
      </c>
      <c r="D864" s="295">
        <v>9</v>
      </c>
      <c r="E864" s="375">
        <f t="shared" si="191"/>
        <v>64.2857142857143</v>
      </c>
      <c r="F864" s="295">
        <f t="shared" si="192"/>
        <v>512</v>
      </c>
      <c r="G864" s="295"/>
      <c r="H864" s="295">
        <v>484</v>
      </c>
      <c r="I864" s="387">
        <v>28</v>
      </c>
      <c r="J864" s="374">
        <f t="shared" si="193"/>
        <v>498</v>
      </c>
      <c r="K864" s="375">
        <f t="shared" si="194"/>
        <v>3557.14285714286</v>
      </c>
    </row>
    <row r="865" spans="1:11">
      <c r="A865" s="372">
        <v>2130206</v>
      </c>
      <c r="B865" s="373" t="s">
        <v>969</v>
      </c>
      <c r="C865" s="374">
        <v>0</v>
      </c>
      <c r="D865" s="295">
        <v>0</v>
      </c>
      <c r="E865" s="375">
        <f t="shared" si="191"/>
        <v>0</v>
      </c>
      <c r="F865" s="295">
        <f t="shared" si="192"/>
        <v>0</v>
      </c>
      <c r="G865" s="295"/>
      <c r="H865" s="295"/>
      <c r="I865" s="387"/>
      <c r="J865" s="374">
        <f t="shared" si="193"/>
        <v>0</v>
      </c>
      <c r="K865" s="375">
        <f t="shared" si="194"/>
        <v>0</v>
      </c>
    </row>
    <row r="866" spans="1:11">
      <c r="A866" s="372">
        <v>2130207</v>
      </c>
      <c r="B866" s="373" t="s">
        <v>970</v>
      </c>
      <c r="C866" s="374">
        <v>0</v>
      </c>
      <c r="D866" s="295">
        <v>0</v>
      </c>
      <c r="E866" s="375">
        <f t="shared" si="191"/>
        <v>0</v>
      </c>
      <c r="F866" s="295">
        <f t="shared" si="192"/>
        <v>0</v>
      </c>
      <c r="G866" s="295"/>
      <c r="H866" s="295"/>
      <c r="I866" s="387"/>
      <c r="J866" s="374">
        <f t="shared" si="193"/>
        <v>0</v>
      </c>
      <c r="K866" s="375">
        <f t="shared" si="194"/>
        <v>0</v>
      </c>
    </row>
    <row r="867" spans="1:11">
      <c r="A867" s="372">
        <v>2130209</v>
      </c>
      <c r="B867" s="373" t="s">
        <v>971</v>
      </c>
      <c r="C867" s="374">
        <v>210</v>
      </c>
      <c r="D867" s="295">
        <v>0</v>
      </c>
      <c r="E867" s="375">
        <f t="shared" si="191"/>
        <v>0</v>
      </c>
      <c r="F867" s="295">
        <f t="shared" si="192"/>
        <v>420</v>
      </c>
      <c r="G867" s="295"/>
      <c r="H867" s="295">
        <v>210</v>
      </c>
      <c r="I867" s="387">
        <v>210</v>
      </c>
      <c r="J867" s="374">
        <f t="shared" si="193"/>
        <v>210</v>
      </c>
      <c r="K867" s="375">
        <f t="shared" si="194"/>
        <v>100</v>
      </c>
    </row>
    <row r="868" spans="1:11">
      <c r="A868" s="372">
        <v>2130211</v>
      </c>
      <c r="B868" s="373" t="s">
        <v>972</v>
      </c>
      <c r="C868" s="374">
        <v>0</v>
      </c>
      <c r="D868" s="295">
        <v>0</v>
      </c>
      <c r="E868" s="375">
        <f t="shared" si="191"/>
        <v>0</v>
      </c>
      <c r="F868" s="295">
        <f t="shared" si="192"/>
        <v>0</v>
      </c>
      <c r="G868" s="295"/>
      <c r="H868" s="295"/>
      <c r="I868" s="387"/>
      <c r="J868" s="374">
        <f t="shared" si="193"/>
        <v>0</v>
      </c>
      <c r="K868" s="375">
        <f t="shared" si="194"/>
        <v>0</v>
      </c>
    </row>
    <row r="869" spans="1:11">
      <c r="A869" s="372">
        <v>2130212</v>
      </c>
      <c r="B869" s="373" t="s">
        <v>973</v>
      </c>
      <c r="C869" s="374">
        <v>0</v>
      </c>
      <c r="D869" s="295">
        <v>0</v>
      </c>
      <c r="E869" s="375">
        <f t="shared" si="191"/>
        <v>0</v>
      </c>
      <c r="F869" s="295">
        <f t="shared" si="192"/>
        <v>0</v>
      </c>
      <c r="G869" s="295"/>
      <c r="H869" s="295"/>
      <c r="I869" s="387"/>
      <c r="J869" s="374">
        <f t="shared" si="193"/>
        <v>0</v>
      </c>
      <c r="K869" s="375">
        <f t="shared" si="194"/>
        <v>0</v>
      </c>
    </row>
    <row r="870" spans="1:11">
      <c r="A870" s="372">
        <v>2130213</v>
      </c>
      <c r="B870" s="373" t="s">
        <v>974</v>
      </c>
      <c r="C870" s="374">
        <v>0</v>
      </c>
      <c r="D870" s="295">
        <v>0</v>
      </c>
      <c r="E870" s="375">
        <f t="shared" si="191"/>
        <v>0</v>
      </c>
      <c r="F870" s="295">
        <f t="shared" si="192"/>
        <v>0</v>
      </c>
      <c r="G870" s="295"/>
      <c r="H870" s="295"/>
      <c r="I870" s="387"/>
      <c r="J870" s="374">
        <f t="shared" si="193"/>
        <v>0</v>
      </c>
      <c r="K870" s="375">
        <f t="shared" si="194"/>
        <v>0</v>
      </c>
    </row>
    <row r="871" spans="1:11">
      <c r="A871" s="372">
        <v>2130217</v>
      </c>
      <c r="B871" s="373" t="s">
        <v>975</v>
      </c>
      <c r="C871" s="374">
        <v>0</v>
      </c>
      <c r="D871" s="295">
        <v>0</v>
      </c>
      <c r="E871" s="375">
        <f t="shared" si="191"/>
        <v>0</v>
      </c>
      <c r="F871" s="295">
        <f t="shared" si="192"/>
        <v>0</v>
      </c>
      <c r="G871" s="295"/>
      <c r="H871" s="295"/>
      <c r="I871" s="387"/>
      <c r="J871" s="374">
        <f t="shared" si="193"/>
        <v>0</v>
      </c>
      <c r="K871" s="375">
        <f t="shared" si="194"/>
        <v>0</v>
      </c>
    </row>
    <row r="872" spans="1:11">
      <c r="A872" s="372">
        <v>2130220</v>
      </c>
      <c r="B872" s="373" t="s">
        <v>976</v>
      </c>
      <c r="C872" s="374">
        <v>0</v>
      </c>
      <c r="D872" s="295">
        <v>0</v>
      </c>
      <c r="E872" s="375">
        <f t="shared" si="191"/>
        <v>0</v>
      </c>
      <c r="F872" s="295">
        <f t="shared" si="192"/>
        <v>0</v>
      </c>
      <c r="G872" s="295"/>
      <c r="H872" s="295"/>
      <c r="I872" s="387"/>
      <c r="J872" s="374">
        <f t="shared" si="193"/>
        <v>0</v>
      </c>
      <c r="K872" s="375">
        <f t="shared" si="194"/>
        <v>0</v>
      </c>
    </row>
    <row r="873" spans="1:11">
      <c r="A873" s="372">
        <v>2130221</v>
      </c>
      <c r="B873" s="373" t="s">
        <v>977</v>
      </c>
      <c r="C873" s="374">
        <v>0</v>
      </c>
      <c r="D873" s="295">
        <v>0</v>
      </c>
      <c r="E873" s="375">
        <f t="shared" si="191"/>
        <v>0</v>
      </c>
      <c r="F873" s="295">
        <f t="shared" si="192"/>
        <v>0</v>
      </c>
      <c r="G873" s="295"/>
      <c r="H873" s="295"/>
      <c r="I873" s="387"/>
      <c r="J873" s="374">
        <f t="shared" si="193"/>
        <v>0</v>
      </c>
      <c r="K873" s="375">
        <f t="shared" si="194"/>
        <v>0</v>
      </c>
    </row>
    <row r="874" spans="1:11">
      <c r="A874" s="372">
        <v>2130223</v>
      </c>
      <c r="B874" s="373" t="s">
        <v>978</v>
      </c>
      <c r="C874" s="374">
        <v>0</v>
      </c>
      <c r="D874" s="295">
        <v>0</v>
      </c>
      <c r="E874" s="375">
        <f t="shared" si="191"/>
        <v>0</v>
      </c>
      <c r="F874" s="295">
        <f t="shared" si="192"/>
        <v>0</v>
      </c>
      <c r="G874" s="295"/>
      <c r="H874" s="295"/>
      <c r="I874" s="387"/>
      <c r="J874" s="374">
        <f t="shared" si="193"/>
        <v>0</v>
      </c>
      <c r="K874" s="375">
        <f t="shared" si="194"/>
        <v>0</v>
      </c>
    </row>
    <row r="875" spans="1:11">
      <c r="A875" s="372">
        <v>2130226</v>
      </c>
      <c r="B875" s="373" t="s">
        <v>979</v>
      </c>
      <c r="C875" s="374">
        <v>0</v>
      </c>
      <c r="D875" s="295">
        <v>0</v>
      </c>
      <c r="E875" s="375">
        <f t="shared" si="191"/>
        <v>0</v>
      </c>
      <c r="F875" s="295">
        <f t="shared" si="192"/>
        <v>0</v>
      </c>
      <c r="G875" s="295"/>
      <c r="H875" s="295"/>
      <c r="I875" s="387"/>
      <c r="J875" s="374">
        <f t="shared" si="193"/>
        <v>0</v>
      </c>
      <c r="K875" s="375">
        <f t="shared" si="194"/>
        <v>0</v>
      </c>
    </row>
    <row r="876" spans="1:11">
      <c r="A876" s="372">
        <v>2130227</v>
      </c>
      <c r="B876" s="373" t="s">
        <v>980</v>
      </c>
      <c r="C876" s="374">
        <v>0</v>
      </c>
      <c r="D876" s="295">
        <v>0</v>
      </c>
      <c r="E876" s="375">
        <f t="shared" si="191"/>
        <v>0</v>
      </c>
      <c r="F876" s="295">
        <f t="shared" si="192"/>
        <v>0</v>
      </c>
      <c r="G876" s="295"/>
      <c r="H876" s="295"/>
      <c r="I876" s="387"/>
      <c r="J876" s="374">
        <f t="shared" si="193"/>
        <v>0</v>
      </c>
      <c r="K876" s="375">
        <f t="shared" si="194"/>
        <v>0</v>
      </c>
    </row>
    <row r="877" spans="1:11">
      <c r="A877" s="372">
        <v>2130234</v>
      </c>
      <c r="B877" s="373" t="s">
        <v>981</v>
      </c>
      <c r="C877" s="374">
        <v>28</v>
      </c>
      <c r="D877" s="295">
        <v>43</v>
      </c>
      <c r="E877" s="375">
        <f t="shared" si="191"/>
        <v>153.571428571429</v>
      </c>
      <c r="F877" s="295">
        <f t="shared" si="192"/>
        <v>48</v>
      </c>
      <c r="G877" s="295"/>
      <c r="H877" s="295">
        <v>43</v>
      </c>
      <c r="I877" s="387">
        <v>5</v>
      </c>
      <c r="J877" s="374">
        <f t="shared" si="193"/>
        <v>20</v>
      </c>
      <c r="K877" s="375">
        <f t="shared" si="194"/>
        <v>71.4285714285714</v>
      </c>
    </row>
    <row r="878" spans="1:11">
      <c r="A878" s="372">
        <v>2130236</v>
      </c>
      <c r="B878" s="373" t="s">
        <v>982</v>
      </c>
      <c r="C878" s="374">
        <v>0</v>
      </c>
      <c r="D878" s="295">
        <v>0</v>
      </c>
      <c r="E878" s="375">
        <f t="shared" si="191"/>
        <v>0</v>
      </c>
      <c r="F878" s="295">
        <f t="shared" si="192"/>
        <v>0</v>
      </c>
      <c r="G878" s="295"/>
      <c r="H878" s="295"/>
      <c r="I878" s="387"/>
      <c r="J878" s="374">
        <f t="shared" si="193"/>
        <v>0</v>
      </c>
      <c r="K878" s="375">
        <f t="shared" si="194"/>
        <v>0</v>
      </c>
    </row>
    <row r="879" spans="1:11">
      <c r="A879" s="372">
        <v>2130237</v>
      </c>
      <c r="B879" s="373" t="s">
        <v>948</v>
      </c>
      <c r="C879" s="374">
        <v>0</v>
      </c>
      <c r="D879" s="295">
        <v>0</v>
      </c>
      <c r="E879" s="375">
        <f t="shared" si="191"/>
        <v>0</v>
      </c>
      <c r="F879" s="295">
        <f t="shared" si="192"/>
        <v>0</v>
      </c>
      <c r="G879" s="295"/>
      <c r="H879" s="295"/>
      <c r="I879" s="387"/>
      <c r="J879" s="374">
        <f t="shared" si="193"/>
        <v>0</v>
      </c>
      <c r="K879" s="375">
        <f t="shared" si="194"/>
        <v>0</v>
      </c>
    </row>
    <row r="880" spans="1:11">
      <c r="A880" s="372">
        <v>2130238</v>
      </c>
      <c r="B880" s="373" t="s">
        <v>983</v>
      </c>
      <c r="C880" s="374">
        <v>0</v>
      </c>
      <c r="D880" s="295">
        <v>0</v>
      </c>
      <c r="E880" s="375">
        <f t="shared" si="191"/>
        <v>0</v>
      </c>
      <c r="F880" s="295">
        <f t="shared" si="192"/>
        <v>0</v>
      </c>
      <c r="G880" s="295"/>
      <c r="H880" s="295"/>
      <c r="I880" s="387"/>
      <c r="J880" s="374">
        <f t="shared" si="193"/>
        <v>0</v>
      </c>
      <c r="K880" s="375">
        <f t="shared" si="194"/>
        <v>0</v>
      </c>
    </row>
    <row r="881" spans="1:11">
      <c r="A881" s="372">
        <v>2130299</v>
      </c>
      <c r="B881" s="373" t="s">
        <v>984</v>
      </c>
      <c r="C881" s="374">
        <v>637</v>
      </c>
      <c r="D881" s="295">
        <v>81</v>
      </c>
      <c r="E881" s="375">
        <f t="shared" si="191"/>
        <v>12.7158555729984</v>
      </c>
      <c r="F881" s="295">
        <f t="shared" si="192"/>
        <v>3215</v>
      </c>
      <c r="G881" s="295"/>
      <c r="H881" s="295">
        <v>2573</v>
      </c>
      <c r="I881" s="387">
        <v>642</v>
      </c>
      <c r="J881" s="374">
        <f t="shared" si="193"/>
        <v>2578</v>
      </c>
      <c r="K881" s="375">
        <f t="shared" si="194"/>
        <v>404.709576138148</v>
      </c>
    </row>
    <row r="882" spans="1:11">
      <c r="A882" s="376">
        <v>21303</v>
      </c>
      <c r="B882" s="377" t="s">
        <v>985</v>
      </c>
      <c r="C882" s="378">
        <v>2757</v>
      </c>
      <c r="D882" s="378">
        <f t="shared" ref="D882:I882" si="197">SUM(D883:D909)</f>
        <v>2525</v>
      </c>
      <c r="E882" s="379">
        <f t="shared" si="191"/>
        <v>91.5850562205296</v>
      </c>
      <c r="F882" s="378">
        <f t="shared" si="192"/>
        <v>5024</v>
      </c>
      <c r="G882" s="378">
        <f t="shared" si="197"/>
        <v>1102</v>
      </c>
      <c r="H882" s="378">
        <f t="shared" si="197"/>
        <v>382</v>
      </c>
      <c r="I882" s="388">
        <f t="shared" si="197"/>
        <v>3540</v>
      </c>
      <c r="J882" s="378">
        <f t="shared" si="193"/>
        <v>2267</v>
      </c>
      <c r="K882" s="379">
        <f t="shared" si="194"/>
        <v>82.2270583968081</v>
      </c>
    </row>
    <row r="883" spans="1:11">
      <c r="A883" s="372">
        <v>2130301</v>
      </c>
      <c r="B883" s="373" t="s">
        <v>986</v>
      </c>
      <c r="C883" s="374">
        <v>381</v>
      </c>
      <c r="D883" s="295">
        <v>372</v>
      </c>
      <c r="E883" s="375">
        <f t="shared" si="191"/>
        <v>97.6377952755905</v>
      </c>
      <c r="F883" s="295">
        <f t="shared" si="192"/>
        <v>367</v>
      </c>
      <c r="G883" s="295">
        <v>367</v>
      </c>
      <c r="H883" s="295"/>
      <c r="I883" s="387"/>
      <c r="J883" s="374">
        <f t="shared" si="193"/>
        <v>-14</v>
      </c>
      <c r="K883" s="375">
        <f t="shared" si="194"/>
        <v>-3.6745406824147</v>
      </c>
    </row>
    <row r="884" spans="1:11">
      <c r="A884" s="372">
        <v>2130302</v>
      </c>
      <c r="B884" s="373" t="s">
        <v>987</v>
      </c>
      <c r="C884" s="374">
        <v>0</v>
      </c>
      <c r="D884" s="295">
        <v>0</v>
      </c>
      <c r="E884" s="375">
        <f t="shared" si="191"/>
        <v>0</v>
      </c>
      <c r="F884" s="295">
        <f t="shared" si="192"/>
        <v>0</v>
      </c>
      <c r="G884" s="295"/>
      <c r="H884" s="295"/>
      <c r="I884" s="387"/>
      <c r="J884" s="374">
        <f t="shared" si="193"/>
        <v>0</v>
      </c>
      <c r="K884" s="375">
        <f t="shared" si="194"/>
        <v>0</v>
      </c>
    </row>
    <row r="885" spans="1:11">
      <c r="A885" s="372">
        <v>2130303</v>
      </c>
      <c r="B885" s="373" t="s">
        <v>988</v>
      </c>
      <c r="C885" s="374">
        <v>0</v>
      </c>
      <c r="D885" s="295">
        <v>0</v>
      </c>
      <c r="E885" s="375">
        <f t="shared" si="191"/>
        <v>0</v>
      </c>
      <c r="F885" s="295">
        <f t="shared" si="192"/>
        <v>0</v>
      </c>
      <c r="G885" s="295"/>
      <c r="H885" s="295"/>
      <c r="I885" s="387"/>
      <c r="J885" s="374">
        <f t="shared" si="193"/>
        <v>0</v>
      </c>
      <c r="K885" s="375">
        <f t="shared" si="194"/>
        <v>0</v>
      </c>
    </row>
    <row r="886" spans="1:11">
      <c r="A886" s="372">
        <v>2130304</v>
      </c>
      <c r="B886" s="373" t="s">
        <v>989</v>
      </c>
      <c r="C886" s="374">
        <v>0</v>
      </c>
      <c r="D886" s="295">
        <v>0</v>
      </c>
      <c r="E886" s="375">
        <f t="shared" si="191"/>
        <v>0</v>
      </c>
      <c r="F886" s="295">
        <f t="shared" si="192"/>
        <v>0</v>
      </c>
      <c r="G886" s="295"/>
      <c r="H886" s="295"/>
      <c r="I886" s="387"/>
      <c r="J886" s="374">
        <f t="shared" si="193"/>
        <v>0</v>
      </c>
      <c r="K886" s="375">
        <f t="shared" si="194"/>
        <v>0</v>
      </c>
    </row>
    <row r="887" spans="1:11">
      <c r="A887" s="372">
        <v>2130305</v>
      </c>
      <c r="B887" s="373" t="s">
        <v>990</v>
      </c>
      <c r="C887" s="374">
        <v>479</v>
      </c>
      <c r="D887" s="295">
        <v>440</v>
      </c>
      <c r="E887" s="375">
        <f t="shared" si="191"/>
        <v>91.8580375782881</v>
      </c>
      <c r="F887" s="295">
        <f t="shared" si="192"/>
        <v>1792</v>
      </c>
      <c r="G887" s="295"/>
      <c r="H887" s="295">
        <v>226</v>
      </c>
      <c r="I887" s="387">
        <v>1566</v>
      </c>
      <c r="J887" s="374">
        <f t="shared" si="193"/>
        <v>1313</v>
      </c>
      <c r="K887" s="375">
        <f t="shared" si="194"/>
        <v>274.112734864301</v>
      </c>
    </row>
    <row r="888" spans="1:11">
      <c r="A888" s="372">
        <v>2130306</v>
      </c>
      <c r="B888" s="373" t="s">
        <v>991</v>
      </c>
      <c r="C888" s="374">
        <v>548</v>
      </c>
      <c r="D888" s="295">
        <v>616</v>
      </c>
      <c r="E888" s="375">
        <f t="shared" si="191"/>
        <v>112.408759124088</v>
      </c>
      <c r="F888" s="295">
        <f t="shared" si="192"/>
        <v>875</v>
      </c>
      <c r="G888" s="295">
        <v>476</v>
      </c>
      <c r="H888" s="295"/>
      <c r="I888" s="387">
        <v>399</v>
      </c>
      <c r="J888" s="374">
        <f t="shared" si="193"/>
        <v>327</v>
      </c>
      <c r="K888" s="375">
        <f t="shared" si="194"/>
        <v>59.6715328467153</v>
      </c>
    </row>
    <row r="889" spans="1:11">
      <c r="A889" s="372">
        <v>2130307</v>
      </c>
      <c r="B889" s="373" t="s">
        <v>992</v>
      </c>
      <c r="C889" s="374">
        <v>0</v>
      </c>
      <c r="D889" s="295">
        <v>0</v>
      </c>
      <c r="E889" s="375">
        <f t="shared" si="191"/>
        <v>0</v>
      </c>
      <c r="F889" s="295">
        <f t="shared" si="192"/>
        <v>0</v>
      </c>
      <c r="G889" s="295"/>
      <c r="H889" s="295"/>
      <c r="I889" s="387"/>
      <c r="J889" s="374">
        <f t="shared" si="193"/>
        <v>0</v>
      </c>
      <c r="K889" s="375">
        <f t="shared" si="194"/>
        <v>0</v>
      </c>
    </row>
    <row r="890" spans="1:11">
      <c r="A890" s="372">
        <v>2130308</v>
      </c>
      <c r="B890" s="373" t="s">
        <v>993</v>
      </c>
      <c r="C890" s="374">
        <v>0</v>
      </c>
      <c r="D890" s="295">
        <v>0</v>
      </c>
      <c r="E890" s="375">
        <f t="shared" si="191"/>
        <v>0</v>
      </c>
      <c r="F890" s="295">
        <f t="shared" si="192"/>
        <v>0</v>
      </c>
      <c r="G890" s="295"/>
      <c r="H890" s="295"/>
      <c r="I890" s="387"/>
      <c r="J890" s="374">
        <f t="shared" si="193"/>
        <v>0</v>
      </c>
      <c r="K890" s="375">
        <f t="shared" si="194"/>
        <v>0</v>
      </c>
    </row>
    <row r="891" spans="1:11">
      <c r="A891" s="372">
        <v>2130309</v>
      </c>
      <c r="B891" s="373" t="s">
        <v>994</v>
      </c>
      <c r="C891" s="374">
        <v>0</v>
      </c>
      <c r="D891" s="295">
        <v>0</v>
      </c>
      <c r="E891" s="375">
        <f t="shared" si="191"/>
        <v>0</v>
      </c>
      <c r="F891" s="295">
        <f t="shared" si="192"/>
        <v>0</v>
      </c>
      <c r="G891" s="295"/>
      <c r="H891" s="295"/>
      <c r="I891" s="387"/>
      <c r="J891" s="374">
        <f t="shared" si="193"/>
        <v>0</v>
      </c>
      <c r="K891" s="375">
        <f t="shared" si="194"/>
        <v>0</v>
      </c>
    </row>
    <row r="892" spans="1:11">
      <c r="A892" s="372">
        <v>2130310</v>
      </c>
      <c r="B892" s="373" t="s">
        <v>995</v>
      </c>
      <c r="C892" s="374">
        <v>0</v>
      </c>
      <c r="D892" s="295">
        <v>66</v>
      </c>
      <c r="E892" s="375">
        <f t="shared" si="191"/>
        <v>0</v>
      </c>
      <c r="F892" s="295">
        <f t="shared" si="192"/>
        <v>155</v>
      </c>
      <c r="G892" s="295"/>
      <c r="H892" s="295"/>
      <c r="I892" s="387">
        <v>155</v>
      </c>
      <c r="J892" s="374">
        <f t="shared" si="193"/>
        <v>155</v>
      </c>
      <c r="K892" s="375">
        <f t="shared" si="194"/>
        <v>0</v>
      </c>
    </row>
    <row r="893" spans="1:11">
      <c r="A893" s="372">
        <v>2130311</v>
      </c>
      <c r="B893" s="373" t="s">
        <v>996</v>
      </c>
      <c r="C893" s="374">
        <v>40</v>
      </c>
      <c r="D893" s="295">
        <v>175</v>
      </c>
      <c r="E893" s="375">
        <f t="shared" si="191"/>
        <v>437.5</v>
      </c>
      <c r="F893" s="295">
        <f t="shared" si="192"/>
        <v>321</v>
      </c>
      <c r="G893" s="295"/>
      <c r="H893" s="295"/>
      <c r="I893" s="387">
        <v>321</v>
      </c>
      <c r="J893" s="374">
        <f t="shared" si="193"/>
        <v>281</v>
      </c>
      <c r="K893" s="375">
        <f t="shared" si="194"/>
        <v>702.5</v>
      </c>
    </row>
    <row r="894" spans="1:11">
      <c r="A894" s="372">
        <v>2130312</v>
      </c>
      <c r="B894" s="373" t="s">
        <v>997</v>
      </c>
      <c r="C894" s="374">
        <v>0</v>
      </c>
      <c r="D894" s="295">
        <v>0</v>
      </c>
      <c r="E894" s="375">
        <f t="shared" si="191"/>
        <v>0</v>
      </c>
      <c r="F894" s="295">
        <f t="shared" si="192"/>
        <v>0</v>
      </c>
      <c r="G894" s="295"/>
      <c r="H894" s="295"/>
      <c r="I894" s="387"/>
      <c r="J894" s="374">
        <f t="shared" si="193"/>
        <v>0</v>
      </c>
      <c r="K894" s="375">
        <f t="shared" si="194"/>
        <v>0</v>
      </c>
    </row>
    <row r="895" spans="1:11">
      <c r="A895" s="372">
        <v>2130313</v>
      </c>
      <c r="B895" s="373" t="s">
        <v>998</v>
      </c>
      <c r="C895" s="374">
        <v>0</v>
      </c>
      <c r="D895" s="295">
        <v>0</v>
      </c>
      <c r="E895" s="375">
        <f t="shared" si="191"/>
        <v>0</v>
      </c>
      <c r="F895" s="295">
        <f t="shared" si="192"/>
        <v>0</v>
      </c>
      <c r="G895" s="295"/>
      <c r="H895" s="295"/>
      <c r="I895" s="387"/>
      <c r="J895" s="374">
        <f t="shared" si="193"/>
        <v>0</v>
      </c>
      <c r="K895" s="375">
        <f t="shared" si="194"/>
        <v>0</v>
      </c>
    </row>
    <row r="896" spans="1:11">
      <c r="A896" s="372">
        <v>2130314</v>
      </c>
      <c r="B896" s="373" t="s">
        <v>999</v>
      </c>
      <c r="C896" s="374">
        <v>56</v>
      </c>
      <c r="D896" s="295">
        <v>84</v>
      </c>
      <c r="E896" s="375">
        <f t="shared" ref="E896:E959" si="198">IF(C896=0,0,D896/C896)*100</f>
        <v>150</v>
      </c>
      <c r="F896" s="295">
        <f t="shared" ref="F896:F959" si="199">G896+H896+I896</f>
        <v>119</v>
      </c>
      <c r="G896" s="295"/>
      <c r="H896" s="295">
        <v>54</v>
      </c>
      <c r="I896" s="387">
        <v>65</v>
      </c>
      <c r="J896" s="374">
        <f t="shared" ref="J896:J959" si="200">F896-C896</f>
        <v>63</v>
      </c>
      <c r="K896" s="375">
        <f t="shared" ref="K896:K959" si="201">IF(C896=0,0,J896/C896*100)</f>
        <v>112.5</v>
      </c>
    </row>
    <row r="897" spans="1:11">
      <c r="A897" s="372">
        <v>2130315</v>
      </c>
      <c r="B897" s="373" t="s">
        <v>1000</v>
      </c>
      <c r="C897" s="374">
        <v>0</v>
      </c>
      <c r="D897" s="295">
        <v>9</v>
      </c>
      <c r="E897" s="375">
        <f t="shared" si="198"/>
        <v>0</v>
      </c>
      <c r="F897" s="295">
        <f t="shared" si="199"/>
        <v>0</v>
      </c>
      <c r="G897" s="295"/>
      <c r="H897" s="295"/>
      <c r="I897" s="387"/>
      <c r="J897" s="374">
        <f t="shared" si="200"/>
        <v>0</v>
      </c>
      <c r="K897" s="375">
        <f t="shared" si="201"/>
        <v>0</v>
      </c>
    </row>
    <row r="898" spans="1:11">
      <c r="A898" s="372">
        <v>2130316</v>
      </c>
      <c r="B898" s="373" t="s">
        <v>1001</v>
      </c>
      <c r="C898" s="374">
        <v>0</v>
      </c>
      <c r="D898" s="295">
        <v>0</v>
      </c>
      <c r="E898" s="375">
        <f t="shared" si="198"/>
        <v>0</v>
      </c>
      <c r="F898" s="295">
        <f t="shared" si="199"/>
        <v>159</v>
      </c>
      <c r="G898" s="295"/>
      <c r="H898" s="295">
        <v>46</v>
      </c>
      <c r="I898" s="387">
        <v>113</v>
      </c>
      <c r="J898" s="374">
        <f t="shared" si="200"/>
        <v>159</v>
      </c>
      <c r="K898" s="375">
        <f t="shared" si="201"/>
        <v>0</v>
      </c>
    </row>
    <row r="899" spans="1:11">
      <c r="A899" s="372">
        <v>2130317</v>
      </c>
      <c r="B899" s="373" t="s">
        <v>1002</v>
      </c>
      <c r="C899" s="374">
        <v>284</v>
      </c>
      <c r="D899" s="295">
        <v>256</v>
      </c>
      <c r="E899" s="375">
        <f t="shared" si="198"/>
        <v>90.1408450704225</v>
      </c>
      <c r="F899" s="295">
        <f t="shared" si="199"/>
        <v>250</v>
      </c>
      <c r="G899" s="295">
        <v>250</v>
      </c>
      <c r="H899" s="295"/>
      <c r="I899" s="387"/>
      <c r="J899" s="374">
        <f t="shared" si="200"/>
        <v>-34</v>
      </c>
      <c r="K899" s="375">
        <f t="shared" si="201"/>
        <v>-11.9718309859155</v>
      </c>
    </row>
    <row r="900" spans="1:11">
      <c r="A900" s="372">
        <v>2130318</v>
      </c>
      <c r="B900" s="373" t="s">
        <v>1003</v>
      </c>
      <c r="C900" s="374">
        <v>0</v>
      </c>
      <c r="D900" s="295">
        <v>0</v>
      </c>
      <c r="E900" s="375">
        <f t="shared" si="198"/>
        <v>0</v>
      </c>
      <c r="F900" s="295">
        <f t="shared" si="199"/>
        <v>0</v>
      </c>
      <c r="G900" s="295"/>
      <c r="H900" s="295"/>
      <c r="I900" s="387"/>
      <c r="J900" s="374">
        <f t="shared" si="200"/>
        <v>0</v>
      </c>
      <c r="K900" s="375">
        <f t="shared" si="201"/>
        <v>0</v>
      </c>
    </row>
    <row r="901" spans="1:11">
      <c r="A901" s="372">
        <v>2130319</v>
      </c>
      <c r="B901" s="373" t="s">
        <v>1004</v>
      </c>
      <c r="C901" s="374">
        <v>40</v>
      </c>
      <c r="D901" s="295">
        <v>49</v>
      </c>
      <c r="E901" s="375">
        <f t="shared" si="198"/>
        <v>122.5</v>
      </c>
      <c r="F901" s="295">
        <f t="shared" si="199"/>
        <v>0</v>
      </c>
      <c r="G901" s="295"/>
      <c r="H901" s="295"/>
      <c r="I901" s="387"/>
      <c r="J901" s="374">
        <f t="shared" si="200"/>
        <v>-40</v>
      </c>
      <c r="K901" s="375">
        <f t="shared" si="201"/>
        <v>-100</v>
      </c>
    </row>
    <row r="902" spans="1:11">
      <c r="A902" s="372">
        <v>2130321</v>
      </c>
      <c r="B902" s="373" t="s">
        <v>1005</v>
      </c>
      <c r="C902" s="374">
        <v>624</v>
      </c>
      <c r="D902" s="295">
        <v>0</v>
      </c>
      <c r="E902" s="375">
        <f t="shared" si="198"/>
        <v>0</v>
      </c>
      <c r="F902" s="295">
        <f t="shared" si="199"/>
        <v>624</v>
      </c>
      <c r="G902" s="295"/>
      <c r="H902" s="295"/>
      <c r="I902" s="387">
        <v>624</v>
      </c>
      <c r="J902" s="374">
        <f t="shared" si="200"/>
        <v>0</v>
      </c>
      <c r="K902" s="375">
        <f t="shared" si="201"/>
        <v>0</v>
      </c>
    </row>
    <row r="903" spans="1:11">
      <c r="A903" s="372">
        <v>2130322</v>
      </c>
      <c r="B903" s="373" t="s">
        <v>1006</v>
      </c>
      <c r="C903" s="374">
        <v>0</v>
      </c>
      <c r="D903" s="295">
        <v>0</v>
      </c>
      <c r="E903" s="375">
        <f t="shared" si="198"/>
        <v>0</v>
      </c>
      <c r="F903" s="295">
        <f t="shared" si="199"/>
        <v>0</v>
      </c>
      <c r="G903" s="295"/>
      <c r="H903" s="295"/>
      <c r="I903" s="387"/>
      <c r="J903" s="374">
        <f t="shared" si="200"/>
        <v>0</v>
      </c>
      <c r="K903" s="375">
        <f t="shared" si="201"/>
        <v>0</v>
      </c>
    </row>
    <row r="904" spans="1:11">
      <c r="A904" s="372">
        <v>2130333</v>
      </c>
      <c r="B904" s="373" t="s">
        <v>978</v>
      </c>
      <c r="C904" s="374">
        <v>0</v>
      </c>
      <c r="D904" s="295">
        <v>0</v>
      </c>
      <c r="E904" s="375">
        <f t="shared" si="198"/>
        <v>0</v>
      </c>
      <c r="F904" s="295">
        <f t="shared" si="199"/>
        <v>0</v>
      </c>
      <c r="G904" s="295"/>
      <c r="H904" s="295"/>
      <c r="I904" s="387"/>
      <c r="J904" s="374">
        <f t="shared" si="200"/>
        <v>0</v>
      </c>
      <c r="K904" s="375">
        <f t="shared" si="201"/>
        <v>0</v>
      </c>
    </row>
    <row r="905" spans="1:11">
      <c r="A905" s="372">
        <v>2130334</v>
      </c>
      <c r="B905" s="373" t="s">
        <v>1007</v>
      </c>
      <c r="C905" s="374">
        <v>286</v>
      </c>
      <c r="D905" s="295">
        <v>361</v>
      </c>
      <c r="E905" s="375">
        <f t="shared" si="198"/>
        <v>126.223776223776</v>
      </c>
      <c r="F905" s="295">
        <f t="shared" si="199"/>
        <v>342</v>
      </c>
      <c r="G905" s="295"/>
      <c r="H905" s="295">
        <v>56</v>
      </c>
      <c r="I905" s="387">
        <v>286</v>
      </c>
      <c r="J905" s="374">
        <f t="shared" si="200"/>
        <v>56</v>
      </c>
      <c r="K905" s="375">
        <f t="shared" si="201"/>
        <v>19.5804195804196</v>
      </c>
    </row>
    <row r="906" spans="1:11">
      <c r="A906" s="372">
        <v>2130335</v>
      </c>
      <c r="B906" s="373" t="s">
        <v>1008</v>
      </c>
      <c r="C906" s="374">
        <v>0</v>
      </c>
      <c r="D906" s="295">
        <v>18</v>
      </c>
      <c r="E906" s="375">
        <f t="shared" si="198"/>
        <v>0</v>
      </c>
      <c r="F906" s="295">
        <f t="shared" si="199"/>
        <v>0</v>
      </c>
      <c r="G906" s="295"/>
      <c r="H906" s="295"/>
      <c r="I906" s="387"/>
      <c r="J906" s="374">
        <f t="shared" si="200"/>
        <v>0</v>
      </c>
      <c r="K906" s="375">
        <f t="shared" si="201"/>
        <v>0</v>
      </c>
    </row>
    <row r="907" spans="1:11">
      <c r="A907" s="372">
        <v>2130336</v>
      </c>
      <c r="B907" s="373" t="s">
        <v>1009</v>
      </c>
      <c r="C907" s="374">
        <v>0</v>
      </c>
      <c r="D907" s="295">
        <v>0</v>
      </c>
      <c r="E907" s="375">
        <f t="shared" si="198"/>
        <v>0</v>
      </c>
      <c r="F907" s="295">
        <f t="shared" si="199"/>
        <v>0</v>
      </c>
      <c r="G907" s="295"/>
      <c r="H907" s="295"/>
      <c r="I907" s="387"/>
      <c r="J907" s="374">
        <f t="shared" si="200"/>
        <v>0</v>
      </c>
      <c r="K907" s="375">
        <f t="shared" si="201"/>
        <v>0</v>
      </c>
    </row>
    <row r="908" spans="1:11">
      <c r="A908" s="372">
        <v>2130337</v>
      </c>
      <c r="B908" s="373" t="s">
        <v>1010</v>
      </c>
      <c r="C908" s="374">
        <v>0</v>
      </c>
      <c r="D908" s="295">
        <v>0</v>
      </c>
      <c r="E908" s="375">
        <f t="shared" si="198"/>
        <v>0</v>
      </c>
      <c r="F908" s="295">
        <f t="shared" si="199"/>
        <v>0</v>
      </c>
      <c r="G908" s="295"/>
      <c r="H908" s="295"/>
      <c r="I908" s="387"/>
      <c r="J908" s="374">
        <f t="shared" si="200"/>
        <v>0</v>
      </c>
      <c r="K908" s="375">
        <f t="shared" si="201"/>
        <v>0</v>
      </c>
    </row>
    <row r="909" spans="1:11">
      <c r="A909" s="372">
        <v>2130399</v>
      </c>
      <c r="B909" s="373" t="s">
        <v>1011</v>
      </c>
      <c r="C909" s="374">
        <v>19</v>
      </c>
      <c r="D909" s="295">
        <v>79</v>
      </c>
      <c r="E909" s="375">
        <f t="shared" si="198"/>
        <v>415.789473684211</v>
      </c>
      <c r="F909" s="295">
        <f t="shared" si="199"/>
        <v>20</v>
      </c>
      <c r="G909" s="295">
        <v>9</v>
      </c>
      <c r="H909" s="295"/>
      <c r="I909" s="387">
        <v>11</v>
      </c>
      <c r="J909" s="374">
        <f t="shared" si="200"/>
        <v>1</v>
      </c>
      <c r="K909" s="375">
        <f t="shared" si="201"/>
        <v>5.26315789473684</v>
      </c>
    </row>
    <row r="910" spans="1:11">
      <c r="A910" s="376">
        <v>21305</v>
      </c>
      <c r="B910" s="377" t="s">
        <v>1012</v>
      </c>
      <c r="C910" s="378">
        <v>6996</v>
      </c>
      <c r="D910" s="378">
        <f t="shared" ref="D910:I910" si="202">SUM(D911:D920)</f>
        <v>14110</v>
      </c>
      <c r="E910" s="379">
        <f t="shared" si="198"/>
        <v>201.686678101772</v>
      </c>
      <c r="F910" s="378">
        <f t="shared" si="199"/>
        <v>8941</v>
      </c>
      <c r="G910" s="378">
        <f t="shared" si="202"/>
        <v>400</v>
      </c>
      <c r="H910" s="378">
        <f t="shared" si="202"/>
        <v>8541</v>
      </c>
      <c r="I910" s="388">
        <f t="shared" si="202"/>
        <v>0</v>
      </c>
      <c r="J910" s="378">
        <f t="shared" si="200"/>
        <v>1945</v>
      </c>
      <c r="K910" s="379">
        <f t="shared" si="201"/>
        <v>27.8016009148085</v>
      </c>
    </row>
    <row r="911" ht="24" spans="1:11">
      <c r="A911" s="372">
        <v>2130501</v>
      </c>
      <c r="B911" s="373" t="s">
        <v>1013</v>
      </c>
      <c r="C911" s="374">
        <v>292</v>
      </c>
      <c r="D911" s="295">
        <v>424</v>
      </c>
      <c r="E911" s="375">
        <f t="shared" si="198"/>
        <v>145.205479452055</v>
      </c>
      <c r="F911" s="295">
        <f t="shared" si="199"/>
        <v>0</v>
      </c>
      <c r="G911" s="295"/>
      <c r="H911" s="295"/>
      <c r="I911" s="387"/>
      <c r="J911" s="374">
        <f t="shared" si="200"/>
        <v>-292</v>
      </c>
      <c r="K911" s="375">
        <f t="shared" si="201"/>
        <v>-100</v>
      </c>
    </row>
    <row r="912" ht="24" spans="1:11">
      <c r="A912" s="372">
        <v>2130502</v>
      </c>
      <c r="B912" s="373" t="s">
        <v>1014</v>
      </c>
      <c r="C912" s="374">
        <v>0</v>
      </c>
      <c r="D912" s="295">
        <v>0</v>
      </c>
      <c r="E912" s="375">
        <f t="shared" si="198"/>
        <v>0</v>
      </c>
      <c r="F912" s="295">
        <f t="shared" si="199"/>
        <v>0</v>
      </c>
      <c r="G912" s="295"/>
      <c r="H912" s="295"/>
      <c r="I912" s="387"/>
      <c r="J912" s="374">
        <f t="shared" si="200"/>
        <v>0</v>
      </c>
      <c r="K912" s="375">
        <f t="shared" si="201"/>
        <v>0</v>
      </c>
    </row>
    <row r="913" ht="24" spans="1:11">
      <c r="A913" s="372">
        <v>2130503</v>
      </c>
      <c r="B913" s="373" t="s">
        <v>1015</v>
      </c>
      <c r="C913" s="374">
        <v>0</v>
      </c>
      <c r="D913" s="295">
        <v>0</v>
      </c>
      <c r="E913" s="375">
        <f t="shared" si="198"/>
        <v>0</v>
      </c>
      <c r="F913" s="295">
        <f t="shared" si="199"/>
        <v>0</v>
      </c>
      <c r="G913" s="295"/>
      <c r="H913" s="295"/>
      <c r="I913" s="387"/>
      <c r="J913" s="374">
        <f t="shared" si="200"/>
        <v>0</v>
      </c>
      <c r="K913" s="375">
        <f t="shared" si="201"/>
        <v>0</v>
      </c>
    </row>
    <row r="914" spans="1:11">
      <c r="A914" s="372">
        <v>2130504</v>
      </c>
      <c r="B914" s="373" t="s">
        <v>1016</v>
      </c>
      <c r="C914" s="374">
        <v>3519</v>
      </c>
      <c r="D914" s="295">
        <v>5871</v>
      </c>
      <c r="E914" s="375">
        <f t="shared" si="198"/>
        <v>166.837169650469</v>
      </c>
      <c r="F914" s="295">
        <f t="shared" si="199"/>
        <v>3745</v>
      </c>
      <c r="G914" s="295"/>
      <c r="H914" s="295">
        <v>3745</v>
      </c>
      <c r="I914" s="387"/>
      <c r="J914" s="374">
        <f t="shared" si="200"/>
        <v>226</v>
      </c>
      <c r="K914" s="375">
        <f t="shared" si="201"/>
        <v>6.42227905655016</v>
      </c>
    </row>
    <row r="915" spans="1:11">
      <c r="A915" s="372">
        <v>2130505</v>
      </c>
      <c r="B915" s="373" t="s">
        <v>1017</v>
      </c>
      <c r="C915" s="374">
        <v>1545</v>
      </c>
      <c r="D915" s="295">
        <v>3056</v>
      </c>
      <c r="E915" s="375">
        <f t="shared" si="198"/>
        <v>197.799352750809</v>
      </c>
      <c r="F915" s="295">
        <f t="shared" si="199"/>
        <v>2539</v>
      </c>
      <c r="G915" s="295"/>
      <c r="H915" s="295">
        <v>2539</v>
      </c>
      <c r="I915" s="387"/>
      <c r="J915" s="374">
        <f t="shared" si="200"/>
        <v>994</v>
      </c>
      <c r="K915" s="375">
        <f t="shared" si="201"/>
        <v>64.336569579288</v>
      </c>
    </row>
    <row r="916" spans="1:11">
      <c r="A916" s="372">
        <v>2130506</v>
      </c>
      <c r="B916" s="373" t="s">
        <v>1018</v>
      </c>
      <c r="C916" s="374">
        <v>74</v>
      </c>
      <c r="D916" s="295">
        <v>263</v>
      </c>
      <c r="E916" s="375">
        <f t="shared" si="198"/>
        <v>355.405405405405</v>
      </c>
      <c r="F916" s="295">
        <f t="shared" si="199"/>
        <v>140</v>
      </c>
      <c r="G916" s="295"/>
      <c r="H916" s="295">
        <v>140</v>
      </c>
      <c r="I916" s="387"/>
      <c r="J916" s="374">
        <f t="shared" si="200"/>
        <v>66</v>
      </c>
      <c r="K916" s="375">
        <f t="shared" si="201"/>
        <v>89.1891891891892</v>
      </c>
    </row>
    <row r="917" spans="1:11">
      <c r="A917" s="372">
        <v>2130507</v>
      </c>
      <c r="B917" s="373" t="s">
        <v>1019</v>
      </c>
      <c r="C917" s="374">
        <v>118</v>
      </c>
      <c r="D917" s="295">
        <v>428</v>
      </c>
      <c r="E917" s="375">
        <f t="shared" si="198"/>
        <v>362.71186440678</v>
      </c>
      <c r="F917" s="295">
        <f t="shared" si="199"/>
        <v>200</v>
      </c>
      <c r="G917" s="295"/>
      <c r="H917" s="295">
        <v>200</v>
      </c>
      <c r="I917" s="387"/>
      <c r="J917" s="374">
        <f t="shared" si="200"/>
        <v>82</v>
      </c>
      <c r="K917" s="375">
        <f t="shared" si="201"/>
        <v>69.4915254237288</v>
      </c>
    </row>
    <row r="918" spans="1:11">
      <c r="A918" s="372">
        <v>2130508</v>
      </c>
      <c r="B918" s="373" t="s">
        <v>1020</v>
      </c>
      <c r="C918" s="374">
        <v>0</v>
      </c>
      <c r="D918" s="295">
        <v>0</v>
      </c>
      <c r="E918" s="375">
        <f t="shared" si="198"/>
        <v>0</v>
      </c>
      <c r="F918" s="295">
        <f t="shared" si="199"/>
        <v>0</v>
      </c>
      <c r="G918" s="295"/>
      <c r="H918" s="295"/>
      <c r="I918" s="387"/>
      <c r="J918" s="374">
        <f t="shared" si="200"/>
        <v>0</v>
      </c>
      <c r="K918" s="375">
        <f t="shared" si="201"/>
        <v>0</v>
      </c>
    </row>
    <row r="919" ht="24" spans="1:11">
      <c r="A919" s="372">
        <v>2130550</v>
      </c>
      <c r="B919" s="373" t="s">
        <v>1021</v>
      </c>
      <c r="C919" s="374">
        <v>79</v>
      </c>
      <c r="D919" s="295">
        <v>73</v>
      </c>
      <c r="E919" s="375">
        <f t="shared" si="198"/>
        <v>92.4050632911392</v>
      </c>
      <c r="F919" s="295">
        <f t="shared" si="199"/>
        <v>0</v>
      </c>
      <c r="G919" s="295"/>
      <c r="H919" s="295"/>
      <c r="I919" s="387"/>
      <c r="J919" s="374">
        <f t="shared" si="200"/>
        <v>-79</v>
      </c>
      <c r="K919" s="375">
        <f t="shared" si="201"/>
        <v>-100</v>
      </c>
    </row>
    <row r="920" spans="1:11">
      <c r="A920" s="372">
        <v>2130599</v>
      </c>
      <c r="B920" s="373" t="s">
        <v>1022</v>
      </c>
      <c r="C920" s="374">
        <v>1369</v>
      </c>
      <c r="D920" s="295">
        <v>3995</v>
      </c>
      <c r="E920" s="375">
        <f t="shared" si="198"/>
        <v>291.8188458729</v>
      </c>
      <c r="F920" s="295">
        <f t="shared" si="199"/>
        <v>2317</v>
      </c>
      <c r="G920" s="295">
        <v>400</v>
      </c>
      <c r="H920" s="295">
        <v>1917</v>
      </c>
      <c r="I920" s="387"/>
      <c r="J920" s="374">
        <f t="shared" si="200"/>
        <v>948</v>
      </c>
      <c r="K920" s="375">
        <f t="shared" si="201"/>
        <v>69.2476260043828</v>
      </c>
    </row>
    <row r="921" spans="1:11">
      <c r="A921" s="376">
        <v>21307</v>
      </c>
      <c r="B921" s="377" t="s">
        <v>1023</v>
      </c>
      <c r="C921" s="378">
        <v>1026</v>
      </c>
      <c r="D921" s="378">
        <f t="shared" ref="D921:I921" si="203">SUM(D922:D927)</f>
        <v>2583</v>
      </c>
      <c r="E921" s="379">
        <f t="shared" si="198"/>
        <v>251.754385964912</v>
      </c>
      <c r="F921" s="378">
        <f t="shared" si="199"/>
        <v>3912</v>
      </c>
      <c r="G921" s="378">
        <f t="shared" si="203"/>
        <v>0</v>
      </c>
      <c r="H921" s="378">
        <f t="shared" si="203"/>
        <v>2787</v>
      </c>
      <c r="I921" s="388">
        <f t="shared" si="203"/>
        <v>1125</v>
      </c>
      <c r="J921" s="378">
        <f t="shared" si="200"/>
        <v>2886</v>
      </c>
      <c r="K921" s="379">
        <f t="shared" si="201"/>
        <v>281.286549707602</v>
      </c>
    </row>
    <row r="922" spans="1:11">
      <c r="A922" s="372">
        <v>2130701</v>
      </c>
      <c r="B922" s="373" t="s">
        <v>1024</v>
      </c>
      <c r="C922" s="374">
        <v>832</v>
      </c>
      <c r="D922" s="295">
        <v>2061</v>
      </c>
      <c r="E922" s="375">
        <f t="shared" si="198"/>
        <v>247.716346153846</v>
      </c>
      <c r="F922" s="295">
        <f t="shared" si="199"/>
        <v>3594</v>
      </c>
      <c r="G922" s="295"/>
      <c r="H922" s="295">
        <v>2599</v>
      </c>
      <c r="I922" s="387">
        <v>995</v>
      </c>
      <c r="J922" s="374">
        <f t="shared" si="200"/>
        <v>2762</v>
      </c>
      <c r="K922" s="375">
        <f t="shared" si="201"/>
        <v>331.971153846154</v>
      </c>
    </row>
    <row r="923" spans="1:11">
      <c r="A923" s="372">
        <v>2130704</v>
      </c>
      <c r="B923" s="373" t="s">
        <v>1025</v>
      </c>
      <c r="C923" s="374">
        <v>0</v>
      </c>
      <c r="D923" s="295">
        <v>0</v>
      </c>
      <c r="E923" s="375">
        <f t="shared" si="198"/>
        <v>0</v>
      </c>
      <c r="F923" s="295">
        <f t="shared" si="199"/>
        <v>0</v>
      </c>
      <c r="G923" s="295"/>
      <c r="H923" s="295"/>
      <c r="I923" s="387"/>
      <c r="J923" s="374">
        <f t="shared" si="200"/>
        <v>0</v>
      </c>
      <c r="K923" s="375">
        <f t="shared" si="201"/>
        <v>0</v>
      </c>
    </row>
    <row r="924" spans="1:11">
      <c r="A924" s="372">
        <v>2130705</v>
      </c>
      <c r="B924" s="373" t="s">
        <v>1026</v>
      </c>
      <c r="C924" s="374">
        <v>0</v>
      </c>
      <c r="D924" s="295">
        <v>0</v>
      </c>
      <c r="E924" s="375">
        <f t="shared" si="198"/>
        <v>0</v>
      </c>
      <c r="F924" s="295">
        <f t="shared" si="199"/>
        <v>0</v>
      </c>
      <c r="G924" s="295"/>
      <c r="H924" s="295"/>
      <c r="I924" s="387"/>
      <c r="J924" s="374">
        <f t="shared" si="200"/>
        <v>0</v>
      </c>
      <c r="K924" s="375">
        <f t="shared" si="201"/>
        <v>0</v>
      </c>
    </row>
    <row r="925" spans="1:11">
      <c r="A925" s="372">
        <v>2130706</v>
      </c>
      <c r="B925" s="373" t="s">
        <v>1027</v>
      </c>
      <c r="C925" s="374">
        <v>0</v>
      </c>
      <c r="D925" s="295">
        <v>318</v>
      </c>
      <c r="E925" s="375">
        <f t="shared" si="198"/>
        <v>0</v>
      </c>
      <c r="F925" s="295">
        <f t="shared" si="199"/>
        <v>0</v>
      </c>
      <c r="G925" s="295"/>
      <c r="H925" s="295"/>
      <c r="I925" s="387"/>
      <c r="J925" s="374">
        <f t="shared" si="200"/>
        <v>0</v>
      </c>
      <c r="K925" s="375">
        <f t="shared" si="201"/>
        <v>0</v>
      </c>
    </row>
    <row r="926" spans="1:11">
      <c r="A926" s="372">
        <v>2130707</v>
      </c>
      <c r="B926" s="373" t="s">
        <v>1028</v>
      </c>
      <c r="C926" s="374">
        <v>184</v>
      </c>
      <c r="D926" s="295">
        <v>191</v>
      </c>
      <c r="E926" s="375">
        <f t="shared" si="198"/>
        <v>103.804347826087</v>
      </c>
      <c r="F926" s="295">
        <f t="shared" si="199"/>
        <v>295</v>
      </c>
      <c r="G926" s="295"/>
      <c r="H926" s="295">
        <v>172</v>
      </c>
      <c r="I926" s="387">
        <v>123</v>
      </c>
      <c r="J926" s="374">
        <f t="shared" si="200"/>
        <v>111</v>
      </c>
      <c r="K926" s="375">
        <f t="shared" si="201"/>
        <v>60.3260869565217</v>
      </c>
    </row>
    <row r="927" spans="1:11">
      <c r="A927" s="372">
        <v>2130799</v>
      </c>
      <c r="B927" s="373" t="s">
        <v>1029</v>
      </c>
      <c r="C927" s="374">
        <v>10</v>
      </c>
      <c r="D927" s="295">
        <v>13</v>
      </c>
      <c r="E927" s="375">
        <f t="shared" si="198"/>
        <v>130</v>
      </c>
      <c r="F927" s="295">
        <f t="shared" si="199"/>
        <v>23</v>
      </c>
      <c r="G927" s="295"/>
      <c r="H927" s="295">
        <v>16</v>
      </c>
      <c r="I927" s="387">
        <v>7</v>
      </c>
      <c r="J927" s="374">
        <f t="shared" si="200"/>
        <v>13</v>
      </c>
      <c r="K927" s="375">
        <f t="shared" si="201"/>
        <v>130</v>
      </c>
    </row>
    <row r="928" spans="1:11">
      <c r="A928" s="376">
        <v>21308</v>
      </c>
      <c r="B928" s="377" t="s">
        <v>1030</v>
      </c>
      <c r="C928" s="378">
        <v>7485</v>
      </c>
      <c r="D928" s="378">
        <f t="shared" ref="D928:I928" si="204">SUM(D929:D933)</f>
        <v>6023</v>
      </c>
      <c r="E928" s="379">
        <f t="shared" si="198"/>
        <v>80.4676018704075</v>
      </c>
      <c r="F928" s="378">
        <f t="shared" si="199"/>
        <v>17784</v>
      </c>
      <c r="G928" s="378">
        <f t="shared" si="204"/>
        <v>0</v>
      </c>
      <c r="H928" s="378">
        <f t="shared" si="204"/>
        <v>11139</v>
      </c>
      <c r="I928" s="388">
        <f t="shared" si="204"/>
        <v>6645</v>
      </c>
      <c r="J928" s="378">
        <f t="shared" si="200"/>
        <v>10299</v>
      </c>
      <c r="K928" s="379">
        <f t="shared" si="201"/>
        <v>137.595190380762</v>
      </c>
    </row>
    <row r="929" spans="1:11">
      <c r="A929" s="372">
        <v>2130801</v>
      </c>
      <c r="B929" s="373" t="s">
        <v>1031</v>
      </c>
      <c r="C929" s="374">
        <v>0</v>
      </c>
      <c r="D929" s="295">
        <v>0</v>
      </c>
      <c r="E929" s="375">
        <f t="shared" si="198"/>
        <v>0</v>
      </c>
      <c r="F929" s="295">
        <f t="shared" si="199"/>
        <v>0</v>
      </c>
      <c r="G929" s="295"/>
      <c r="H929" s="295"/>
      <c r="I929" s="387"/>
      <c r="J929" s="374">
        <f t="shared" si="200"/>
        <v>0</v>
      </c>
      <c r="K929" s="375">
        <f t="shared" si="201"/>
        <v>0</v>
      </c>
    </row>
    <row r="930" spans="1:11">
      <c r="A930" s="372">
        <v>2130803</v>
      </c>
      <c r="B930" s="373" t="s">
        <v>1032</v>
      </c>
      <c r="C930" s="374">
        <v>7480</v>
      </c>
      <c r="D930" s="295">
        <v>6020</v>
      </c>
      <c r="E930" s="375">
        <f t="shared" si="198"/>
        <v>80.4812834224599</v>
      </c>
      <c r="F930" s="295">
        <f t="shared" si="199"/>
        <v>17779</v>
      </c>
      <c r="G930" s="295"/>
      <c r="H930" s="295">
        <v>11139</v>
      </c>
      <c r="I930" s="387">
        <v>6640</v>
      </c>
      <c r="J930" s="374">
        <f t="shared" si="200"/>
        <v>10299</v>
      </c>
      <c r="K930" s="375">
        <f t="shared" si="201"/>
        <v>137.687165775401</v>
      </c>
    </row>
    <row r="931" spans="1:11">
      <c r="A931" s="372">
        <v>2130804</v>
      </c>
      <c r="B931" s="373" t="s">
        <v>1033</v>
      </c>
      <c r="C931" s="374">
        <v>5</v>
      </c>
      <c r="D931" s="295">
        <v>3</v>
      </c>
      <c r="E931" s="375">
        <f t="shared" si="198"/>
        <v>60</v>
      </c>
      <c r="F931" s="295">
        <f t="shared" si="199"/>
        <v>5</v>
      </c>
      <c r="G931" s="295"/>
      <c r="H931" s="295"/>
      <c r="I931" s="387">
        <v>5</v>
      </c>
      <c r="J931" s="374">
        <f t="shared" si="200"/>
        <v>0</v>
      </c>
      <c r="K931" s="375">
        <f t="shared" si="201"/>
        <v>0</v>
      </c>
    </row>
    <row r="932" spans="1:11">
      <c r="A932" s="372">
        <v>2130805</v>
      </c>
      <c r="B932" s="373" t="s">
        <v>1034</v>
      </c>
      <c r="C932" s="374">
        <v>0</v>
      </c>
      <c r="D932" s="295">
        <v>0</v>
      </c>
      <c r="E932" s="375">
        <f t="shared" si="198"/>
        <v>0</v>
      </c>
      <c r="F932" s="295">
        <f t="shared" si="199"/>
        <v>0</v>
      </c>
      <c r="G932" s="295"/>
      <c r="H932" s="295"/>
      <c r="I932" s="387"/>
      <c r="J932" s="374">
        <f t="shared" si="200"/>
        <v>0</v>
      </c>
      <c r="K932" s="375">
        <f t="shared" si="201"/>
        <v>0</v>
      </c>
    </row>
    <row r="933" spans="1:11">
      <c r="A933" s="372">
        <v>2130899</v>
      </c>
      <c r="B933" s="373" t="s">
        <v>1035</v>
      </c>
      <c r="C933" s="374">
        <v>0</v>
      </c>
      <c r="D933" s="295">
        <v>0</v>
      </c>
      <c r="E933" s="375">
        <f t="shared" si="198"/>
        <v>0</v>
      </c>
      <c r="F933" s="295">
        <f t="shared" si="199"/>
        <v>0</v>
      </c>
      <c r="G933" s="295"/>
      <c r="H933" s="295"/>
      <c r="I933" s="387"/>
      <c r="J933" s="374">
        <f t="shared" si="200"/>
        <v>0</v>
      </c>
      <c r="K933" s="375">
        <f t="shared" si="201"/>
        <v>0</v>
      </c>
    </row>
    <row r="934" spans="1:11">
      <c r="A934" s="376">
        <v>21309</v>
      </c>
      <c r="B934" s="377" t="s">
        <v>1036</v>
      </c>
      <c r="C934" s="378">
        <v>0</v>
      </c>
      <c r="D934" s="378">
        <f t="shared" ref="D934:I934" si="205">SUM(D935:D936)</f>
        <v>2</v>
      </c>
      <c r="E934" s="379">
        <f t="shared" si="198"/>
        <v>0</v>
      </c>
      <c r="F934" s="378">
        <f t="shared" si="199"/>
        <v>0</v>
      </c>
      <c r="G934" s="378">
        <f t="shared" si="205"/>
        <v>0</v>
      </c>
      <c r="H934" s="378">
        <f t="shared" si="205"/>
        <v>0</v>
      </c>
      <c r="I934" s="388">
        <f t="shared" si="205"/>
        <v>0</v>
      </c>
      <c r="J934" s="378">
        <f t="shared" si="200"/>
        <v>0</v>
      </c>
      <c r="K934" s="379">
        <f t="shared" si="201"/>
        <v>0</v>
      </c>
    </row>
    <row r="935" spans="1:11">
      <c r="A935" s="372">
        <v>2130901</v>
      </c>
      <c r="B935" s="373" t="s">
        <v>1037</v>
      </c>
      <c r="C935" s="374">
        <v>0</v>
      </c>
      <c r="D935" s="295">
        <v>0</v>
      </c>
      <c r="E935" s="375">
        <f t="shared" si="198"/>
        <v>0</v>
      </c>
      <c r="F935" s="295">
        <f t="shared" si="199"/>
        <v>0</v>
      </c>
      <c r="G935" s="295"/>
      <c r="H935" s="295"/>
      <c r="I935" s="387"/>
      <c r="J935" s="374">
        <f t="shared" si="200"/>
        <v>0</v>
      </c>
      <c r="K935" s="375">
        <f t="shared" si="201"/>
        <v>0</v>
      </c>
    </row>
    <row r="936" spans="1:11">
      <c r="A936" s="372">
        <v>2130999</v>
      </c>
      <c r="B936" s="373" t="s">
        <v>1038</v>
      </c>
      <c r="C936" s="374">
        <v>0</v>
      </c>
      <c r="D936" s="295">
        <v>2</v>
      </c>
      <c r="E936" s="375">
        <f t="shared" si="198"/>
        <v>0</v>
      </c>
      <c r="F936" s="295">
        <f t="shared" si="199"/>
        <v>0</v>
      </c>
      <c r="G936" s="295"/>
      <c r="H936" s="295"/>
      <c r="I936" s="387"/>
      <c r="J936" s="374">
        <f t="shared" si="200"/>
        <v>0</v>
      </c>
      <c r="K936" s="375">
        <f t="shared" si="201"/>
        <v>0</v>
      </c>
    </row>
    <row r="937" spans="1:11">
      <c r="A937" s="376">
        <v>21399</v>
      </c>
      <c r="B937" s="377" t="s">
        <v>1039</v>
      </c>
      <c r="C937" s="378">
        <v>0</v>
      </c>
      <c r="D937" s="378">
        <f t="shared" ref="D937:I937" si="206">SUM(D938:D939)</f>
        <v>54</v>
      </c>
      <c r="E937" s="379">
        <f t="shared" si="198"/>
        <v>0</v>
      </c>
      <c r="F937" s="378">
        <f t="shared" si="199"/>
        <v>0</v>
      </c>
      <c r="G937" s="378">
        <f t="shared" si="206"/>
        <v>0</v>
      </c>
      <c r="H937" s="378">
        <f t="shared" si="206"/>
        <v>0</v>
      </c>
      <c r="I937" s="388">
        <f t="shared" si="206"/>
        <v>0</v>
      </c>
      <c r="J937" s="378">
        <f t="shared" si="200"/>
        <v>0</v>
      </c>
      <c r="K937" s="379">
        <f t="shared" si="201"/>
        <v>0</v>
      </c>
    </row>
    <row r="938" spans="1:11">
      <c r="A938" s="372">
        <v>2139901</v>
      </c>
      <c r="B938" s="373" t="s">
        <v>1040</v>
      </c>
      <c r="C938" s="374">
        <v>0</v>
      </c>
      <c r="D938" s="295">
        <v>0</v>
      </c>
      <c r="E938" s="375">
        <f t="shared" si="198"/>
        <v>0</v>
      </c>
      <c r="F938" s="295">
        <f t="shared" si="199"/>
        <v>0</v>
      </c>
      <c r="G938" s="295"/>
      <c r="H938" s="295"/>
      <c r="I938" s="387"/>
      <c r="J938" s="374">
        <f t="shared" si="200"/>
        <v>0</v>
      </c>
      <c r="K938" s="375">
        <f t="shared" si="201"/>
        <v>0</v>
      </c>
    </row>
    <row r="939" spans="1:11">
      <c r="A939" s="372">
        <v>2139999</v>
      </c>
      <c r="B939" s="373" t="s">
        <v>1039</v>
      </c>
      <c r="C939" s="374">
        <v>0</v>
      </c>
      <c r="D939" s="295">
        <v>54</v>
      </c>
      <c r="E939" s="375">
        <f t="shared" si="198"/>
        <v>0</v>
      </c>
      <c r="F939" s="295">
        <f t="shared" si="199"/>
        <v>0</v>
      </c>
      <c r="G939" s="295"/>
      <c r="H939" s="295"/>
      <c r="I939" s="387"/>
      <c r="J939" s="374">
        <f t="shared" si="200"/>
        <v>0</v>
      </c>
      <c r="K939" s="375">
        <f t="shared" si="201"/>
        <v>0</v>
      </c>
    </row>
    <row r="940" spans="1:11">
      <c r="A940" s="396">
        <v>214</v>
      </c>
      <c r="B940" s="397" t="s">
        <v>1041</v>
      </c>
      <c r="C940" s="366">
        <f t="shared" ref="C940:I940" si="207">SUM(C941,C962,C972,C982,C989)</f>
        <v>1182</v>
      </c>
      <c r="D940" s="366">
        <f t="shared" si="207"/>
        <v>3093</v>
      </c>
      <c r="E940" s="384">
        <f t="shared" si="198"/>
        <v>261.675126903553</v>
      </c>
      <c r="F940" s="366">
        <f t="shared" si="199"/>
        <v>7490</v>
      </c>
      <c r="G940" s="366">
        <f t="shared" si="207"/>
        <v>984</v>
      </c>
      <c r="H940" s="366">
        <f t="shared" si="207"/>
        <v>718</v>
      </c>
      <c r="I940" s="383">
        <f t="shared" si="207"/>
        <v>5788</v>
      </c>
      <c r="J940" s="366">
        <f t="shared" si="200"/>
        <v>6308</v>
      </c>
      <c r="K940" s="384">
        <f t="shared" si="201"/>
        <v>533.671742808799</v>
      </c>
    </row>
    <row r="941" spans="1:11">
      <c r="A941" s="376">
        <v>21401</v>
      </c>
      <c r="B941" s="377" t="s">
        <v>1042</v>
      </c>
      <c r="C941" s="378">
        <v>1182</v>
      </c>
      <c r="D941" s="378">
        <f t="shared" ref="D941:I941" si="208">SUM(D942:D961)</f>
        <v>3038</v>
      </c>
      <c r="E941" s="379">
        <f t="shared" si="198"/>
        <v>257.021996615905</v>
      </c>
      <c r="F941" s="378">
        <f t="shared" si="199"/>
        <v>7210</v>
      </c>
      <c r="G941" s="378">
        <f t="shared" si="208"/>
        <v>984</v>
      </c>
      <c r="H941" s="378">
        <f t="shared" si="208"/>
        <v>718</v>
      </c>
      <c r="I941" s="388">
        <f t="shared" si="208"/>
        <v>5508</v>
      </c>
      <c r="J941" s="378">
        <f t="shared" si="200"/>
        <v>6028</v>
      </c>
      <c r="K941" s="379">
        <f t="shared" si="201"/>
        <v>509.983079526227</v>
      </c>
    </row>
    <row r="942" spans="1:11">
      <c r="A942" s="372">
        <v>2140101</v>
      </c>
      <c r="B942" s="373" t="s">
        <v>1043</v>
      </c>
      <c r="C942" s="374">
        <v>672</v>
      </c>
      <c r="D942" s="295">
        <v>613</v>
      </c>
      <c r="E942" s="375">
        <f t="shared" si="198"/>
        <v>91.2202380952381</v>
      </c>
      <c r="F942" s="295">
        <f t="shared" si="199"/>
        <v>580</v>
      </c>
      <c r="G942" s="295">
        <v>580</v>
      </c>
      <c r="H942" s="295"/>
      <c r="I942" s="387"/>
      <c r="J942" s="374">
        <f t="shared" si="200"/>
        <v>-92</v>
      </c>
      <c r="K942" s="375">
        <f t="shared" si="201"/>
        <v>-13.6904761904762</v>
      </c>
    </row>
    <row r="943" spans="1:11">
      <c r="A943" s="372">
        <v>2140102</v>
      </c>
      <c r="B943" s="373" t="s">
        <v>1044</v>
      </c>
      <c r="C943" s="374">
        <v>0</v>
      </c>
      <c r="D943" s="295">
        <v>0</v>
      </c>
      <c r="E943" s="375">
        <f t="shared" si="198"/>
        <v>0</v>
      </c>
      <c r="F943" s="295">
        <f t="shared" si="199"/>
        <v>0</v>
      </c>
      <c r="G943" s="295"/>
      <c r="H943" s="295"/>
      <c r="I943" s="387"/>
      <c r="J943" s="374">
        <f t="shared" si="200"/>
        <v>0</v>
      </c>
      <c r="K943" s="375">
        <f t="shared" si="201"/>
        <v>0</v>
      </c>
    </row>
    <row r="944" spans="1:11">
      <c r="A944" s="372">
        <v>2140103</v>
      </c>
      <c r="B944" s="373" t="s">
        <v>1045</v>
      </c>
      <c r="C944" s="374">
        <v>0</v>
      </c>
      <c r="D944" s="295">
        <v>0</v>
      </c>
      <c r="E944" s="375">
        <f t="shared" si="198"/>
        <v>0</v>
      </c>
      <c r="F944" s="295">
        <f t="shared" si="199"/>
        <v>0</v>
      </c>
      <c r="G944" s="295"/>
      <c r="H944" s="295"/>
      <c r="I944" s="387"/>
      <c r="J944" s="374">
        <f t="shared" si="200"/>
        <v>0</v>
      </c>
      <c r="K944" s="375">
        <f t="shared" si="201"/>
        <v>0</v>
      </c>
    </row>
    <row r="945" spans="1:11">
      <c r="A945" s="372">
        <v>2140104</v>
      </c>
      <c r="B945" s="373" t="s">
        <v>1046</v>
      </c>
      <c r="C945" s="374">
        <v>0</v>
      </c>
      <c r="D945" s="295">
        <v>2212</v>
      </c>
      <c r="E945" s="375">
        <f t="shared" si="198"/>
        <v>0</v>
      </c>
      <c r="F945" s="295">
        <f t="shared" si="199"/>
        <v>2178</v>
      </c>
      <c r="G945" s="295"/>
      <c r="H945" s="295"/>
      <c r="I945" s="387">
        <v>2178</v>
      </c>
      <c r="J945" s="374">
        <f t="shared" si="200"/>
        <v>2178</v>
      </c>
      <c r="K945" s="375">
        <f t="shared" si="201"/>
        <v>0</v>
      </c>
    </row>
    <row r="946" spans="1:11">
      <c r="A946" s="372">
        <v>2140106</v>
      </c>
      <c r="B946" s="373" t="s">
        <v>1047</v>
      </c>
      <c r="C946" s="374">
        <v>368</v>
      </c>
      <c r="D946" s="295">
        <v>63</v>
      </c>
      <c r="E946" s="375">
        <f t="shared" si="198"/>
        <v>17.1195652173913</v>
      </c>
      <c r="F946" s="295">
        <f t="shared" si="199"/>
        <v>1610</v>
      </c>
      <c r="G946" s="295">
        <v>300</v>
      </c>
      <c r="H946" s="295">
        <v>718</v>
      </c>
      <c r="I946" s="387">
        <v>592</v>
      </c>
      <c r="J946" s="374">
        <f t="shared" si="200"/>
        <v>1242</v>
      </c>
      <c r="K946" s="375">
        <f t="shared" si="201"/>
        <v>337.5</v>
      </c>
    </row>
    <row r="947" spans="1:11">
      <c r="A947" s="372">
        <v>2140109</v>
      </c>
      <c r="B947" s="373" t="s">
        <v>1048</v>
      </c>
      <c r="C947" s="374">
        <v>0</v>
      </c>
      <c r="D947" s="295">
        <v>0</v>
      </c>
      <c r="E947" s="375">
        <f t="shared" si="198"/>
        <v>0</v>
      </c>
      <c r="F947" s="295">
        <f t="shared" si="199"/>
        <v>0</v>
      </c>
      <c r="G947" s="295"/>
      <c r="H947" s="295"/>
      <c r="I947" s="387"/>
      <c r="J947" s="374">
        <f t="shared" si="200"/>
        <v>0</v>
      </c>
      <c r="K947" s="375">
        <f t="shared" si="201"/>
        <v>0</v>
      </c>
    </row>
    <row r="948" spans="1:11">
      <c r="A948" s="372">
        <v>2140110</v>
      </c>
      <c r="B948" s="373" t="s">
        <v>1049</v>
      </c>
      <c r="C948" s="374">
        <v>5</v>
      </c>
      <c r="D948" s="295">
        <v>22</v>
      </c>
      <c r="E948" s="375">
        <f t="shared" si="198"/>
        <v>440</v>
      </c>
      <c r="F948" s="295">
        <f t="shared" si="199"/>
        <v>0</v>
      </c>
      <c r="G948" s="295"/>
      <c r="H948" s="295"/>
      <c r="I948" s="387"/>
      <c r="J948" s="374">
        <f t="shared" si="200"/>
        <v>-5</v>
      </c>
      <c r="K948" s="375">
        <f t="shared" si="201"/>
        <v>-100</v>
      </c>
    </row>
    <row r="949" spans="1:11">
      <c r="A949" s="372">
        <v>2140112</v>
      </c>
      <c r="B949" s="373" t="s">
        <v>1050</v>
      </c>
      <c r="C949" s="374">
        <v>130</v>
      </c>
      <c r="D949" s="295">
        <v>117</v>
      </c>
      <c r="E949" s="375">
        <f t="shared" si="198"/>
        <v>90</v>
      </c>
      <c r="F949" s="295">
        <f t="shared" si="199"/>
        <v>100</v>
      </c>
      <c r="G949" s="295">
        <v>100</v>
      </c>
      <c r="H949" s="295"/>
      <c r="I949" s="387"/>
      <c r="J949" s="374">
        <f t="shared" si="200"/>
        <v>-30</v>
      </c>
      <c r="K949" s="375">
        <f t="shared" si="201"/>
        <v>-23.0769230769231</v>
      </c>
    </row>
    <row r="950" spans="1:11">
      <c r="A950" s="372">
        <v>2140114</v>
      </c>
      <c r="B950" s="373" t="s">
        <v>1051</v>
      </c>
      <c r="C950" s="374">
        <v>0</v>
      </c>
      <c r="D950" s="295">
        <v>0</v>
      </c>
      <c r="E950" s="375">
        <f t="shared" si="198"/>
        <v>0</v>
      </c>
      <c r="F950" s="295">
        <f t="shared" si="199"/>
        <v>0</v>
      </c>
      <c r="G950" s="295"/>
      <c r="H950" s="295"/>
      <c r="I950" s="387"/>
      <c r="J950" s="374">
        <f t="shared" si="200"/>
        <v>0</v>
      </c>
      <c r="K950" s="375">
        <f t="shared" si="201"/>
        <v>0</v>
      </c>
    </row>
    <row r="951" spans="1:11">
      <c r="A951" s="372">
        <v>2140122</v>
      </c>
      <c r="B951" s="373" t="s">
        <v>1052</v>
      </c>
      <c r="C951" s="374">
        <v>0</v>
      </c>
      <c r="D951" s="295">
        <v>0</v>
      </c>
      <c r="E951" s="375">
        <f t="shared" si="198"/>
        <v>0</v>
      </c>
      <c r="F951" s="295">
        <f t="shared" si="199"/>
        <v>0</v>
      </c>
      <c r="G951" s="295"/>
      <c r="H951" s="295"/>
      <c r="I951" s="387"/>
      <c r="J951" s="374">
        <f t="shared" si="200"/>
        <v>0</v>
      </c>
      <c r="K951" s="375">
        <f t="shared" si="201"/>
        <v>0</v>
      </c>
    </row>
    <row r="952" spans="1:11">
      <c r="A952" s="372">
        <v>2140123</v>
      </c>
      <c r="B952" s="373" t="s">
        <v>1053</v>
      </c>
      <c r="C952" s="374">
        <v>0</v>
      </c>
      <c r="D952" s="295">
        <v>0</v>
      </c>
      <c r="E952" s="375">
        <f t="shared" si="198"/>
        <v>0</v>
      </c>
      <c r="F952" s="295">
        <f t="shared" si="199"/>
        <v>0</v>
      </c>
      <c r="G952" s="295"/>
      <c r="H952" s="295"/>
      <c r="I952" s="387"/>
      <c r="J952" s="374">
        <f t="shared" si="200"/>
        <v>0</v>
      </c>
      <c r="K952" s="375">
        <f t="shared" si="201"/>
        <v>0</v>
      </c>
    </row>
    <row r="953" spans="1:11">
      <c r="A953" s="372">
        <v>2140127</v>
      </c>
      <c r="B953" s="373" t="s">
        <v>1054</v>
      </c>
      <c r="C953" s="374">
        <v>0</v>
      </c>
      <c r="D953" s="295">
        <v>0</v>
      </c>
      <c r="E953" s="375">
        <f t="shared" si="198"/>
        <v>0</v>
      </c>
      <c r="F953" s="295">
        <f t="shared" si="199"/>
        <v>0</v>
      </c>
      <c r="G953" s="295"/>
      <c r="H953" s="295"/>
      <c r="I953" s="387"/>
      <c r="J953" s="374">
        <f t="shared" si="200"/>
        <v>0</v>
      </c>
      <c r="K953" s="375">
        <f t="shared" si="201"/>
        <v>0</v>
      </c>
    </row>
    <row r="954" spans="1:11">
      <c r="A954" s="372">
        <v>2140128</v>
      </c>
      <c r="B954" s="373" t="s">
        <v>1055</v>
      </c>
      <c r="C954" s="374">
        <v>0</v>
      </c>
      <c r="D954" s="295">
        <v>0</v>
      </c>
      <c r="E954" s="375">
        <f t="shared" si="198"/>
        <v>0</v>
      </c>
      <c r="F954" s="295">
        <f t="shared" si="199"/>
        <v>0</v>
      </c>
      <c r="G954" s="295"/>
      <c r="H954" s="295"/>
      <c r="I954" s="387"/>
      <c r="J954" s="374">
        <f t="shared" si="200"/>
        <v>0</v>
      </c>
      <c r="K954" s="375">
        <f t="shared" si="201"/>
        <v>0</v>
      </c>
    </row>
    <row r="955" spans="1:11">
      <c r="A955" s="372">
        <v>2140129</v>
      </c>
      <c r="B955" s="373" t="s">
        <v>1056</v>
      </c>
      <c r="C955" s="374">
        <v>0</v>
      </c>
      <c r="D955" s="295">
        <v>0</v>
      </c>
      <c r="E955" s="375">
        <f t="shared" si="198"/>
        <v>0</v>
      </c>
      <c r="F955" s="295">
        <f t="shared" si="199"/>
        <v>0</v>
      </c>
      <c r="G955" s="295"/>
      <c r="H955" s="295"/>
      <c r="I955" s="387"/>
      <c r="J955" s="374">
        <f t="shared" si="200"/>
        <v>0</v>
      </c>
      <c r="K955" s="375">
        <f t="shared" si="201"/>
        <v>0</v>
      </c>
    </row>
    <row r="956" spans="1:11">
      <c r="A956" s="372">
        <v>2140130</v>
      </c>
      <c r="B956" s="373" t="s">
        <v>1057</v>
      </c>
      <c r="C956" s="374">
        <v>0</v>
      </c>
      <c r="D956" s="295">
        <v>0</v>
      </c>
      <c r="E956" s="375">
        <f t="shared" si="198"/>
        <v>0</v>
      </c>
      <c r="F956" s="295">
        <f t="shared" si="199"/>
        <v>0</v>
      </c>
      <c r="G956" s="295"/>
      <c r="H956" s="295"/>
      <c r="I956" s="387"/>
      <c r="J956" s="374">
        <f t="shared" si="200"/>
        <v>0</v>
      </c>
      <c r="K956" s="375">
        <f t="shared" si="201"/>
        <v>0</v>
      </c>
    </row>
    <row r="957" spans="1:11">
      <c r="A957" s="372">
        <v>2140131</v>
      </c>
      <c r="B957" s="373" t="s">
        <v>1058</v>
      </c>
      <c r="C957" s="374">
        <v>0</v>
      </c>
      <c r="D957" s="295">
        <v>0</v>
      </c>
      <c r="E957" s="375">
        <f t="shared" si="198"/>
        <v>0</v>
      </c>
      <c r="F957" s="295">
        <f t="shared" si="199"/>
        <v>0</v>
      </c>
      <c r="G957" s="295"/>
      <c r="H957" s="295"/>
      <c r="I957" s="387"/>
      <c r="J957" s="374">
        <f t="shared" si="200"/>
        <v>0</v>
      </c>
      <c r="K957" s="375">
        <f t="shared" si="201"/>
        <v>0</v>
      </c>
    </row>
    <row r="958" spans="1:11">
      <c r="A958" s="372">
        <v>2140133</v>
      </c>
      <c r="B958" s="373" t="s">
        <v>1059</v>
      </c>
      <c r="C958" s="374">
        <v>0</v>
      </c>
      <c r="D958" s="295">
        <v>0</v>
      </c>
      <c r="E958" s="375">
        <f t="shared" si="198"/>
        <v>0</v>
      </c>
      <c r="F958" s="295">
        <f t="shared" si="199"/>
        <v>0</v>
      </c>
      <c r="G958" s="295"/>
      <c r="H958" s="295"/>
      <c r="I958" s="387"/>
      <c r="J958" s="374">
        <f t="shared" si="200"/>
        <v>0</v>
      </c>
      <c r="K958" s="375">
        <f t="shared" si="201"/>
        <v>0</v>
      </c>
    </row>
    <row r="959" spans="1:11">
      <c r="A959" s="372">
        <v>2140136</v>
      </c>
      <c r="B959" s="373" t="s">
        <v>1060</v>
      </c>
      <c r="C959" s="374">
        <v>7</v>
      </c>
      <c r="D959" s="295">
        <v>11</v>
      </c>
      <c r="E959" s="375">
        <f t="shared" si="198"/>
        <v>157.142857142857</v>
      </c>
      <c r="F959" s="295">
        <f t="shared" si="199"/>
        <v>4</v>
      </c>
      <c r="G959" s="295">
        <v>4</v>
      </c>
      <c r="H959" s="295"/>
      <c r="I959" s="387"/>
      <c r="J959" s="374">
        <f t="shared" si="200"/>
        <v>-3</v>
      </c>
      <c r="K959" s="375">
        <f t="shared" si="201"/>
        <v>-42.8571428571429</v>
      </c>
    </row>
    <row r="960" spans="1:11">
      <c r="A960" s="372">
        <v>2140138</v>
      </c>
      <c r="B960" s="373" t="s">
        <v>1061</v>
      </c>
      <c r="C960" s="374">
        <v>0</v>
      </c>
      <c r="D960" s="295">
        <v>0</v>
      </c>
      <c r="E960" s="375">
        <f t="shared" ref="E960:E1023" si="209">IF(C960=0,0,D960/C960)*100</f>
        <v>0</v>
      </c>
      <c r="F960" s="295">
        <f t="shared" ref="F960:F1023" si="210">G960+H960+I960</f>
        <v>0</v>
      </c>
      <c r="G960" s="295"/>
      <c r="H960" s="295"/>
      <c r="I960" s="387"/>
      <c r="J960" s="374">
        <f t="shared" ref="J960:J1023" si="211">F960-C960</f>
        <v>0</v>
      </c>
      <c r="K960" s="375">
        <f t="shared" ref="K960:K1023" si="212">IF(C960=0,0,J960/C960*100)</f>
        <v>0</v>
      </c>
    </row>
    <row r="961" spans="1:11">
      <c r="A961" s="372">
        <v>2140199</v>
      </c>
      <c r="B961" s="373" t="s">
        <v>1062</v>
      </c>
      <c r="C961" s="374">
        <v>0</v>
      </c>
      <c r="D961" s="295">
        <v>0</v>
      </c>
      <c r="E961" s="375">
        <f t="shared" si="209"/>
        <v>0</v>
      </c>
      <c r="F961" s="295">
        <f t="shared" si="210"/>
        <v>2738</v>
      </c>
      <c r="G961" s="295"/>
      <c r="H961" s="295"/>
      <c r="I961" s="387">
        <v>2738</v>
      </c>
      <c r="J961" s="374">
        <f t="shared" si="211"/>
        <v>2738</v>
      </c>
      <c r="K961" s="375">
        <f t="shared" si="212"/>
        <v>0</v>
      </c>
    </row>
    <row r="962" spans="1:11">
      <c r="A962" s="376">
        <v>21402</v>
      </c>
      <c r="B962" s="377" t="s">
        <v>1063</v>
      </c>
      <c r="C962" s="378">
        <v>0</v>
      </c>
      <c r="D962" s="378">
        <f t="shared" ref="D962:I962" si="213">SUM(D963:D971)</f>
        <v>0</v>
      </c>
      <c r="E962" s="379">
        <f t="shared" si="209"/>
        <v>0</v>
      </c>
      <c r="F962" s="378">
        <f t="shared" si="210"/>
        <v>0</v>
      </c>
      <c r="G962" s="378">
        <f t="shared" si="213"/>
        <v>0</v>
      </c>
      <c r="H962" s="378">
        <f t="shared" si="213"/>
        <v>0</v>
      </c>
      <c r="I962" s="388">
        <f t="shared" si="213"/>
        <v>0</v>
      </c>
      <c r="J962" s="378">
        <f t="shared" si="211"/>
        <v>0</v>
      </c>
      <c r="K962" s="379">
        <f t="shared" si="212"/>
        <v>0</v>
      </c>
    </row>
    <row r="963" spans="1:11">
      <c r="A963" s="372">
        <v>2140201</v>
      </c>
      <c r="B963" s="373" t="s">
        <v>1064</v>
      </c>
      <c r="C963" s="374">
        <v>0</v>
      </c>
      <c r="D963" s="295">
        <v>0</v>
      </c>
      <c r="E963" s="375">
        <f t="shared" si="209"/>
        <v>0</v>
      </c>
      <c r="F963" s="295">
        <f t="shared" si="210"/>
        <v>0</v>
      </c>
      <c r="G963" s="295"/>
      <c r="H963" s="295"/>
      <c r="I963" s="387"/>
      <c r="J963" s="374">
        <f t="shared" si="211"/>
        <v>0</v>
      </c>
      <c r="K963" s="375">
        <f t="shared" si="212"/>
        <v>0</v>
      </c>
    </row>
    <row r="964" spans="1:11">
      <c r="A964" s="372">
        <v>2140202</v>
      </c>
      <c r="B964" s="373" t="s">
        <v>1065</v>
      </c>
      <c r="C964" s="374">
        <v>0</v>
      </c>
      <c r="D964" s="295">
        <v>0</v>
      </c>
      <c r="E964" s="375">
        <f t="shared" si="209"/>
        <v>0</v>
      </c>
      <c r="F964" s="295">
        <f t="shared" si="210"/>
        <v>0</v>
      </c>
      <c r="G964" s="295"/>
      <c r="H964" s="295"/>
      <c r="I964" s="387"/>
      <c r="J964" s="374">
        <f t="shared" si="211"/>
        <v>0</v>
      </c>
      <c r="K964" s="375">
        <f t="shared" si="212"/>
        <v>0</v>
      </c>
    </row>
    <row r="965" spans="1:11">
      <c r="A965" s="372">
        <v>2140203</v>
      </c>
      <c r="B965" s="373" t="s">
        <v>1066</v>
      </c>
      <c r="C965" s="374">
        <v>0</v>
      </c>
      <c r="D965" s="295">
        <v>0</v>
      </c>
      <c r="E965" s="375">
        <f t="shared" si="209"/>
        <v>0</v>
      </c>
      <c r="F965" s="295">
        <f t="shared" si="210"/>
        <v>0</v>
      </c>
      <c r="G965" s="295"/>
      <c r="H965" s="295"/>
      <c r="I965" s="387"/>
      <c r="J965" s="374">
        <f t="shared" si="211"/>
        <v>0</v>
      </c>
      <c r="K965" s="375">
        <f t="shared" si="212"/>
        <v>0</v>
      </c>
    </row>
    <row r="966" spans="1:11">
      <c r="A966" s="372">
        <v>2140204</v>
      </c>
      <c r="B966" s="373" t="s">
        <v>1067</v>
      </c>
      <c r="C966" s="374">
        <v>0</v>
      </c>
      <c r="D966" s="295">
        <v>0</v>
      </c>
      <c r="E966" s="375">
        <f t="shared" si="209"/>
        <v>0</v>
      </c>
      <c r="F966" s="295">
        <f t="shared" si="210"/>
        <v>0</v>
      </c>
      <c r="G966" s="295"/>
      <c r="H966" s="295"/>
      <c r="I966" s="387"/>
      <c r="J966" s="374">
        <f t="shared" si="211"/>
        <v>0</v>
      </c>
      <c r="K966" s="375">
        <f t="shared" si="212"/>
        <v>0</v>
      </c>
    </row>
    <row r="967" spans="1:11">
      <c r="A967" s="372">
        <v>2140205</v>
      </c>
      <c r="B967" s="373" t="s">
        <v>1068</v>
      </c>
      <c r="C967" s="374">
        <v>0</v>
      </c>
      <c r="D967" s="295">
        <v>0</v>
      </c>
      <c r="E967" s="375">
        <f t="shared" si="209"/>
        <v>0</v>
      </c>
      <c r="F967" s="295">
        <f t="shared" si="210"/>
        <v>0</v>
      </c>
      <c r="G967" s="295"/>
      <c r="H967" s="295"/>
      <c r="I967" s="387"/>
      <c r="J967" s="374">
        <f t="shared" si="211"/>
        <v>0</v>
      </c>
      <c r="K967" s="375">
        <f t="shared" si="212"/>
        <v>0</v>
      </c>
    </row>
    <row r="968" spans="1:11">
      <c r="A968" s="372">
        <v>2140206</v>
      </c>
      <c r="B968" s="373" t="s">
        <v>1069</v>
      </c>
      <c r="C968" s="374">
        <v>0</v>
      </c>
      <c r="D968" s="295">
        <v>0</v>
      </c>
      <c r="E968" s="375">
        <f t="shared" si="209"/>
        <v>0</v>
      </c>
      <c r="F968" s="295">
        <f t="shared" si="210"/>
        <v>0</v>
      </c>
      <c r="G968" s="295"/>
      <c r="H968" s="295"/>
      <c r="I968" s="387"/>
      <c r="J968" s="374">
        <f t="shared" si="211"/>
        <v>0</v>
      </c>
      <c r="K968" s="375">
        <f t="shared" si="212"/>
        <v>0</v>
      </c>
    </row>
    <row r="969" spans="1:11">
      <c r="A969" s="372">
        <v>2140207</v>
      </c>
      <c r="B969" s="373" t="s">
        <v>1070</v>
      </c>
      <c r="C969" s="374">
        <v>0</v>
      </c>
      <c r="D969" s="295">
        <v>0</v>
      </c>
      <c r="E969" s="375">
        <f t="shared" si="209"/>
        <v>0</v>
      </c>
      <c r="F969" s="295">
        <f t="shared" si="210"/>
        <v>0</v>
      </c>
      <c r="G969" s="295"/>
      <c r="H969" s="295"/>
      <c r="I969" s="387"/>
      <c r="J969" s="374">
        <f t="shared" si="211"/>
        <v>0</v>
      </c>
      <c r="K969" s="375">
        <f t="shared" si="212"/>
        <v>0</v>
      </c>
    </row>
    <row r="970" spans="1:11">
      <c r="A970" s="372">
        <v>2140208</v>
      </c>
      <c r="B970" s="373" t="s">
        <v>1071</v>
      </c>
      <c r="C970" s="374">
        <v>0</v>
      </c>
      <c r="D970" s="295">
        <v>0</v>
      </c>
      <c r="E970" s="375">
        <f t="shared" si="209"/>
        <v>0</v>
      </c>
      <c r="F970" s="295">
        <f t="shared" si="210"/>
        <v>0</v>
      </c>
      <c r="G970" s="295"/>
      <c r="H970" s="295"/>
      <c r="I970" s="387"/>
      <c r="J970" s="374">
        <f t="shared" si="211"/>
        <v>0</v>
      </c>
      <c r="K970" s="375">
        <f t="shared" si="212"/>
        <v>0</v>
      </c>
    </row>
    <row r="971" spans="1:11">
      <c r="A971" s="372">
        <v>2140299</v>
      </c>
      <c r="B971" s="373" t="s">
        <v>1072</v>
      </c>
      <c r="C971" s="374">
        <v>0</v>
      </c>
      <c r="D971" s="295">
        <v>0</v>
      </c>
      <c r="E971" s="375">
        <f t="shared" si="209"/>
        <v>0</v>
      </c>
      <c r="F971" s="295">
        <f t="shared" si="210"/>
        <v>0</v>
      </c>
      <c r="G971" s="295"/>
      <c r="H971" s="295"/>
      <c r="I971" s="387"/>
      <c r="J971" s="374">
        <f t="shared" si="211"/>
        <v>0</v>
      </c>
      <c r="K971" s="375">
        <f t="shared" si="212"/>
        <v>0</v>
      </c>
    </row>
    <row r="972" spans="1:11">
      <c r="A972" s="376">
        <v>21403</v>
      </c>
      <c r="B972" s="377" t="s">
        <v>1073</v>
      </c>
      <c r="C972" s="378">
        <v>0</v>
      </c>
      <c r="D972" s="378">
        <f t="shared" ref="D972:I972" si="214">SUM(D973:D981)</f>
        <v>0</v>
      </c>
      <c r="E972" s="379">
        <f t="shared" si="209"/>
        <v>0</v>
      </c>
      <c r="F972" s="378">
        <f t="shared" si="210"/>
        <v>0</v>
      </c>
      <c r="G972" s="378">
        <f t="shared" si="214"/>
        <v>0</v>
      </c>
      <c r="H972" s="378">
        <f t="shared" si="214"/>
        <v>0</v>
      </c>
      <c r="I972" s="388">
        <f t="shared" si="214"/>
        <v>0</v>
      </c>
      <c r="J972" s="378">
        <f t="shared" si="211"/>
        <v>0</v>
      </c>
      <c r="K972" s="379">
        <f t="shared" si="212"/>
        <v>0</v>
      </c>
    </row>
    <row r="973" spans="1:11">
      <c r="A973" s="372">
        <v>2140301</v>
      </c>
      <c r="B973" s="373" t="s">
        <v>1074</v>
      </c>
      <c r="C973" s="374">
        <v>0</v>
      </c>
      <c r="D973" s="295">
        <v>0</v>
      </c>
      <c r="E973" s="375">
        <f t="shared" si="209"/>
        <v>0</v>
      </c>
      <c r="F973" s="295">
        <f t="shared" si="210"/>
        <v>0</v>
      </c>
      <c r="G973" s="295"/>
      <c r="H973" s="295"/>
      <c r="I973" s="387"/>
      <c r="J973" s="374">
        <f t="shared" si="211"/>
        <v>0</v>
      </c>
      <c r="K973" s="375">
        <f t="shared" si="212"/>
        <v>0</v>
      </c>
    </row>
    <row r="974" spans="1:11">
      <c r="A974" s="372">
        <v>2140302</v>
      </c>
      <c r="B974" s="373" t="s">
        <v>1075</v>
      </c>
      <c r="C974" s="374">
        <v>0</v>
      </c>
      <c r="D974" s="295">
        <v>0</v>
      </c>
      <c r="E974" s="375">
        <f t="shared" si="209"/>
        <v>0</v>
      </c>
      <c r="F974" s="295">
        <f t="shared" si="210"/>
        <v>0</v>
      </c>
      <c r="G974" s="295"/>
      <c r="H974" s="295"/>
      <c r="I974" s="387"/>
      <c r="J974" s="374">
        <f t="shared" si="211"/>
        <v>0</v>
      </c>
      <c r="K974" s="375">
        <f t="shared" si="212"/>
        <v>0</v>
      </c>
    </row>
    <row r="975" spans="1:11">
      <c r="A975" s="372">
        <v>2140303</v>
      </c>
      <c r="B975" s="373" t="s">
        <v>1076</v>
      </c>
      <c r="C975" s="374">
        <v>0</v>
      </c>
      <c r="D975" s="295">
        <v>0</v>
      </c>
      <c r="E975" s="375">
        <f t="shared" si="209"/>
        <v>0</v>
      </c>
      <c r="F975" s="295">
        <f t="shared" si="210"/>
        <v>0</v>
      </c>
      <c r="G975" s="295"/>
      <c r="H975" s="295"/>
      <c r="I975" s="387"/>
      <c r="J975" s="374">
        <f t="shared" si="211"/>
        <v>0</v>
      </c>
      <c r="K975" s="375">
        <f t="shared" si="212"/>
        <v>0</v>
      </c>
    </row>
    <row r="976" spans="1:11">
      <c r="A976" s="372">
        <v>2140304</v>
      </c>
      <c r="B976" s="373" t="s">
        <v>1077</v>
      </c>
      <c r="C976" s="374">
        <v>0</v>
      </c>
      <c r="D976" s="295">
        <v>0</v>
      </c>
      <c r="E976" s="375">
        <f t="shared" si="209"/>
        <v>0</v>
      </c>
      <c r="F976" s="295">
        <f t="shared" si="210"/>
        <v>0</v>
      </c>
      <c r="G976" s="295"/>
      <c r="H976" s="295"/>
      <c r="I976" s="387"/>
      <c r="J976" s="374">
        <f t="shared" si="211"/>
        <v>0</v>
      </c>
      <c r="K976" s="375">
        <f t="shared" si="212"/>
        <v>0</v>
      </c>
    </row>
    <row r="977" spans="1:11">
      <c r="A977" s="372">
        <v>2140305</v>
      </c>
      <c r="B977" s="373" t="s">
        <v>1078</v>
      </c>
      <c r="C977" s="374">
        <v>0</v>
      </c>
      <c r="D977" s="295">
        <v>0</v>
      </c>
      <c r="E977" s="375">
        <f t="shared" si="209"/>
        <v>0</v>
      </c>
      <c r="F977" s="295">
        <f t="shared" si="210"/>
        <v>0</v>
      </c>
      <c r="G977" s="295"/>
      <c r="H977" s="295"/>
      <c r="I977" s="387"/>
      <c r="J977" s="374">
        <f t="shared" si="211"/>
        <v>0</v>
      </c>
      <c r="K977" s="375">
        <f t="shared" si="212"/>
        <v>0</v>
      </c>
    </row>
    <row r="978" spans="1:11">
      <c r="A978" s="372">
        <v>2140306</v>
      </c>
      <c r="B978" s="373" t="s">
        <v>1079</v>
      </c>
      <c r="C978" s="374">
        <v>0</v>
      </c>
      <c r="D978" s="295">
        <v>0</v>
      </c>
      <c r="E978" s="375">
        <f t="shared" si="209"/>
        <v>0</v>
      </c>
      <c r="F978" s="295">
        <f t="shared" si="210"/>
        <v>0</v>
      </c>
      <c r="G978" s="295"/>
      <c r="H978" s="295"/>
      <c r="I978" s="387"/>
      <c r="J978" s="374">
        <f t="shared" si="211"/>
        <v>0</v>
      </c>
      <c r="K978" s="375">
        <f t="shared" si="212"/>
        <v>0</v>
      </c>
    </row>
    <row r="979" spans="1:11">
      <c r="A979" s="372">
        <v>2140307</v>
      </c>
      <c r="B979" s="373" t="s">
        <v>1080</v>
      </c>
      <c r="C979" s="374">
        <v>0</v>
      </c>
      <c r="D979" s="295">
        <v>0</v>
      </c>
      <c r="E979" s="375">
        <f t="shared" si="209"/>
        <v>0</v>
      </c>
      <c r="F979" s="295">
        <f t="shared" si="210"/>
        <v>0</v>
      </c>
      <c r="G979" s="295"/>
      <c r="H979" s="295"/>
      <c r="I979" s="387"/>
      <c r="J979" s="374">
        <f t="shared" si="211"/>
        <v>0</v>
      </c>
      <c r="K979" s="375">
        <f t="shared" si="212"/>
        <v>0</v>
      </c>
    </row>
    <row r="980" spans="1:11">
      <c r="A980" s="372">
        <v>2140308</v>
      </c>
      <c r="B980" s="373" t="s">
        <v>1081</v>
      </c>
      <c r="C980" s="374">
        <v>0</v>
      </c>
      <c r="D980" s="295">
        <v>0</v>
      </c>
      <c r="E980" s="375">
        <f t="shared" si="209"/>
        <v>0</v>
      </c>
      <c r="F980" s="295">
        <f t="shared" si="210"/>
        <v>0</v>
      </c>
      <c r="G980" s="295"/>
      <c r="H980" s="295"/>
      <c r="I980" s="387"/>
      <c r="J980" s="374">
        <f t="shared" si="211"/>
        <v>0</v>
      </c>
      <c r="K980" s="375">
        <f t="shared" si="212"/>
        <v>0</v>
      </c>
    </row>
    <row r="981" spans="1:11">
      <c r="A981" s="372">
        <v>2140399</v>
      </c>
      <c r="B981" s="373" t="s">
        <v>1082</v>
      </c>
      <c r="C981" s="374">
        <v>0</v>
      </c>
      <c r="D981" s="295">
        <v>0</v>
      </c>
      <c r="E981" s="375">
        <f t="shared" si="209"/>
        <v>0</v>
      </c>
      <c r="F981" s="295">
        <f t="shared" si="210"/>
        <v>0</v>
      </c>
      <c r="G981" s="295"/>
      <c r="H981" s="295"/>
      <c r="I981" s="387"/>
      <c r="J981" s="374">
        <f t="shared" si="211"/>
        <v>0</v>
      </c>
      <c r="K981" s="375">
        <f t="shared" si="212"/>
        <v>0</v>
      </c>
    </row>
    <row r="982" spans="1:11">
      <c r="A982" s="376">
        <v>21405</v>
      </c>
      <c r="B982" s="377" t="s">
        <v>1083</v>
      </c>
      <c r="C982" s="378">
        <v>0</v>
      </c>
      <c r="D982" s="378">
        <f t="shared" ref="D982:I982" si="215">SUM(D983:D988)</f>
        <v>0</v>
      </c>
      <c r="E982" s="379">
        <f t="shared" si="209"/>
        <v>0</v>
      </c>
      <c r="F982" s="378">
        <f t="shared" si="210"/>
        <v>0</v>
      </c>
      <c r="G982" s="378">
        <f t="shared" si="215"/>
        <v>0</v>
      </c>
      <c r="H982" s="378">
        <f t="shared" si="215"/>
        <v>0</v>
      </c>
      <c r="I982" s="388">
        <f t="shared" si="215"/>
        <v>0</v>
      </c>
      <c r="J982" s="378">
        <f t="shared" si="211"/>
        <v>0</v>
      </c>
      <c r="K982" s="379">
        <f t="shared" si="212"/>
        <v>0</v>
      </c>
    </row>
    <row r="983" spans="1:11">
      <c r="A983" s="372">
        <v>2140501</v>
      </c>
      <c r="B983" s="373" t="s">
        <v>1084</v>
      </c>
      <c r="C983" s="374">
        <v>0</v>
      </c>
      <c r="D983" s="295">
        <v>0</v>
      </c>
      <c r="E983" s="375">
        <f t="shared" si="209"/>
        <v>0</v>
      </c>
      <c r="F983" s="295">
        <f t="shared" si="210"/>
        <v>0</v>
      </c>
      <c r="G983" s="295"/>
      <c r="H983" s="295"/>
      <c r="I983" s="387"/>
      <c r="J983" s="374">
        <f t="shared" si="211"/>
        <v>0</v>
      </c>
      <c r="K983" s="375">
        <f t="shared" si="212"/>
        <v>0</v>
      </c>
    </row>
    <row r="984" spans="1:11">
      <c r="A984" s="372">
        <v>2140502</v>
      </c>
      <c r="B984" s="373" t="s">
        <v>1085</v>
      </c>
      <c r="C984" s="374">
        <v>0</v>
      </c>
      <c r="D984" s="295">
        <v>0</v>
      </c>
      <c r="E984" s="375">
        <f t="shared" si="209"/>
        <v>0</v>
      </c>
      <c r="F984" s="295">
        <f t="shared" si="210"/>
        <v>0</v>
      </c>
      <c r="G984" s="295"/>
      <c r="H984" s="295"/>
      <c r="I984" s="387"/>
      <c r="J984" s="374">
        <f t="shared" si="211"/>
        <v>0</v>
      </c>
      <c r="K984" s="375">
        <f t="shared" si="212"/>
        <v>0</v>
      </c>
    </row>
    <row r="985" spans="1:11">
      <c r="A985" s="372">
        <v>2140503</v>
      </c>
      <c r="B985" s="373" t="s">
        <v>1086</v>
      </c>
      <c r="C985" s="374">
        <v>0</v>
      </c>
      <c r="D985" s="295">
        <v>0</v>
      </c>
      <c r="E985" s="375">
        <f t="shared" si="209"/>
        <v>0</v>
      </c>
      <c r="F985" s="295">
        <f t="shared" si="210"/>
        <v>0</v>
      </c>
      <c r="G985" s="295"/>
      <c r="H985" s="295"/>
      <c r="I985" s="387"/>
      <c r="J985" s="374">
        <f t="shared" si="211"/>
        <v>0</v>
      </c>
      <c r="K985" s="375">
        <f t="shared" si="212"/>
        <v>0</v>
      </c>
    </row>
    <row r="986" spans="1:11">
      <c r="A986" s="372">
        <v>2140504</v>
      </c>
      <c r="B986" s="373" t="s">
        <v>1071</v>
      </c>
      <c r="C986" s="374">
        <v>0</v>
      </c>
      <c r="D986" s="295">
        <v>0</v>
      </c>
      <c r="E986" s="375">
        <f t="shared" si="209"/>
        <v>0</v>
      </c>
      <c r="F986" s="295">
        <f t="shared" si="210"/>
        <v>0</v>
      </c>
      <c r="G986" s="295"/>
      <c r="H986" s="295"/>
      <c r="I986" s="387"/>
      <c r="J986" s="374">
        <f t="shared" si="211"/>
        <v>0</v>
      </c>
      <c r="K986" s="375">
        <f t="shared" si="212"/>
        <v>0</v>
      </c>
    </row>
    <row r="987" spans="1:11">
      <c r="A987" s="372">
        <v>2140505</v>
      </c>
      <c r="B987" s="373" t="s">
        <v>1087</v>
      </c>
      <c r="C987" s="374">
        <v>0</v>
      </c>
      <c r="D987" s="295">
        <v>0</v>
      </c>
      <c r="E987" s="375">
        <f t="shared" si="209"/>
        <v>0</v>
      </c>
      <c r="F987" s="295">
        <f t="shared" si="210"/>
        <v>0</v>
      </c>
      <c r="G987" s="295"/>
      <c r="H987" s="295"/>
      <c r="I987" s="387"/>
      <c r="J987" s="374">
        <f t="shared" si="211"/>
        <v>0</v>
      </c>
      <c r="K987" s="375">
        <f t="shared" si="212"/>
        <v>0</v>
      </c>
    </row>
    <row r="988" spans="1:11">
      <c r="A988" s="372">
        <v>2140599</v>
      </c>
      <c r="B988" s="373" t="s">
        <v>1088</v>
      </c>
      <c r="C988" s="374">
        <v>0</v>
      </c>
      <c r="D988" s="295">
        <v>0</v>
      </c>
      <c r="E988" s="375">
        <f t="shared" si="209"/>
        <v>0</v>
      </c>
      <c r="F988" s="295">
        <f t="shared" si="210"/>
        <v>0</v>
      </c>
      <c r="G988" s="295"/>
      <c r="H988" s="295"/>
      <c r="I988" s="387"/>
      <c r="J988" s="374">
        <f t="shared" si="211"/>
        <v>0</v>
      </c>
      <c r="K988" s="375">
        <f t="shared" si="212"/>
        <v>0</v>
      </c>
    </row>
    <row r="989" spans="1:11">
      <c r="A989" s="376">
        <v>21499</v>
      </c>
      <c r="B989" s="377" t="s">
        <v>1089</v>
      </c>
      <c r="C989" s="378">
        <v>0</v>
      </c>
      <c r="D989" s="378">
        <f t="shared" ref="D989:I989" si="216">SUM(D990:D991)</f>
        <v>55</v>
      </c>
      <c r="E989" s="379">
        <f t="shared" si="209"/>
        <v>0</v>
      </c>
      <c r="F989" s="378">
        <f t="shared" si="210"/>
        <v>280</v>
      </c>
      <c r="G989" s="378">
        <f t="shared" si="216"/>
        <v>0</v>
      </c>
      <c r="H989" s="378">
        <f t="shared" si="216"/>
        <v>0</v>
      </c>
      <c r="I989" s="388">
        <f t="shared" si="216"/>
        <v>280</v>
      </c>
      <c r="J989" s="378">
        <f t="shared" si="211"/>
        <v>280</v>
      </c>
      <c r="K989" s="379">
        <f t="shared" si="212"/>
        <v>0</v>
      </c>
    </row>
    <row r="990" spans="1:11">
      <c r="A990" s="372">
        <v>2149901</v>
      </c>
      <c r="B990" s="373" t="s">
        <v>1090</v>
      </c>
      <c r="C990" s="374">
        <v>0</v>
      </c>
      <c r="D990" s="295">
        <v>29</v>
      </c>
      <c r="E990" s="375">
        <f t="shared" si="209"/>
        <v>0</v>
      </c>
      <c r="F990" s="295">
        <f t="shared" si="210"/>
        <v>17</v>
      </c>
      <c r="G990" s="295"/>
      <c r="H990" s="295"/>
      <c r="I990" s="387">
        <v>17</v>
      </c>
      <c r="J990" s="374">
        <f t="shared" si="211"/>
        <v>17</v>
      </c>
      <c r="K990" s="375">
        <f t="shared" si="212"/>
        <v>0</v>
      </c>
    </row>
    <row r="991" spans="1:11">
      <c r="A991" s="372">
        <v>2149999</v>
      </c>
      <c r="B991" s="373" t="s">
        <v>1089</v>
      </c>
      <c r="C991" s="374">
        <v>0</v>
      </c>
      <c r="D991" s="295">
        <v>26</v>
      </c>
      <c r="E991" s="375">
        <f t="shared" si="209"/>
        <v>0</v>
      </c>
      <c r="F991" s="295">
        <f t="shared" si="210"/>
        <v>263</v>
      </c>
      <c r="G991" s="295"/>
      <c r="H991" s="295"/>
      <c r="I991" s="387">
        <v>263</v>
      </c>
      <c r="J991" s="374">
        <f t="shared" si="211"/>
        <v>263</v>
      </c>
      <c r="K991" s="375">
        <f t="shared" si="212"/>
        <v>0</v>
      </c>
    </row>
    <row r="992" spans="1:11">
      <c r="A992" s="396">
        <v>215</v>
      </c>
      <c r="B992" s="397" t="s">
        <v>1091</v>
      </c>
      <c r="C992" s="366">
        <f t="shared" ref="C992:I992" si="217">SUM(C993,C1003,C1019,C1024,C1035,C1042,C1050)</f>
        <v>0</v>
      </c>
      <c r="D992" s="366">
        <f t="shared" si="217"/>
        <v>766</v>
      </c>
      <c r="E992" s="384">
        <f t="shared" si="209"/>
        <v>0</v>
      </c>
      <c r="F992" s="366">
        <f t="shared" si="210"/>
        <v>1511</v>
      </c>
      <c r="G992" s="366">
        <f t="shared" si="217"/>
        <v>0</v>
      </c>
      <c r="H992" s="366">
        <f t="shared" si="217"/>
        <v>0</v>
      </c>
      <c r="I992" s="383">
        <f t="shared" si="217"/>
        <v>1511</v>
      </c>
      <c r="J992" s="366">
        <f t="shared" si="211"/>
        <v>1511</v>
      </c>
      <c r="K992" s="384">
        <f t="shared" si="212"/>
        <v>0</v>
      </c>
    </row>
    <row r="993" spans="1:11">
      <c r="A993" s="376">
        <v>21501</v>
      </c>
      <c r="B993" s="377" t="s">
        <v>1092</v>
      </c>
      <c r="C993" s="378">
        <f t="shared" ref="C993:I993" si="218">SUM(C994:C1002)</f>
        <v>0</v>
      </c>
      <c r="D993" s="378">
        <f t="shared" si="218"/>
        <v>0</v>
      </c>
      <c r="E993" s="379">
        <f t="shared" si="209"/>
        <v>0</v>
      </c>
      <c r="F993" s="378">
        <f t="shared" si="210"/>
        <v>0</v>
      </c>
      <c r="G993" s="378">
        <f t="shared" si="218"/>
        <v>0</v>
      </c>
      <c r="H993" s="378">
        <f t="shared" si="218"/>
        <v>0</v>
      </c>
      <c r="I993" s="388">
        <f t="shared" si="218"/>
        <v>0</v>
      </c>
      <c r="J993" s="378">
        <f t="shared" si="211"/>
        <v>0</v>
      </c>
      <c r="K993" s="379">
        <f t="shared" si="212"/>
        <v>0</v>
      </c>
    </row>
    <row r="994" spans="1:11">
      <c r="A994" s="372">
        <v>2150101</v>
      </c>
      <c r="B994" s="373" t="s">
        <v>1093</v>
      </c>
      <c r="C994" s="374"/>
      <c r="D994" s="295">
        <v>0</v>
      </c>
      <c r="E994" s="375">
        <f t="shared" si="209"/>
        <v>0</v>
      </c>
      <c r="F994" s="295">
        <f t="shared" si="210"/>
        <v>0</v>
      </c>
      <c r="G994" s="295"/>
      <c r="H994" s="295"/>
      <c r="I994" s="387"/>
      <c r="J994" s="374">
        <f t="shared" si="211"/>
        <v>0</v>
      </c>
      <c r="K994" s="375">
        <f t="shared" si="212"/>
        <v>0</v>
      </c>
    </row>
    <row r="995" spans="1:11">
      <c r="A995" s="372">
        <v>2150102</v>
      </c>
      <c r="B995" s="373" t="s">
        <v>1094</v>
      </c>
      <c r="C995" s="374"/>
      <c r="D995" s="295">
        <v>0</v>
      </c>
      <c r="E995" s="375">
        <f t="shared" si="209"/>
        <v>0</v>
      </c>
      <c r="F995" s="295">
        <f t="shared" si="210"/>
        <v>0</v>
      </c>
      <c r="G995" s="295"/>
      <c r="H995" s="295"/>
      <c r="I995" s="387"/>
      <c r="J995" s="374">
        <f t="shared" si="211"/>
        <v>0</v>
      </c>
      <c r="K995" s="375">
        <f t="shared" si="212"/>
        <v>0</v>
      </c>
    </row>
    <row r="996" spans="1:11">
      <c r="A996" s="372">
        <v>2150103</v>
      </c>
      <c r="B996" s="373" t="s">
        <v>1095</v>
      </c>
      <c r="C996" s="374"/>
      <c r="D996" s="295">
        <v>0</v>
      </c>
      <c r="E996" s="375">
        <f t="shared" si="209"/>
        <v>0</v>
      </c>
      <c r="F996" s="295">
        <f t="shared" si="210"/>
        <v>0</v>
      </c>
      <c r="G996" s="295"/>
      <c r="H996" s="295"/>
      <c r="I996" s="387"/>
      <c r="J996" s="374">
        <f t="shared" si="211"/>
        <v>0</v>
      </c>
      <c r="K996" s="375">
        <f t="shared" si="212"/>
        <v>0</v>
      </c>
    </row>
    <row r="997" spans="1:11">
      <c r="A997" s="372">
        <v>2150104</v>
      </c>
      <c r="B997" s="373" t="s">
        <v>1096</v>
      </c>
      <c r="C997" s="374"/>
      <c r="D997" s="295">
        <v>0</v>
      </c>
      <c r="E997" s="375">
        <f t="shared" si="209"/>
        <v>0</v>
      </c>
      <c r="F997" s="295">
        <f t="shared" si="210"/>
        <v>0</v>
      </c>
      <c r="G997" s="295"/>
      <c r="H997" s="295"/>
      <c r="I997" s="387"/>
      <c r="J997" s="374">
        <f t="shared" si="211"/>
        <v>0</v>
      </c>
      <c r="K997" s="375">
        <f t="shared" si="212"/>
        <v>0</v>
      </c>
    </row>
    <row r="998" spans="1:11">
      <c r="A998" s="372">
        <v>2150105</v>
      </c>
      <c r="B998" s="373" t="s">
        <v>1097</v>
      </c>
      <c r="C998" s="374"/>
      <c r="D998" s="295">
        <v>0</v>
      </c>
      <c r="E998" s="375">
        <f t="shared" si="209"/>
        <v>0</v>
      </c>
      <c r="F998" s="295">
        <f t="shared" si="210"/>
        <v>0</v>
      </c>
      <c r="G998" s="295"/>
      <c r="H998" s="295"/>
      <c r="I998" s="387"/>
      <c r="J998" s="374">
        <f t="shared" si="211"/>
        <v>0</v>
      </c>
      <c r="K998" s="375">
        <f t="shared" si="212"/>
        <v>0</v>
      </c>
    </row>
    <row r="999" spans="1:11">
      <c r="A999" s="372">
        <v>2150106</v>
      </c>
      <c r="B999" s="373" t="s">
        <v>1098</v>
      </c>
      <c r="C999" s="374"/>
      <c r="D999" s="295">
        <v>0</v>
      </c>
      <c r="E999" s="375">
        <f t="shared" si="209"/>
        <v>0</v>
      </c>
      <c r="F999" s="295">
        <f t="shared" si="210"/>
        <v>0</v>
      </c>
      <c r="G999" s="295"/>
      <c r="H999" s="295"/>
      <c r="I999" s="387"/>
      <c r="J999" s="374">
        <f t="shared" si="211"/>
        <v>0</v>
      </c>
      <c r="K999" s="375">
        <f t="shared" si="212"/>
        <v>0</v>
      </c>
    </row>
    <row r="1000" spans="1:11">
      <c r="A1000" s="372">
        <v>2150107</v>
      </c>
      <c r="B1000" s="373" t="s">
        <v>1099</v>
      </c>
      <c r="C1000" s="374"/>
      <c r="D1000" s="295">
        <v>0</v>
      </c>
      <c r="E1000" s="375">
        <f t="shared" si="209"/>
        <v>0</v>
      </c>
      <c r="F1000" s="295">
        <f t="shared" si="210"/>
        <v>0</v>
      </c>
      <c r="G1000" s="295"/>
      <c r="H1000" s="295"/>
      <c r="I1000" s="387"/>
      <c r="J1000" s="374">
        <f t="shared" si="211"/>
        <v>0</v>
      </c>
      <c r="K1000" s="375">
        <f t="shared" si="212"/>
        <v>0</v>
      </c>
    </row>
    <row r="1001" spans="1:11">
      <c r="A1001" s="372">
        <v>2150108</v>
      </c>
      <c r="B1001" s="373" t="s">
        <v>1100</v>
      </c>
      <c r="C1001" s="374"/>
      <c r="D1001" s="295">
        <v>0</v>
      </c>
      <c r="E1001" s="375">
        <f t="shared" si="209"/>
        <v>0</v>
      </c>
      <c r="F1001" s="295">
        <f t="shared" si="210"/>
        <v>0</v>
      </c>
      <c r="G1001" s="295"/>
      <c r="H1001" s="295"/>
      <c r="I1001" s="387"/>
      <c r="J1001" s="374">
        <f t="shared" si="211"/>
        <v>0</v>
      </c>
      <c r="K1001" s="375">
        <f t="shared" si="212"/>
        <v>0</v>
      </c>
    </row>
    <row r="1002" spans="1:11">
      <c r="A1002" s="372">
        <v>2150199</v>
      </c>
      <c r="B1002" s="373" t="s">
        <v>1101</v>
      </c>
      <c r="C1002" s="374"/>
      <c r="D1002" s="295">
        <v>0</v>
      </c>
      <c r="E1002" s="375">
        <f t="shared" si="209"/>
        <v>0</v>
      </c>
      <c r="F1002" s="295">
        <f t="shared" si="210"/>
        <v>0</v>
      </c>
      <c r="G1002" s="295"/>
      <c r="H1002" s="295"/>
      <c r="I1002" s="387"/>
      <c r="J1002" s="374">
        <f t="shared" si="211"/>
        <v>0</v>
      </c>
      <c r="K1002" s="375">
        <f t="shared" si="212"/>
        <v>0</v>
      </c>
    </row>
    <row r="1003" spans="1:11">
      <c r="A1003" s="376">
        <v>21502</v>
      </c>
      <c r="B1003" s="377" t="s">
        <v>1102</v>
      </c>
      <c r="C1003" s="378">
        <f t="shared" ref="C1003:I1003" si="219">SUM(C1004:C1018)</f>
        <v>0</v>
      </c>
      <c r="D1003" s="378">
        <f t="shared" si="219"/>
        <v>736</v>
      </c>
      <c r="E1003" s="379">
        <f t="shared" si="209"/>
        <v>0</v>
      </c>
      <c r="F1003" s="378">
        <f t="shared" si="210"/>
        <v>1481</v>
      </c>
      <c r="G1003" s="378">
        <f t="shared" si="219"/>
        <v>0</v>
      </c>
      <c r="H1003" s="378">
        <f t="shared" si="219"/>
        <v>0</v>
      </c>
      <c r="I1003" s="388">
        <f t="shared" si="219"/>
        <v>1481</v>
      </c>
      <c r="J1003" s="378">
        <f t="shared" si="211"/>
        <v>1481</v>
      </c>
      <c r="K1003" s="379">
        <f t="shared" si="212"/>
        <v>0</v>
      </c>
    </row>
    <row r="1004" spans="1:11">
      <c r="A1004" s="372">
        <v>2150201</v>
      </c>
      <c r="B1004" s="373" t="s">
        <v>1103</v>
      </c>
      <c r="C1004" s="374"/>
      <c r="D1004" s="295">
        <v>0</v>
      </c>
      <c r="E1004" s="375">
        <f t="shared" si="209"/>
        <v>0</v>
      </c>
      <c r="F1004" s="295">
        <f t="shared" si="210"/>
        <v>0</v>
      </c>
      <c r="G1004" s="295"/>
      <c r="H1004" s="295"/>
      <c r="I1004" s="387"/>
      <c r="J1004" s="374">
        <f t="shared" si="211"/>
        <v>0</v>
      </c>
      <c r="K1004" s="375">
        <f t="shared" si="212"/>
        <v>0</v>
      </c>
    </row>
    <row r="1005" spans="1:11">
      <c r="A1005" s="372">
        <v>2150202</v>
      </c>
      <c r="B1005" s="373" t="s">
        <v>1104</v>
      </c>
      <c r="C1005" s="374"/>
      <c r="D1005" s="295">
        <v>0</v>
      </c>
      <c r="E1005" s="375">
        <f t="shared" si="209"/>
        <v>0</v>
      </c>
      <c r="F1005" s="295">
        <f t="shared" si="210"/>
        <v>0</v>
      </c>
      <c r="G1005" s="295"/>
      <c r="H1005" s="295"/>
      <c r="I1005" s="387"/>
      <c r="J1005" s="374">
        <f t="shared" si="211"/>
        <v>0</v>
      </c>
      <c r="K1005" s="375">
        <f t="shared" si="212"/>
        <v>0</v>
      </c>
    </row>
    <row r="1006" spans="1:11">
      <c r="A1006" s="372">
        <v>2150203</v>
      </c>
      <c r="B1006" s="373" t="s">
        <v>1105</v>
      </c>
      <c r="C1006" s="374"/>
      <c r="D1006" s="295">
        <v>0</v>
      </c>
      <c r="E1006" s="375">
        <f t="shared" si="209"/>
        <v>0</v>
      </c>
      <c r="F1006" s="295">
        <f t="shared" si="210"/>
        <v>0</v>
      </c>
      <c r="G1006" s="295"/>
      <c r="H1006" s="295"/>
      <c r="I1006" s="387"/>
      <c r="J1006" s="374">
        <f t="shared" si="211"/>
        <v>0</v>
      </c>
      <c r="K1006" s="375">
        <f t="shared" si="212"/>
        <v>0</v>
      </c>
    </row>
    <row r="1007" spans="1:11">
      <c r="A1007" s="372">
        <v>2150204</v>
      </c>
      <c r="B1007" s="373" t="s">
        <v>1106</v>
      </c>
      <c r="C1007" s="374"/>
      <c r="D1007" s="295">
        <v>0</v>
      </c>
      <c r="E1007" s="375">
        <f t="shared" si="209"/>
        <v>0</v>
      </c>
      <c r="F1007" s="295">
        <f t="shared" si="210"/>
        <v>0</v>
      </c>
      <c r="G1007" s="295"/>
      <c r="H1007" s="295"/>
      <c r="I1007" s="387"/>
      <c r="J1007" s="374">
        <f t="shared" si="211"/>
        <v>0</v>
      </c>
      <c r="K1007" s="375">
        <f t="shared" si="212"/>
        <v>0</v>
      </c>
    </row>
    <row r="1008" spans="1:11">
      <c r="A1008" s="372">
        <v>2150205</v>
      </c>
      <c r="B1008" s="373" t="s">
        <v>1107</v>
      </c>
      <c r="C1008" s="374"/>
      <c r="D1008" s="295">
        <v>0</v>
      </c>
      <c r="E1008" s="375">
        <f t="shared" si="209"/>
        <v>0</v>
      </c>
      <c r="F1008" s="295">
        <f t="shared" si="210"/>
        <v>0</v>
      </c>
      <c r="G1008" s="295"/>
      <c r="H1008" s="295"/>
      <c r="I1008" s="387"/>
      <c r="J1008" s="374">
        <f t="shared" si="211"/>
        <v>0</v>
      </c>
      <c r="K1008" s="375">
        <f t="shared" si="212"/>
        <v>0</v>
      </c>
    </row>
    <row r="1009" spans="1:11">
      <c r="A1009" s="372">
        <v>2150206</v>
      </c>
      <c r="B1009" s="373" t="s">
        <v>1108</v>
      </c>
      <c r="C1009" s="374"/>
      <c r="D1009" s="295">
        <v>0</v>
      </c>
      <c r="E1009" s="375">
        <f t="shared" si="209"/>
        <v>0</v>
      </c>
      <c r="F1009" s="295">
        <f t="shared" si="210"/>
        <v>0</v>
      </c>
      <c r="G1009" s="295"/>
      <c r="H1009" s="295"/>
      <c r="I1009" s="387"/>
      <c r="J1009" s="374">
        <f t="shared" si="211"/>
        <v>0</v>
      </c>
      <c r="K1009" s="375">
        <f t="shared" si="212"/>
        <v>0</v>
      </c>
    </row>
    <row r="1010" spans="1:11">
      <c r="A1010" s="372">
        <v>2150207</v>
      </c>
      <c r="B1010" s="373" t="s">
        <v>1109</v>
      </c>
      <c r="C1010" s="374"/>
      <c r="D1010" s="295">
        <v>0</v>
      </c>
      <c r="E1010" s="375">
        <f t="shared" si="209"/>
        <v>0</v>
      </c>
      <c r="F1010" s="295">
        <f t="shared" si="210"/>
        <v>0</v>
      </c>
      <c r="G1010" s="295"/>
      <c r="H1010" s="295"/>
      <c r="I1010" s="387"/>
      <c r="J1010" s="374">
        <f t="shared" si="211"/>
        <v>0</v>
      </c>
      <c r="K1010" s="375">
        <f t="shared" si="212"/>
        <v>0</v>
      </c>
    </row>
    <row r="1011" spans="1:11">
      <c r="A1011" s="372">
        <v>2150208</v>
      </c>
      <c r="B1011" s="373" t="s">
        <v>1110</v>
      </c>
      <c r="C1011" s="374"/>
      <c r="D1011" s="295">
        <v>0</v>
      </c>
      <c r="E1011" s="375">
        <f t="shared" si="209"/>
        <v>0</v>
      </c>
      <c r="F1011" s="295">
        <f t="shared" si="210"/>
        <v>0</v>
      </c>
      <c r="G1011" s="295"/>
      <c r="H1011" s="295"/>
      <c r="I1011" s="387"/>
      <c r="J1011" s="374">
        <f t="shared" si="211"/>
        <v>0</v>
      </c>
      <c r="K1011" s="375">
        <f t="shared" si="212"/>
        <v>0</v>
      </c>
    </row>
    <row r="1012" spans="1:11">
      <c r="A1012" s="372">
        <v>2150209</v>
      </c>
      <c r="B1012" s="373" t="s">
        <v>1111</v>
      </c>
      <c r="C1012" s="374"/>
      <c r="D1012" s="295">
        <v>0</v>
      </c>
      <c r="E1012" s="375">
        <f t="shared" si="209"/>
        <v>0</v>
      </c>
      <c r="F1012" s="295">
        <f t="shared" si="210"/>
        <v>0</v>
      </c>
      <c r="G1012" s="295"/>
      <c r="H1012" s="295"/>
      <c r="I1012" s="387"/>
      <c r="J1012" s="374">
        <f t="shared" si="211"/>
        <v>0</v>
      </c>
      <c r="K1012" s="375">
        <f t="shared" si="212"/>
        <v>0</v>
      </c>
    </row>
    <row r="1013" spans="1:11">
      <c r="A1013" s="372">
        <v>2150210</v>
      </c>
      <c r="B1013" s="373" t="s">
        <v>1112</v>
      </c>
      <c r="C1013" s="374"/>
      <c r="D1013" s="295">
        <v>0</v>
      </c>
      <c r="E1013" s="375">
        <f t="shared" si="209"/>
        <v>0</v>
      </c>
      <c r="F1013" s="295">
        <f t="shared" si="210"/>
        <v>0</v>
      </c>
      <c r="G1013" s="295"/>
      <c r="H1013" s="295"/>
      <c r="I1013" s="387"/>
      <c r="J1013" s="374">
        <f t="shared" si="211"/>
        <v>0</v>
      </c>
      <c r="K1013" s="375">
        <f t="shared" si="212"/>
        <v>0</v>
      </c>
    </row>
    <row r="1014" spans="1:11">
      <c r="A1014" s="372">
        <v>2150212</v>
      </c>
      <c r="B1014" s="373" t="s">
        <v>1113</v>
      </c>
      <c r="C1014" s="374"/>
      <c r="D1014" s="295">
        <v>0</v>
      </c>
      <c r="E1014" s="375">
        <f t="shared" si="209"/>
        <v>0</v>
      </c>
      <c r="F1014" s="295">
        <f t="shared" si="210"/>
        <v>0</v>
      </c>
      <c r="G1014" s="295"/>
      <c r="H1014" s="295"/>
      <c r="I1014" s="387"/>
      <c r="J1014" s="374">
        <f t="shared" si="211"/>
        <v>0</v>
      </c>
      <c r="K1014" s="375">
        <f t="shared" si="212"/>
        <v>0</v>
      </c>
    </row>
    <row r="1015" spans="1:11">
      <c r="A1015" s="372">
        <v>2150213</v>
      </c>
      <c r="B1015" s="373" t="s">
        <v>1114</v>
      </c>
      <c r="C1015" s="374"/>
      <c r="D1015" s="295">
        <v>0</v>
      </c>
      <c r="E1015" s="375">
        <f t="shared" si="209"/>
        <v>0</v>
      </c>
      <c r="F1015" s="295">
        <f t="shared" si="210"/>
        <v>0</v>
      </c>
      <c r="G1015" s="295"/>
      <c r="H1015" s="295"/>
      <c r="I1015" s="387"/>
      <c r="J1015" s="374">
        <f t="shared" si="211"/>
        <v>0</v>
      </c>
      <c r="K1015" s="375">
        <f t="shared" si="212"/>
        <v>0</v>
      </c>
    </row>
    <row r="1016" spans="1:11">
      <c r="A1016" s="372">
        <v>2150214</v>
      </c>
      <c r="B1016" s="373" t="s">
        <v>1115</v>
      </c>
      <c r="C1016" s="374"/>
      <c r="D1016" s="295">
        <v>0</v>
      </c>
      <c r="E1016" s="375">
        <f t="shared" si="209"/>
        <v>0</v>
      </c>
      <c r="F1016" s="295">
        <f t="shared" si="210"/>
        <v>0</v>
      </c>
      <c r="G1016" s="295"/>
      <c r="H1016" s="295"/>
      <c r="I1016" s="387"/>
      <c r="J1016" s="374">
        <f t="shared" si="211"/>
        <v>0</v>
      </c>
      <c r="K1016" s="375">
        <f t="shared" si="212"/>
        <v>0</v>
      </c>
    </row>
    <row r="1017" spans="1:11">
      <c r="A1017" s="372">
        <v>2150215</v>
      </c>
      <c r="B1017" s="373" t="s">
        <v>1116</v>
      </c>
      <c r="C1017" s="374"/>
      <c r="D1017" s="295">
        <v>0</v>
      </c>
      <c r="E1017" s="375">
        <f t="shared" si="209"/>
        <v>0</v>
      </c>
      <c r="F1017" s="295">
        <f t="shared" si="210"/>
        <v>0</v>
      </c>
      <c r="G1017" s="295"/>
      <c r="H1017" s="295"/>
      <c r="I1017" s="387"/>
      <c r="J1017" s="374">
        <f t="shared" si="211"/>
        <v>0</v>
      </c>
      <c r="K1017" s="375">
        <f t="shared" si="212"/>
        <v>0</v>
      </c>
    </row>
    <row r="1018" spans="1:11">
      <c r="A1018" s="372">
        <v>2150299</v>
      </c>
      <c r="B1018" s="373" t="s">
        <v>1117</v>
      </c>
      <c r="C1018" s="374"/>
      <c r="D1018" s="295">
        <v>736</v>
      </c>
      <c r="E1018" s="375">
        <f t="shared" si="209"/>
        <v>0</v>
      </c>
      <c r="F1018" s="295">
        <f t="shared" si="210"/>
        <v>1481</v>
      </c>
      <c r="G1018" s="295"/>
      <c r="H1018" s="295"/>
      <c r="I1018" s="387">
        <v>1481</v>
      </c>
      <c r="J1018" s="374">
        <f t="shared" si="211"/>
        <v>1481</v>
      </c>
      <c r="K1018" s="375">
        <f t="shared" si="212"/>
        <v>0</v>
      </c>
    </row>
    <row r="1019" spans="1:11">
      <c r="A1019" s="376">
        <v>21503</v>
      </c>
      <c r="B1019" s="377" t="s">
        <v>1118</v>
      </c>
      <c r="C1019" s="378">
        <f t="shared" ref="C1019:I1019" si="220">SUM(C1020:C1023)</f>
        <v>0</v>
      </c>
      <c r="D1019" s="378">
        <f t="shared" si="220"/>
        <v>0</v>
      </c>
      <c r="E1019" s="379">
        <f t="shared" si="209"/>
        <v>0</v>
      </c>
      <c r="F1019" s="378">
        <f t="shared" si="210"/>
        <v>0</v>
      </c>
      <c r="G1019" s="378">
        <f t="shared" si="220"/>
        <v>0</v>
      </c>
      <c r="H1019" s="378">
        <f t="shared" si="220"/>
        <v>0</v>
      </c>
      <c r="I1019" s="388">
        <f t="shared" si="220"/>
        <v>0</v>
      </c>
      <c r="J1019" s="378">
        <f t="shared" si="211"/>
        <v>0</v>
      </c>
      <c r="K1019" s="379">
        <f t="shared" si="212"/>
        <v>0</v>
      </c>
    </row>
    <row r="1020" spans="1:11">
      <c r="A1020" s="372">
        <v>2150301</v>
      </c>
      <c r="B1020" s="373" t="s">
        <v>1119</v>
      </c>
      <c r="C1020" s="374"/>
      <c r="D1020" s="295">
        <v>0</v>
      </c>
      <c r="E1020" s="375">
        <f t="shared" si="209"/>
        <v>0</v>
      </c>
      <c r="F1020" s="295">
        <f t="shared" si="210"/>
        <v>0</v>
      </c>
      <c r="G1020" s="295"/>
      <c r="H1020" s="295"/>
      <c r="I1020" s="387"/>
      <c r="J1020" s="374">
        <f t="shared" si="211"/>
        <v>0</v>
      </c>
      <c r="K1020" s="375">
        <f t="shared" si="212"/>
        <v>0</v>
      </c>
    </row>
    <row r="1021" spans="1:11">
      <c r="A1021" s="372">
        <v>2150302</v>
      </c>
      <c r="B1021" s="373" t="s">
        <v>1120</v>
      </c>
      <c r="C1021" s="374"/>
      <c r="D1021" s="295">
        <v>0</v>
      </c>
      <c r="E1021" s="375">
        <f t="shared" si="209"/>
        <v>0</v>
      </c>
      <c r="F1021" s="295">
        <f t="shared" si="210"/>
        <v>0</v>
      </c>
      <c r="G1021" s="295"/>
      <c r="H1021" s="295"/>
      <c r="I1021" s="387"/>
      <c r="J1021" s="374">
        <f t="shared" si="211"/>
        <v>0</v>
      </c>
      <c r="K1021" s="375">
        <f t="shared" si="212"/>
        <v>0</v>
      </c>
    </row>
    <row r="1022" spans="1:11">
      <c r="A1022" s="372">
        <v>2150303</v>
      </c>
      <c r="B1022" s="373" t="s">
        <v>1121</v>
      </c>
      <c r="C1022" s="374"/>
      <c r="D1022" s="295">
        <v>0</v>
      </c>
      <c r="E1022" s="375">
        <f t="shared" si="209"/>
        <v>0</v>
      </c>
      <c r="F1022" s="295">
        <f t="shared" si="210"/>
        <v>0</v>
      </c>
      <c r="G1022" s="295"/>
      <c r="H1022" s="295"/>
      <c r="I1022" s="387"/>
      <c r="J1022" s="374">
        <f t="shared" si="211"/>
        <v>0</v>
      </c>
      <c r="K1022" s="375">
        <f t="shared" si="212"/>
        <v>0</v>
      </c>
    </row>
    <row r="1023" spans="1:11">
      <c r="A1023" s="372">
        <v>2150399</v>
      </c>
      <c r="B1023" s="373" t="s">
        <v>1122</v>
      </c>
      <c r="C1023" s="374"/>
      <c r="D1023" s="295">
        <v>0</v>
      </c>
      <c r="E1023" s="375">
        <f t="shared" si="209"/>
        <v>0</v>
      </c>
      <c r="F1023" s="295">
        <f t="shared" si="210"/>
        <v>0</v>
      </c>
      <c r="G1023" s="295"/>
      <c r="H1023" s="295"/>
      <c r="I1023" s="387"/>
      <c r="J1023" s="374">
        <f t="shared" si="211"/>
        <v>0</v>
      </c>
      <c r="K1023" s="375">
        <f t="shared" si="212"/>
        <v>0</v>
      </c>
    </row>
    <row r="1024" spans="1:11">
      <c r="A1024" s="376">
        <v>21505</v>
      </c>
      <c r="B1024" s="377" t="s">
        <v>1123</v>
      </c>
      <c r="C1024" s="378">
        <f t="shared" ref="C1024:I1024" si="221">SUM(C1025:C1034)</f>
        <v>0</v>
      </c>
      <c r="D1024" s="378">
        <f t="shared" si="221"/>
        <v>0</v>
      </c>
      <c r="E1024" s="379">
        <f t="shared" ref="E1024:E1087" si="222">IF(C1024=0,0,D1024/C1024)*100</f>
        <v>0</v>
      </c>
      <c r="F1024" s="378">
        <f t="shared" ref="F1024:F1087" si="223">G1024+H1024+I1024</f>
        <v>0</v>
      </c>
      <c r="G1024" s="378">
        <f t="shared" si="221"/>
        <v>0</v>
      </c>
      <c r="H1024" s="378">
        <f t="shared" si="221"/>
        <v>0</v>
      </c>
      <c r="I1024" s="388">
        <f t="shared" si="221"/>
        <v>0</v>
      </c>
      <c r="J1024" s="378">
        <f t="shared" ref="J1024:J1087" si="224">F1024-C1024</f>
        <v>0</v>
      </c>
      <c r="K1024" s="379">
        <f t="shared" ref="K1024:K1087" si="225">IF(C1024=0,0,J1024/C1024*100)</f>
        <v>0</v>
      </c>
    </row>
    <row r="1025" spans="1:11">
      <c r="A1025" s="372">
        <v>2150501</v>
      </c>
      <c r="B1025" s="373" t="s">
        <v>1124</v>
      </c>
      <c r="C1025" s="374"/>
      <c r="D1025" s="295">
        <v>0</v>
      </c>
      <c r="E1025" s="375">
        <f t="shared" si="222"/>
        <v>0</v>
      </c>
      <c r="F1025" s="295">
        <f t="shared" si="223"/>
        <v>0</v>
      </c>
      <c r="G1025" s="295"/>
      <c r="H1025" s="295"/>
      <c r="I1025" s="387"/>
      <c r="J1025" s="374">
        <f t="shared" si="224"/>
        <v>0</v>
      </c>
      <c r="K1025" s="375">
        <f t="shared" si="225"/>
        <v>0</v>
      </c>
    </row>
    <row r="1026" ht="24" spans="1:11">
      <c r="A1026" s="372">
        <v>2150502</v>
      </c>
      <c r="B1026" s="373" t="s">
        <v>1125</v>
      </c>
      <c r="C1026" s="374"/>
      <c r="D1026" s="295">
        <v>0</v>
      </c>
      <c r="E1026" s="375">
        <f t="shared" si="222"/>
        <v>0</v>
      </c>
      <c r="F1026" s="295">
        <f t="shared" si="223"/>
        <v>0</v>
      </c>
      <c r="G1026" s="295"/>
      <c r="H1026" s="295"/>
      <c r="I1026" s="387"/>
      <c r="J1026" s="374">
        <f t="shared" si="224"/>
        <v>0</v>
      </c>
      <c r="K1026" s="375">
        <f t="shared" si="225"/>
        <v>0</v>
      </c>
    </row>
    <row r="1027" spans="1:11">
      <c r="A1027" s="372">
        <v>2150503</v>
      </c>
      <c r="B1027" s="373" t="s">
        <v>1126</v>
      </c>
      <c r="C1027" s="374"/>
      <c r="D1027" s="295">
        <v>0</v>
      </c>
      <c r="E1027" s="375">
        <f t="shared" si="222"/>
        <v>0</v>
      </c>
      <c r="F1027" s="295">
        <f t="shared" si="223"/>
        <v>0</v>
      </c>
      <c r="G1027" s="295"/>
      <c r="H1027" s="295"/>
      <c r="I1027" s="387"/>
      <c r="J1027" s="374">
        <f t="shared" si="224"/>
        <v>0</v>
      </c>
      <c r="K1027" s="375">
        <f t="shared" si="225"/>
        <v>0</v>
      </c>
    </row>
    <row r="1028" spans="1:11">
      <c r="A1028" s="372">
        <v>2150505</v>
      </c>
      <c r="B1028" s="373" t="s">
        <v>1127</v>
      </c>
      <c r="C1028" s="374"/>
      <c r="D1028" s="295">
        <v>0</v>
      </c>
      <c r="E1028" s="375">
        <f t="shared" si="222"/>
        <v>0</v>
      </c>
      <c r="F1028" s="295">
        <f t="shared" si="223"/>
        <v>0</v>
      </c>
      <c r="G1028" s="295"/>
      <c r="H1028" s="295"/>
      <c r="I1028" s="387"/>
      <c r="J1028" s="374">
        <f t="shared" si="224"/>
        <v>0</v>
      </c>
      <c r="K1028" s="375">
        <f t="shared" si="225"/>
        <v>0</v>
      </c>
    </row>
    <row r="1029" spans="1:11">
      <c r="A1029" s="372">
        <v>2150507</v>
      </c>
      <c r="B1029" s="373" t="s">
        <v>1128</v>
      </c>
      <c r="C1029" s="374"/>
      <c r="D1029" s="295">
        <v>0</v>
      </c>
      <c r="E1029" s="375">
        <f t="shared" si="222"/>
        <v>0</v>
      </c>
      <c r="F1029" s="295">
        <f t="shared" si="223"/>
        <v>0</v>
      </c>
      <c r="G1029" s="295"/>
      <c r="H1029" s="295"/>
      <c r="I1029" s="387"/>
      <c r="J1029" s="374">
        <f t="shared" si="224"/>
        <v>0</v>
      </c>
      <c r="K1029" s="375">
        <f t="shared" si="225"/>
        <v>0</v>
      </c>
    </row>
    <row r="1030" spans="1:11">
      <c r="A1030" s="372">
        <v>2150508</v>
      </c>
      <c r="B1030" s="373" t="s">
        <v>1129</v>
      </c>
      <c r="C1030" s="374"/>
      <c r="D1030" s="295">
        <v>0</v>
      </c>
      <c r="E1030" s="375">
        <f t="shared" si="222"/>
        <v>0</v>
      </c>
      <c r="F1030" s="295">
        <f t="shared" si="223"/>
        <v>0</v>
      </c>
      <c r="G1030" s="295"/>
      <c r="H1030" s="295"/>
      <c r="I1030" s="387"/>
      <c r="J1030" s="374">
        <f t="shared" si="224"/>
        <v>0</v>
      </c>
      <c r="K1030" s="375">
        <f t="shared" si="225"/>
        <v>0</v>
      </c>
    </row>
    <row r="1031" spans="1:11">
      <c r="A1031" s="372">
        <v>2150516</v>
      </c>
      <c r="B1031" s="373" t="s">
        <v>1130</v>
      </c>
      <c r="C1031" s="374"/>
      <c r="D1031" s="295">
        <v>0</v>
      </c>
      <c r="E1031" s="375">
        <f t="shared" si="222"/>
        <v>0</v>
      </c>
      <c r="F1031" s="295">
        <f t="shared" si="223"/>
        <v>0</v>
      </c>
      <c r="G1031" s="295"/>
      <c r="H1031" s="295"/>
      <c r="I1031" s="387"/>
      <c r="J1031" s="374">
        <f t="shared" si="224"/>
        <v>0</v>
      </c>
      <c r="K1031" s="375">
        <f t="shared" si="225"/>
        <v>0</v>
      </c>
    </row>
    <row r="1032" spans="1:11">
      <c r="A1032" s="372">
        <v>2150517</v>
      </c>
      <c r="B1032" s="373" t="s">
        <v>1131</v>
      </c>
      <c r="C1032" s="374"/>
      <c r="D1032" s="295">
        <v>0</v>
      </c>
      <c r="E1032" s="375">
        <f t="shared" si="222"/>
        <v>0</v>
      </c>
      <c r="F1032" s="295">
        <f t="shared" si="223"/>
        <v>0</v>
      </c>
      <c r="G1032" s="295"/>
      <c r="H1032" s="295"/>
      <c r="I1032" s="387"/>
      <c r="J1032" s="374">
        <f t="shared" si="224"/>
        <v>0</v>
      </c>
      <c r="K1032" s="375">
        <f t="shared" si="225"/>
        <v>0</v>
      </c>
    </row>
    <row r="1033" spans="1:11">
      <c r="A1033" s="372">
        <v>2150550</v>
      </c>
      <c r="B1033" s="373" t="s">
        <v>1132</v>
      </c>
      <c r="C1033" s="374"/>
      <c r="D1033" s="295">
        <v>0</v>
      </c>
      <c r="E1033" s="375">
        <f t="shared" si="222"/>
        <v>0</v>
      </c>
      <c r="F1033" s="295">
        <f t="shared" si="223"/>
        <v>0</v>
      </c>
      <c r="G1033" s="295"/>
      <c r="H1033" s="295"/>
      <c r="I1033" s="387"/>
      <c r="J1033" s="374">
        <f t="shared" si="224"/>
        <v>0</v>
      </c>
      <c r="K1033" s="375">
        <f t="shared" si="225"/>
        <v>0</v>
      </c>
    </row>
    <row r="1034" spans="1:11">
      <c r="A1034" s="372">
        <v>2150599</v>
      </c>
      <c r="B1034" s="373" t="s">
        <v>1133</v>
      </c>
      <c r="C1034" s="374"/>
      <c r="D1034" s="295">
        <v>0</v>
      </c>
      <c r="E1034" s="375">
        <f t="shared" si="222"/>
        <v>0</v>
      </c>
      <c r="F1034" s="295">
        <f t="shared" si="223"/>
        <v>0</v>
      </c>
      <c r="G1034" s="295"/>
      <c r="H1034" s="295"/>
      <c r="I1034" s="387"/>
      <c r="J1034" s="374">
        <f t="shared" si="224"/>
        <v>0</v>
      </c>
      <c r="K1034" s="375">
        <f t="shared" si="225"/>
        <v>0</v>
      </c>
    </row>
    <row r="1035" spans="1:11">
      <c r="A1035" s="376">
        <v>21507</v>
      </c>
      <c r="B1035" s="377" t="s">
        <v>1134</v>
      </c>
      <c r="C1035" s="378">
        <f t="shared" ref="C1035:I1035" si="226">SUM(C1036:C1041)</f>
        <v>0</v>
      </c>
      <c r="D1035" s="378">
        <f t="shared" si="226"/>
        <v>0</v>
      </c>
      <c r="E1035" s="379">
        <f t="shared" si="222"/>
        <v>0</v>
      </c>
      <c r="F1035" s="378">
        <f t="shared" si="223"/>
        <v>0</v>
      </c>
      <c r="G1035" s="378">
        <f t="shared" si="226"/>
        <v>0</v>
      </c>
      <c r="H1035" s="378">
        <f t="shared" si="226"/>
        <v>0</v>
      </c>
      <c r="I1035" s="388">
        <f t="shared" si="226"/>
        <v>0</v>
      </c>
      <c r="J1035" s="378">
        <f t="shared" si="224"/>
        <v>0</v>
      </c>
      <c r="K1035" s="379">
        <f t="shared" si="225"/>
        <v>0</v>
      </c>
    </row>
    <row r="1036" spans="1:11">
      <c r="A1036" s="372">
        <v>2150701</v>
      </c>
      <c r="B1036" s="373" t="s">
        <v>1135</v>
      </c>
      <c r="C1036" s="374"/>
      <c r="D1036" s="295">
        <v>0</v>
      </c>
      <c r="E1036" s="375">
        <f t="shared" si="222"/>
        <v>0</v>
      </c>
      <c r="F1036" s="295">
        <f t="shared" si="223"/>
        <v>0</v>
      </c>
      <c r="G1036" s="295"/>
      <c r="H1036" s="295"/>
      <c r="I1036" s="387"/>
      <c r="J1036" s="374">
        <f t="shared" si="224"/>
        <v>0</v>
      </c>
      <c r="K1036" s="375">
        <f t="shared" si="225"/>
        <v>0</v>
      </c>
    </row>
    <row r="1037" spans="1:11">
      <c r="A1037" s="372">
        <v>2150702</v>
      </c>
      <c r="B1037" s="373" t="s">
        <v>1136</v>
      </c>
      <c r="C1037" s="374"/>
      <c r="D1037" s="295">
        <v>0</v>
      </c>
      <c r="E1037" s="375">
        <f t="shared" si="222"/>
        <v>0</v>
      </c>
      <c r="F1037" s="295">
        <f t="shared" si="223"/>
        <v>0</v>
      </c>
      <c r="G1037" s="295"/>
      <c r="H1037" s="295"/>
      <c r="I1037" s="387"/>
      <c r="J1037" s="374">
        <f t="shared" si="224"/>
        <v>0</v>
      </c>
      <c r="K1037" s="375">
        <f t="shared" si="225"/>
        <v>0</v>
      </c>
    </row>
    <row r="1038" spans="1:11">
      <c r="A1038" s="372">
        <v>2150703</v>
      </c>
      <c r="B1038" s="373" t="s">
        <v>1137</v>
      </c>
      <c r="C1038" s="374"/>
      <c r="D1038" s="295">
        <v>0</v>
      </c>
      <c r="E1038" s="375">
        <f t="shared" si="222"/>
        <v>0</v>
      </c>
      <c r="F1038" s="295">
        <f t="shared" si="223"/>
        <v>0</v>
      </c>
      <c r="G1038" s="295"/>
      <c r="H1038" s="295"/>
      <c r="I1038" s="387"/>
      <c r="J1038" s="374">
        <f t="shared" si="224"/>
        <v>0</v>
      </c>
      <c r="K1038" s="375">
        <f t="shared" si="225"/>
        <v>0</v>
      </c>
    </row>
    <row r="1039" spans="1:11">
      <c r="A1039" s="372">
        <v>2150704</v>
      </c>
      <c r="B1039" s="373" t="s">
        <v>1138</v>
      </c>
      <c r="C1039" s="374"/>
      <c r="D1039" s="295">
        <v>0</v>
      </c>
      <c r="E1039" s="375">
        <f t="shared" si="222"/>
        <v>0</v>
      </c>
      <c r="F1039" s="295">
        <f t="shared" si="223"/>
        <v>0</v>
      </c>
      <c r="G1039" s="295"/>
      <c r="H1039" s="295"/>
      <c r="I1039" s="387"/>
      <c r="J1039" s="374">
        <f t="shared" si="224"/>
        <v>0</v>
      </c>
      <c r="K1039" s="375">
        <f t="shared" si="225"/>
        <v>0</v>
      </c>
    </row>
    <row r="1040" spans="1:11">
      <c r="A1040" s="372">
        <v>2150705</v>
      </c>
      <c r="B1040" s="373" t="s">
        <v>1139</v>
      </c>
      <c r="C1040" s="374"/>
      <c r="D1040" s="295">
        <v>0</v>
      </c>
      <c r="E1040" s="375">
        <f t="shared" si="222"/>
        <v>0</v>
      </c>
      <c r="F1040" s="295">
        <f t="shared" si="223"/>
        <v>0</v>
      </c>
      <c r="G1040" s="295"/>
      <c r="H1040" s="295"/>
      <c r="I1040" s="387"/>
      <c r="J1040" s="374">
        <f t="shared" si="224"/>
        <v>0</v>
      </c>
      <c r="K1040" s="375">
        <f t="shared" si="225"/>
        <v>0</v>
      </c>
    </row>
    <row r="1041" spans="1:11">
      <c r="A1041" s="372">
        <v>2150799</v>
      </c>
      <c r="B1041" s="373" t="s">
        <v>1140</v>
      </c>
      <c r="C1041" s="374"/>
      <c r="D1041" s="295">
        <v>0</v>
      </c>
      <c r="E1041" s="375">
        <f t="shared" si="222"/>
        <v>0</v>
      </c>
      <c r="F1041" s="295">
        <f t="shared" si="223"/>
        <v>0</v>
      </c>
      <c r="G1041" s="295"/>
      <c r="H1041" s="295"/>
      <c r="I1041" s="387"/>
      <c r="J1041" s="374">
        <f t="shared" si="224"/>
        <v>0</v>
      </c>
      <c r="K1041" s="375">
        <f t="shared" si="225"/>
        <v>0</v>
      </c>
    </row>
    <row r="1042" spans="1:11">
      <c r="A1042" s="376">
        <v>21508</v>
      </c>
      <c r="B1042" s="377" t="s">
        <v>1141</v>
      </c>
      <c r="C1042" s="378">
        <f t="shared" ref="C1042:I1042" si="227">SUM(C1043:C1049)</f>
        <v>0</v>
      </c>
      <c r="D1042" s="378">
        <f t="shared" si="227"/>
        <v>30</v>
      </c>
      <c r="E1042" s="379">
        <f t="shared" si="222"/>
        <v>0</v>
      </c>
      <c r="F1042" s="378">
        <f t="shared" si="223"/>
        <v>30</v>
      </c>
      <c r="G1042" s="378">
        <f t="shared" si="227"/>
        <v>0</v>
      </c>
      <c r="H1042" s="378">
        <f t="shared" si="227"/>
        <v>0</v>
      </c>
      <c r="I1042" s="388">
        <f t="shared" si="227"/>
        <v>30</v>
      </c>
      <c r="J1042" s="378">
        <f t="shared" si="224"/>
        <v>30</v>
      </c>
      <c r="K1042" s="379">
        <f t="shared" si="225"/>
        <v>0</v>
      </c>
    </row>
    <row r="1043" ht="24" spans="1:11">
      <c r="A1043" s="372">
        <v>2150801</v>
      </c>
      <c r="B1043" s="373" t="s">
        <v>1142</v>
      </c>
      <c r="C1043" s="374"/>
      <c r="D1043" s="295">
        <v>0</v>
      </c>
      <c r="E1043" s="375">
        <f t="shared" si="222"/>
        <v>0</v>
      </c>
      <c r="F1043" s="295">
        <f t="shared" si="223"/>
        <v>0</v>
      </c>
      <c r="G1043" s="295"/>
      <c r="H1043" s="295"/>
      <c r="I1043" s="387"/>
      <c r="J1043" s="374">
        <f t="shared" si="224"/>
        <v>0</v>
      </c>
      <c r="K1043" s="375">
        <f t="shared" si="225"/>
        <v>0</v>
      </c>
    </row>
    <row r="1044" ht="24" spans="1:11">
      <c r="A1044" s="372">
        <v>2150802</v>
      </c>
      <c r="B1044" s="373" t="s">
        <v>1143</v>
      </c>
      <c r="C1044" s="374"/>
      <c r="D1044" s="295">
        <v>0</v>
      </c>
      <c r="E1044" s="375">
        <f t="shared" si="222"/>
        <v>0</v>
      </c>
      <c r="F1044" s="295">
        <f t="shared" si="223"/>
        <v>0</v>
      </c>
      <c r="G1044" s="295"/>
      <c r="H1044" s="295"/>
      <c r="I1044" s="387"/>
      <c r="J1044" s="374">
        <f t="shared" si="224"/>
        <v>0</v>
      </c>
      <c r="K1044" s="375">
        <f t="shared" si="225"/>
        <v>0</v>
      </c>
    </row>
    <row r="1045" ht="24" spans="1:11">
      <c r="A1045" s="372">
        <v>2150803</v>
      </c>
      <c r="B1045" s="373" t="s">
        <v>1144</v>
      </c>
      <c r="C1045" s="374"/>
      <c r="D1045" s="295">
        <v>0</v>
      </c>
      <c r="E1045" s="375">
        <f t="shared" si="222"/>
        <v>0</v>
      </c>
      <c r="F1045" s="295">
        <f t="shared" si="223"/>
        <v>0</v>
      </c>
      <c r="G1045" s="295"/>
      <c r="H1045" s="295"/>
      <c r="I1045" s="387"/>
      <c r="J1045" s="374">
        <f t="shared" si="224"/>
        <v>0</v>
      </c>
      <c r="K1045" s="375">
        <f t="shared" si="225"/>
        <v>0</v>
      </c>
    </row>
    <row r="1046" spans="1:11">
      <c r="A1046" s="372">
        <v>2150804</v>
      </c>
      <c r="B1046" s="373" t="s">
        <v>1145</v>
      </c>
      <c r="C1046" s="374"/>
      <c r="D1046" s="295">
        <v>0</v>
      </c>
      <c r="E1046" s="389">
        <f t="shared" si="222"/>
        <v>0</v>
      </c>
      <c r="F1046" s="295">
        <f t="shared" si="223"/>
        <v>0</v>
      </c>
      <c r="G1046" s="295"/>
      <c r="H1046" s="295"/>
      <c r="I1046" s="387"/>
      <c r="J1046" s="374">
        <f t="shared" si="224"/>
        <v>0</v>
      </c>
      <c r="K1046" s="375">
        <f t="shared" si="225"/>
        <v>0</v>
      </c>
    </row>
    <row r="1047" spans="1:11">
      <c r="A1047" s="372">
        <v>2150805</v>
      </c>
      <c r="B1047" s="373" t="s">
        <v>1146</v>
      </c>
      <c r="C1047" s="374"/>
      <c r="D1047" s="295">
        <v>0</v>
      </c>
      <c r="E1047" s="375">
        <f t="shared" si="222"/>
        <v>0</v>
      </c>
      <c r="F1047" s="295">
        <f t="shared" si="223"/>
        <v>0</v>
      </c>
      <c r="G1047" s="295"/>
      <c r="H1047" s="295"/>
      <c r="I1047" s="387"/>
      <c r="J1047" s="374">
        <f t="shared" si="224"/>
        <v>0</v>
      </c>
      <c r="K1047" s="375">
        <f t="shared" si="225"/>
        <v>0</v>
      </c>
    </row>
    <row r="1048" spans="1:11">
      <c r="A1048" s="372">
        <v>2150806</v>
      </c>
      <c r="B1048" s="373" t="s">
        <v>1147</v>
      </c>
      <c r="C1048" s="374"/>
      <c r="D1048" s="291">
        <v>0</v>
      </c>
      <c r="E1048" s="389">
        <f t="shared" si="222"/>
        <v>0</v>
      </c>
      <c r="F1048" s="295">
        <f t="shared" si="223"/>
        <v>0</v>
      </c>
      <c r="G1048" s="295"/>
      <c r="H1048" s="295"/>
      <c r="I1048" s="387"/>
      <c r="J1048" s="374">
        <f t="shared" si="224"/>
        <v>0</v>
      </c>
      <c r="K1048" s="375">
        <f t="shared" si="225"/>
        <v>0</v>
      </c>
    </row>
    <row r="1049" spans="1:11">
      <c r="A1049" s="372">
        <v>2150899</v>
      </c>
      <c r="B1049" s="373" t="s">
        <v>1148</v>
      </c>
      <c r="C1049" s="374"/>
      <c r="D1049" s="295">
        <v>30</v>
      </c>
      <c r="E1049" s="375">
        <f t="shared" si="222"/>
        <v>0</v>
      </c>
      <c r="F1049" s="295">
        <f t="shared" si="223"/>
        <v>30</v>
      </c>
      <c r="G1049" s="295"/>
      <c r="H1049" s="295"/>
      <c r="I1049" s="387">
        <v>30</v>
      </c>
      <c r="J1049" s="374">
        <f t="shared" si="224"/>
        <v>30</v>
      </c>
      <c r="K1049" s="375">
        <f t="shared" si="225"/>
        <v>0</v>
      </c>
    </row>
    <row r="1050" spans="1:11">
      <c r="A1050" s="376">
        <v>21599</v>
      </c>
      <c r="B1050" s="377" t="s">
        <v>1149</v>
      </c>
      <c r="C1050" s="378">
        <f t="shared" ref="C1050:I1050" si="228">SUM(C1051:C1055)</f>
        <v>0</v>
      </c>
      <c r="D1050" s="378">
        <f t="shared" si="228"/>
        <v>0</v>
      </c>
      <c r="E1050" s="379">
        <f t="shared" si="222"/>
        <v>0</v>
      </c>
      <c r="F1050" s="378">
        <f t="shared" si="223"/>
        <v>0</v>
      </c>
      <c r="G1050" s="378">
        <f t="shared" si="228"/>
        <v>0</v>
      </c>
      <c r="H1050" s="378">
        <f t="shared" si="228"/>
        <v>0</v>
      </c>
      <c r="I1050" s="388">
        <f t="shared" si="228"/>
        <v>0</v>
      </c>
      <c r="J1050" s="378">
        <f t="shared" si="224"/>
        <v>0</v>
      </c>
      <c r="K1050" s="379">
        <f t="shared" si="225"/>
        <v>0</v>
      </c>
    </row>
    <row r="1051" spans="1:11">
      <c r="A1051" s="372">
        <v>2159901</v>
      </c>
      <c r="B1051" s="373" t="s">
        <v>1150</v>
      </c>
      <c r="C1051" s="374"/>
      <c r="D1051" s="295">
        <v>0</v>
      </c>
      <c r="E1051" s="375">
        <f t="shared" si="222"/>
        <v>0</v>
      </c>
      <c r="F1051" s="295">
        <f t="shared" si="223"/>
        <v>0</v>
      </c>
      <c r="G1051" s="295"/>
      <c r="H1051" s="295"/>
      <c r="I1051" s="387"/>
      <c r="J1051" s="374">
        <f t="shared" si="224"/>
        <v>0</v>
      </c>
      <c r="K1051" s="375">
        <f t="shared" si="225"/>
        <v>0</v>
      </c>
    </row>
    <row r="1052" spans="1:11">
      <c r="A1052" s="372">
        <v>2159904</v>
      </c>
      <c r="B1052" s="373" t="s">
        <v>1151</v>
      </c>
      <c r="C1052" s="374"/>
      <c r="D1052" s="295">
        <v>0</v>
      </c>
      <c r="E1052" s="375">
        <f t="shared" si="222"/>
        <v>0</v>
      </c>
      <c r="F1052" s="295">
        <f t="shared" si="223"/>
        <v>0</v>
      </c>
      <c r="G1052" s="295"/>
      <c r="H1052" s="295"/>
      <c r="I1052" s="387"/>
      <c r="J1052" s="374">
        <f t="shared" si="224"/>
        <v>0</v>
      </c>
      <c r="K1052" s="375">
        <f t="shared" si="225"/>
        <v>0</v>
      </c>
    </row>
    <row r="1053" spans="1:11">
      <c r="A1053" s="372">
        <v>2159905</v>
      </c>
      <c r="B1053" s="373" t="s">
        <v>1152</v>
      </c>
      <c r="C1053" s="374"/>
      <c r="D1053" s="295">
        <v>0</v>
      </c>
      <c r="E1053" s="375">
        <f t="shared" si="222"/>
        <v>0</v>
      </c>
      <c r="F1053" s="295">
        <f t="shared" si="223"/>
        <v>0</v>
      </c>
      <c r="G1053" s="295"/>
      <c r="H1053" s="295"/>
      <c r="I1053" s="387"/>
      <c r="J1053" s="374">
        <f t="shared" si="224"/>
        <v>0</v>
      </c>
      <c r="K1053" s="375">
        <f t="shared" si="225"/>
        <v>0</v>
      </c>
    </row>
    <row r="1054" spans="1:11">
      <c r="A1054" s="372">
        <v>2159906</v>
      </c>
      <c r="B1054" s="373" t="s">
        <v>1153</v>
      </c>
      <c r="C1054" s="374"/>
      <c r="D1054" s="295">
        <v>0</v>
      </c>
      <c r="E1054" s="375">
        <f t="shared" si="222"/>
        <v>0</v>
      </c>
      <c r="F1054" s="295">
        <f t="shared" si="223"/>
        <v>0</v>
      </c>
      <c r="G1054" s="295"/>
      <c r="H1054" s="295"/>
      <c r="I1054" s="387"/>
      <c r="J1054" s="374">
        <f t="shared" si="224"/>
        <v>0</v>
      </c>
      <c r="K1054" s="375">
        <f t="shared" si="225"/>
        <v>0</v>
      </c>
    </row>
    <row r="1055" spans="1:11">
      <c r="A1055" s="372">
        <v>2159999</v>
      </c>
      <c r="B1055" s="373" t="s">
        <v>1149</v>
      </c>
      <c r="C1055" s="374"/>
      <c r="D1055" s="295">
        <v>0</v>
      </c>
      <c r="E1055" s="375">
        <f t="shared" si="222"/>
        <v>0</v>
      </c>
      <c r="F1055" s="295">
        <f t="shared" si="223"/>
        <v>0</v>
      </c>
      <c r="G1055" s="295"/>
      <c r="H1055" s="295"/>
      <c r="I1055" s="387"/>
      <c r="J1055" s="374">
        <f t="shared" si="224"/>
        <v>0</v>
      </c>
      <c r="K1055" s="375">
        <f t="shared" si="225"/>
        <v>0</v>
      </c>
    </row>
    <row r="1056" spans="1:11">
      <c r="A1056" s="396">
        <v>216</v>
      </c>
      <c r="B1056" s="397" t="s">
        <v>1154</v>
      </c>
      <c r="C1056" s="366">
        <f t="shared" ref="C1056:I1056" si="229">SUM(C1057,C1067,C1073)</f>
        <v>947</v>
      </c>
      <c r="D1056" s="366">
        <f t="shared" si="229"/>
        <v>535</v>
      </c>
      <c r="E1056" s="384">
        <f t="shared" si="222"/>
        <v>56.4941921858501</v>
      </c>
      <c r="F1056" s="366">
        <f t="shared" si="223"/>
        <v>577</v>
      </c>
      <c r="G1056" s="366">
        <f t="shared" si="229"/>
        <v>177</v>
      </c>
      <c r="H1056" s="366">
        <f t="shared" si="229"/>
        <v>0</v>
      </c>
      <c r="I1056" s="383">
        <f t="shared" si="229"/>
        <v>400</v>
      </c>
      <c r="J1056" s="366">
        <f t="shared" si="224"/>
        <v>-370</v>
      </c>
      <c r="K1056" s="384">
        <f t="shared" si="225"/>
        <v>-39.0707497360084</v>
      </c>
    </row>
    <row r="1057" spans="1:11">
      <c r="A1057" s="376">
        <v>21602</v>
      </c>
      <c r="B1057" s="377" t="s">
        <v>1155</v>
      </c>
      <c r="C1057" s="378">
        <v>947</v>
      </c>
      <c r="D1057" s="378">
        <f t="shared" ref="D1057:I1057" si="230">SUM(D1058:D1066)</f>
        <v>510</v>
      </c>
      <c r="E1057" s="379">
        <f t="shared" si="222"/>
        <v>53.8542766631468</v>
      </c>
      <c r="F1057" s="378">
        <f t="shared" si="223"/>
        <v>577</v>
      </c>
      <c r="G1057" s="378">
        <f t="shared" si="230"/>
        <v>177</v>
      </c>
      <c r="H1057" s="378">
        <f t="shared" si="230"/>
        <v>0</v>
      </c>
      <c r="I1057" s="388">
        <f t="shared" si="230"/>
        <v>400</v>
      </c>
      <c r="J1057" s="378">
        <f t="shared" si="224"/>
        <v>-370</v>
      </c>
      <c r="K1057" s="379">
        <f t="shared" si="225"/>
        <v>-39.0707497360084</v>
      </c>
    </row>
    <row r="1058" spans="1:11">
      <c r="A1058" s="372">
        <v>2160201</v>
      </c>
      <c r="B1058" s="373" t="s">
        <v>1156</v>
      </c>
      <c r="C1058" s="374">
        <v>197</v>
      </c>
      <c r="D1058" s="295">
        <v>198</v>
      </c>
      <c r="E1058" s="375">
        <f t="shared" si="222"/>
        <v>100.507614213198</v>
      </c>
      <c r="F1058" s="295">
        <f t="shared" si="223"/>
        <v>177</v>
      </c>
      <c r="G1058" s="295">
        <v>177</v>
      </c>
      <c r="H1058" s="295"/>
      <c r="I1058" s="387"/>
      <c r="J1058" s="374">
        <f t="shared" si="224"/>
        <v>-20</v>
      </c>
      <c r="K1058" s="375">
        <f t="shared" si="225"/>
        <v>-10.1522842639594</v>
      </c>
    </row>
    <row r="1059" spans="1:11">
      <c r="A1059" s="372">
        <v>2160202</v>
      </c>
      <c r="B1059" s="373" t="s">
        <v>1157</v>
      </c>
      <c r="C1059" s="374">
        <v>0</v>
      </c>
      <c r="D1059" s="295">
        <v>0</v>
      </c>
      <c r="E1059" s="375">
        <f t="shared" si="222"/>
        <v>0</v>
      </c>
      <c r="F1059" s="295">
        <f t="shared" si="223"/>
        <v>0</v>
      </c>
      <c r="G1059" s="295"/>
      <c r="H1059" s="295"/>
      <c r="I1059" s="387"/>
      <c r="J1059" s="374">
        <f t="shared" si="224"/>
        <v>0</v>
      </c>
      <c r="K1059" s="375">
        <f t="shared" si="225"/>
        <v>0</v>
      </c>
    </row>
    <row r="1060" spans="1:11">
      <c r="A1060" s="372">
        <v>2160203</v>
      </c>
      <c r="B1060" s="373" t="s">
        <v>1158</v>
      </c>
      <c r="C1060" s="374">
        <v>0</v>
      </c>
      <c r="D1060" s="295">
        <v>0</v>
      </c>
      <c r="E1060" s="375">
        <f t="shared" si="222"/>
        <v>0</v>
      </c>
      <c r="F1060" s="295">
        <f t="shared" si="223"/>
        <v>0</v>
      </c>
      <c r="G1060" s="295"/>
      <c r="H1060" s="295"/>
      <c r="I1060" s="387"/>
      <c r="J1060" s="374">
        <f t="shared" si="224"/>
        <v>0</v>
      </c>
      <c r="K1060" s="375">
        <f t="shared" si="225"/>
        <v>0</v>
      </c>
    </row>
    <row r="1061" spans="1:11">
      <c r="A1061" s="372">
        <v>2160216</v>
      </c>
      <c r="B1061" s="373" t="s">
        <v>1159</v>
      </c>
      <c r="C1061" s="374">
        <v>0</v>
      </c>
      <c r="D1061" s="295">
        <v>0</v>
      </c>
      <c r="E1061" s="375">
        <f t="shared" si="222"/>
        <v>0</v>
      </c>
      <c r="F1061" s="295">
        <f t="shared" si="223"/>
        <v>0</v>
      </c>
      <c r="G1061" s="295"/>
      <c r="H1061" s="295"/>
      <c r="I1061" s="387"/>
      <c r="J1061" s="374">
        <f t="shared" si="224"/>
        <v>0</v>
      </c>
      <c r="K1061" s="375">
        <f t="shared" si="225"/>
        <v>0</v>
      </c>
    </row>
    <row r="1062" spans="1:11">
      <c r="A1062" s="372">
        <v>2160217</v>
      </c>
      <c r="B1062" s="373" t="s">
        <v>1160</v>
      </c>
      <c r="C1062" s="374">
        <v>0</v>
      </c>
      <c r="D1062" s="295">
        <v>0</v>
      </c>
      <c r="E1062" s="375">
        <f t="shared" si="222"/>
        <v>0</v>
      </c>
      <c r="F1062" s="295">
        <f t="shared" si="223"/>
        <v>0</v>
      </c>
      <c r="G1062" s="295"/>
      <c r="H1062" s="295"/>
      <c r="I1062" s="387"/>
      <c r="J1062" s="374">
        <f t="shared" si="224"/>
        <v>0</v>
      </c>
      <c r="K1062" s="375">
        <f t="shared" si="225"/>
        <v>0</v>
      </c>
    </row>
    <row r="1063" spans="1:11">
      <c r="A1063" s="372">
        <v>2160218</v>
      </c>
      <c r="B1063" s="373" t="s">
        <v>1161</v>
      </c>
      <c r="C1063" s="374">
        <v>0</v>
      </c>
      <c r="D1063" s="295">
        <v>0</v>
      </c>
      <c r="E1063" s="375">
        <f t="shared" si="222"/>
        <v>0</v>
      </c>
      <c r="F1063" s="295">
        <f t="shared" si="223"/>
        <v>0</v>
      </c>
      <c r="G1063" s="295"/>
      <c r="H1063" s="295"/>
      <c r="I1063" s="387"/>
      <c r="J1063" s="374">
        <f t="shared" si="224"/>
        <v>0</v>
      </c>
      <c r="K1063" s="375">
        <f t="shared" si="225"/>
        <v>0</v>
      </c>
    </row>
    <row r="1064" spans="1:11">
      <c r="A1064" s="372">
        <v>2160219</v>
      </c>
      <c r="B1064" s="373" t="s">
        <v>1162</v>
      </c>
      <c r="C1064" s="374">
        <v>0</v>
      </c>
      <c r="D1064" s="295">
        <v>39</v>
      </c>
      <c r="E1064" s="375">
        <f t="shared" si="222"/>
        <v>0</v>
      </c>
      <c r="F1064" s="295">
        <f t="shared" si="223"/>
        <v>146</v>
      </c>
      <c r="G1064" s="295"/>
      <c r="H1064" s="295"/>
      <c r="I1064" s="387">
        <v>146</v>
      </c>
      <c r="J1064" s="374">
        <f t="shared" si="224"/>
        <v>146</v>
      </c>
      <c r="K1064" s="375">
        <f t="shared" si="225"/>
        <v>0</v>
      </c>
    </row>
    <row r="1065" spans="1:11">
      <c r="A1065" s="372">
        <v>2160250</v>
      </c>
      <c r="B1065" s="373" t="s">
        <v>1163</v>
      </c>
      <c r="C1065" s="374">
        <v>0</v>
      </c>
      <c r="D1065" s="295">
        <v>0</v>
      </c>
      <c r="E1065" s="375">
        <f t="shared" si="222"/>
        <v>0</v>
      </c>
      <c r="F1065" s="295">
        <f t="shared" si="223"/>
        <v>0</v>
      </c>
      <c r="G1065" s="295"/>
      <c r="H1065" s="295"/>
      <c r="I1065" s="387"/>
      <c r="J1065" s="374">
        <f t="shared" si="224"/>
        <v>0</v>
      </c>
      <c r="K1065" s="375">
        <f t="shared" si="225"/>
        <v>0</v>
      </c>
    </row>
    <row r="1066" spans="1:11">
      <c r="A1066" s="372">
        <v>2160299</v>
      </c>
      <c r="B1066" s="373" t="s">
        <v>1164</v>
      </c>
      <c r="C1066" s="374">
        <v>750</v>
      </c>
      <c r="D1066" s="295">
        <v>273</v>
      </c>
      <c r="E1066" s="375">
        <f t="shared" si="222"/>
        <v>36.4</v>
      </c>
      <c r="F1066" s="295">
        <f t="shared" si="223"/>
        <v>254</v>
      </c>
      <c r="G1066" s="295">
        <v>0</v>
      </c>
      <c r="H1066" s="295"/>
      <c r="I1066" s="387">
        <v>254</v>
      </c>
      <c r="J1066" s="374">
        <f t="shared" si="224"/>
        <v>-496</v>
      </c>
      <c r="K1066" s="375">
        <f t="shared" si="225"/>
        <v>-66.1333333333333</v>
      </c>
    </row>
    <row r="1067" spans="1:11">
      <c r="A1067" s="376">
        <v>21606</v>
      </c>
      <c r="B1067" s="377" t="s">
        <v>1165</v>
      </c>
      <c r="C1067" s="378">
        <v>0</v>
      </c>
      <c r="D1067" s="378">
        <f t="shared" ref="D1067:I1067" si="231">SUM(D1068:D1072)</f>
        <v>0</v>
      </c>
      <c r="E1067" s="379">
        <f t="shared" si="222"/>
        <v>0</v>
      </c>
      <c r="F1067" s="378">
        <f t="shared" si="223"/>
        <v>0</v>
      </c>
      <c r="G1067" s="378">
        <f t="shared" si="231"/>
        <v>0</v>
      </c>
      <c r="H1067" s="378">
        <f t="shared" si="231"/>
        <v>0</v>
      </c>
      <c r="I1067" s="388">
        <f t="shared" si="231"/>
        <v>0</v>
      </c>
      <c r="J1067" s="378">
        <f t="shared" si="224"/>
        <v>0</v>
      </c>
      <c r="K1067" s="379">
        <f t="shared" si="225"/>
        <v>0</v>
      </c>
    </row>
    <row r="1068" spans="1:11">
      <c r="A1068" s="372">
        <v>2160601</v>
      </c>
      <c r="B1068" s="373" t="s">
        <v>1166</v>
      </c>
      <c r="C1068" s="374">
        <v>0</v>
      </c>
      <c r="D1068" s="295">
        <v>0</v>
      </c>
      <c r="E1068" s="375">
        <f t="shared" si="222"/>
        <v>0</v>
      </c>
      <c r="F1068" s="295">
        <f t="shared" si="223"/>
        <v>0</v>
      </c>
      <c r="G1068" s="295"/>
      <c r="H1068" s="295"/>
      <c r="I1068" s="387"/>
      <c r="J1068" s="374">
        <f t="shared" si="224"/>
        <v>0</v>
      </c>
      <c r="K1068" s="375">
        <f t="shared" si="225"/>
        <v>0</v>
      </c>
    </row>
    <row r="1069" spans="1:11">
      <c r="A1069" s="372">
        <v>2160602</v>
      </c>
      <c r="B1069" s="373" t="s">
        <v>1167</v>
      </c>
      <c r="C1069" s="374">
        <v>0</v>
      </c>
      <c r="D1069" s="295">
        <v>0</v>
      </c>
      <c r="E1069" s="375">
        <f t="shared" si="222"/>
        <v>0</v>
      </c>
      <c r="F1069" s="295">
        <f t="shared" si="223"/>
        <v>0</v>
      </c>
      <c r="G1069" s="295"/>
      <c r="H1069" s="295"/>
      <c r="I1069" s="387"/>
      <c r="J1069" s="374">
        <f t="shared" si="224"/>
        <v>0</v>
      </c>
      <c r="K1069" s="375">
        <f t="shared" si="225"/>
        <v>0</v>
      </c>
    </row>
    <row r="1070" spans="1:11">
      <c r="A1070" s="372">
        <v>2160603</v>
      </c>
      <c r="B1070" s="373" t="s">
        <v>1168</v>
      </c>
      <c r="C1070" s="374">
        <v>0</v>
      </c>
      <c r="D1070" s="295">
        <v>0</v>
      </c>
      <c r="E1070" s="375">
        <f t="shared" si="222"/>
        <v>0</v>
      </c>
      <c r="F1070" s="295">
        <f t="shared" si="223"/>
        <v>0</v>
      </c>
      <c r="G1070" s="295"/>
      <c r="H1070" s="295"/>
      <c r="I1070" s="387"/>
      <c r="J1070" s="374">
        <f t="shared" si="224"/>
        <v>0</v>
      </c>
      <c r="K1070" s="375">
        <f t="shared" si="225"/>
        <v>0</v>
      </c>
    </row>
    <row r="1071" spans="1:11">
      <c r="A1071" s="372">
        <v>2160607</v>
      </c>
      <c r="B1071" s="373" t="s">
        <v>1169</v>
      </c>
      <c r="C1071" s="374">
        <v>0</v>
      </c>
      <c r="D1071" s="295">
        <v>0</v>
      </c>
      <c r="E1071" s="375">
        <f t="shared" si="222"/>
        <v>0</v>
      </c>
      <c r="F1071" s="295">
        <f t="shared" si="223"/>
        <v>0</v>
      </c>
      <c r="G1071" s="295"/>
      <c r="H1071" s="295"/>
      <c r="I1071" s="387"/>
      <c r="J1071" s="374">
        <f t="shared" si="224"/>
        <v>0</v>
      </c>
      <c r="K1071" s="375">
        <f t="shared" si="225"/>
        <v>0</v>
      </c>
    </row>
    <row r="1072" spans="1:11">
      <c r="A1072" s="372">
        <v>2160699</v>
      </c>
      <c r="B1072" s="373" t="s">
        <v>1170</v>
      </c>
      <c r="C1072" s="374">
        <v>0</v>
      </c>
      <c r="D1072" s="295">
        <v>0</v>
      </c>
      <c r="E1072" s="375">
        <f t="shared" si="222"/>
        <v>0</v>
      </c>
      <c r="F1072" s="295">
        <f t="shared" si="223"/>
        <v>0</v>
      </c>
      <c r="G1072" s="295"/>
      <c r="H1072" s="295"/>
      <c r="I1072" s="387"/>
      <c r="J1072" s="374">
        <f t="shared" si="224"/>
        <v>0</v>
      </c>
      <c r="K1072" s="375">
        <f t="shared" si="225"/>
        <v>0</v>
      </c>
    </row>
    <row r="1073" spans="1:11">
      <c r="A1073" s="376">
        <v>21699</v>
      </c>
      <c r="B1073" s="377" t="s">
        <v>1171</v>
      </c>
      <c r="C1073" s="378">
        <v>0</v>
      </c>
      <c r="D1073" s="378">
        <f t="shared" ref="D1073:I1073" si="232">SUM(D1074:D1075)</f>
        <v>25</v>
      </c>
      <c r="E1073" s="379">
        <f t="shared" si="222"/>
        <v>0</v>
      </c>
      <c r="F1073" s="378">
        <f t="shared" si="223"/>
        <v>0</v>
      </c>
      <c r="G1073" s="378">
        <f t="shared" si="232"/>
        <v>0</v>
      </c>
      <c r="H1073" s="378">
        <f t="shared" si="232"/>
        <v>0</v>
      </c>
      <c r="I1073" s="388">
        <f t="shared" si="232"/>
        <v>0</v>
      </c>
      <c r="J1073" s="378">
        <f t="shared" si="224"/>
        <v>0</v>
      </c>
      <c r="K1073" s="379">
        <f t="shared" si="225"/>
        <v>0</v>
      </c>
    </row>
    <row r="1074" spans="1:11">
      <c r="A1074" s="372">
        <v>2169901</v>
      </c>
      <c r="B1074" s="373" t="s">
        <v>1172</v>
      </c>
      <c r="C1074" s="374">
        <v>0</v>
      </c>
      <c r="D1074" s="295">
        <v>0</v>
      </c>
      <c r="E1074" s="375">
        <f t="shared" si="222"/>
        <v>0</v>
      </c>
      <c r="F1074" s="295">
        <f t="shared" si="223"/>
        <v>0</v>
      </c>
      <c r="G1074" s="295"/>
      <c r="H1074" s="295"/>
      <c r="I1074" s="387"/>
      <c r="J1074" s="374">
        <f t="shared" si="224"/>
        <v>0</v>
      </c>
      <c r="K1074" s="375">
        <f t="shared" si="225"/>
        <v>0</v>
      </c>
    </row>
    <row r="1075" spans="1:11">
      <c r="A1075" s="372">
        <v>2169999</v>
      </c>
      <c r="B1075" s="373" t="s">
        <v>1171</v>
      </c>
      <c r="C1075" s="374">
        <v>0</v>
      </c>
      <c r="D1075" s="295">
        <v>25</v>
      </c>
      <c r="E1075" s="375">
        <f t="shared" si="222"/>
        <v>0</v>
      </c>
      <c r="F1075" s="295">
        <f t="shared" si="223"/>
        <v>0</v>
      </c>
      <c r="G1075" s="295"/>
      <c r="H1075" s="295"/>
      <c r="I1075" s="387"/>
      <c r="J1075" s="374">
        <f t="shared" si="224"/>
        <v>0</v>
      </c>
      <c r="K1075" s="375">
        <f t="shared" si="225"/>
        <v>0</v>
      </c>
    </row>
    <row r="1076" spans="1:11">
      <c r="A1076" s="396">
        <v>217</v>
      </c>
      <c r="B1076" s="397" t="s">
        <v>1173</v>
      </c>
      <c r="C1076" s="366">
        <f t="shared" ref="C1076:I1076" si="233">SUM(C1077,C1084,C1094,C1100)</f>
        <v>8</v>
      </c>
      <c r="D1076" s="366">
        <f t="shared" si="233"/>
        <v>881</v>
      </c>
      <c r="E1076" s="384">
        <f t="shared" si="222"/>
        <v>11012.5</v>
      </c>
      <c r="F1076" s="366">
        <f t="shared" si="223"/>
        <v>548</v>
      </c>
      <c r="G1076" s="366">
        <f t="shared" si="233"/>
        <v>0</v>
      </c>
      <c r="H1076" s="366">
        <f t="shared" si="233"/>
        <v>0</v>
      </c>
      <c r="I1076" s="383">
        <f t="shared" si="233"/>
        <v>548</v>
      </c>
      <c r="J1076" s="366">
        <f t="shared" si="224"/>
        <v>540</v>
      </c>
      <c r="K1076" s="384">
        <f t="shared" si="225"/>
        <v>6750</v>
      </c>
    </row>
    <row r="1077" spans="1:11">
      <c r="A1077" s="376">
        <v>21701</v>
      </c>
      <c r="B1077" s="377" t="s">
        <v>1174</v>
      </c>
      <c r="C1077" s="378">
        <v>0</v>
      </c>
      <c r="D1077" s="378">
        <f t="shared" ref="D1077:I1077" si="234">SUM(D1078:D1083)</f>
        <v>0</v>
      </c>
      <c r="E1077" s="379">
        <f t="shared" si="222"/>
        <v>0</v>
      </c>
      <c r="F1077" s="378">
        <f t="shared" si="223"/>
        <v>0</v>
      </c>
      <c r="G1077" s="378">
        <f t="shared" si="234"/>
        <v>0</v>
      </c>
      <c r="H1077" s="378">
        <f t="shared" si="234"/>
        <v>0</v>
      </c>
      <c r="I1077" s="388">
        <f t="shared" si="234"/>
        <v>0</v>
      </c>
      <c r="J1077" s="378">
        <f t="shared" si="224"/>
        <v>0</v>
      </c>
      <c r="K1077" s="379">
        <f t="shared" si="225"/>
        <v>0</v>
      </c>
    </row>
    <row r="1078" spans="1:11">
      <c r="A1078" s="372">
        <v>2170101</v>
      </c>
      <c r="B1078" s="373" t="s">
        <v>1175</v>
      </c>
      <c r="C1078" s="374">
        <v>0</v>
      </c>
      <c r="D1078" s="295">
        <v>0</v>
      </c>
      <c r="E1078" s="375">
        <f t="shared" si="222"/>
        <v>0</v>
      </c>
      <c r="F1078" s="295">
        <f t="shared" si="223"/>
        <v>0</v>
      </c>
      <c r="G1078" s="295"/>
      <c r="H1078" s="295"/>
      <c r="I1078" s="387"/>
      <c r="J1078" s="374">
        <f t="shared" si="224"/>
        <v>0</v>
      </c>
      <c r="K1078" s="375">
        <f t="shared" si="225"/>
        <v>0</v>
      </c>
    </row>
    <row r="1079" spans="1:11">
      <c r="A1079" s="372">
        <v>2170102</v>
      </c>
      <c r="B1079" s="373" t="s">
        <v>1176</v>
      </c>
      <c r="C1079" s="374">
        <v>0</v>
      </c>
      <c r="D1079" s="295">
        <v>0</v>
      </c>
      <c r="E1079" s="375">
        <f t="shared" si="222"/>
        <v>0</v>
      </c>
      <c r="F1079" s="295">
        <f t="shared" si="223"/>
        <v>0</v>
      </c>
      <c r="G1079" s="295"/>
      <c r="H1079" s="295"/>
      <c r="I1079" s="387"/>
      <c r="J1079" s="374">
        <f t="shared" si="224"/>
        <v>0</v>
      </c>
      <c r="K1079" s="375">
        <f t="shared" si="225"/>
        <v>0</v>
      </c>
    </row>
    <row r="1080" spans="1:11">
      <c r="A1080" s="372">
        <v>2170103</v>
      </c>
      <c r="B1080" s="373" t="s">
        <v>1177</v>
      </c>
      <c r="C1080" s="374">
        <v>0</v>
      </c>
      <c r="D1080" s="295">
        <v>0</v>
      </c>
      <c r="E1080" s="375">
        <f t="shared" si="222"/>
        <v>0</v>
      </c>
      <c r="F1080" s="295">
        <f t="shared" si="223"/>
        <v>0</v>
      </c>
      <c r="G1080" s="295"/>
      <c r="H1080" s="295"/>
      <c r="I1080" s="387"/>
      <c r="J1080" s="374">
        <f t="shared" si="224"/>
        <v>0</v>
      </c>
      <c r="K1080" s="375">
        <f t="shared" si="225"/>
        <v>0</v>
      </c>
    </row>
    <row r="1081" spans="1:11">
      <c r="A1081" s="372">
        <v>2170104</v>
      </c>
      <c r="B1081" s="373" t="s">
        <v>1178</v>
      </c>
      <c r="C1081" s="374">
        <v>0</v>
      </c>
      <c r="D1081" s="295">
        <v>0</v>
      </c>
      <c r="E1081" s="375">
        <f t="shared" si="222"/>
        <v>0</v>
      </c>
      <c r="F1081" s="295">
        <f t="shared" si="223"/>
        <v>0</v>
      </c>
      <c r="G1081" s="295"/>
      <c r="H1081" s="295"/>
      <c r="I1081" s="387"/>
      <c r="J1081" s="374">
        <f t="shared" si="224"/>
        <v>0</v>
      </c>
      <c r="K1081" s="375">
        <f t="shared" si="225"/>
        <v>0</v>
      </c>
    </row>
    <row r="1082" spans="1:11">
      <c r="A1082" s="372">
        <v>2170150</v>
      </c>
      <c r="B1082" s="373" t="s">
        <v>1179</v>
      </c>
      <c r="C1082" s="374">
        <v>0</v>
      </c>
      <c r="D1082" s="295">
        <v>0</v>
      </c>
      <c r="E1082" s="375">
        <f t="shared" si="222"/>
        <v>0</v>
      </c>
      <c r="F1082" s="295">
        <f t="shared" si="223"/>
        <v>0</v>
      </c>
      <c r="G1082" s="295"/>
      <c r="H1082" s="295"/>
      <c r="I1082" s="387"/>
      <c r="J1082" s="374">
        <f t="shared" si="224"/>
        <v>0</v>
      </c>
      <c r="K1082" s="375">
        <f t="shared" si="225"/>
        <v>0</v>
      </c>
    </row>
    <row r="1083" spans="1:11">
      <c r="A1083" s="372">
        <v>2170199</v>
      </c>
      <c r="B1083" s="373" t="s">
        <v>1180</v>
      </c>
      <c r="C1083" s="374">
        <v>0</v>
      </c>
      <c r="D1083" s="295">
        <v>0</v>
      </c>
      <c r="E1083" s="375">
        <f t="shared" si="222"/>
        <v>0</v>
      </c>
      <c r="F1083" s="295">
        <f t="shared" si="223"/>
        <v>0</v>
      </c>
      <c r="G1083" s="295"/>
      <c r="H1083" s="295"/>
      <c r="I1083" s="387"/>
      <c r="J1083" s="374">
        <f t="shared" si="224"/>
        <v>0</v>
      </c>
      <c r="K1083" s="375">
        <f t="shared" si="225"/>
        <v>0</v>
      </c>
    </row>
    <row r="1084" spans="1:11">
      <c r="A1084" s="376">
        <v>21702</v>
      </c>
      <c r="B1084" s="377" t="s">
        <v>1181</v>
      </c>
      <c r="C1084" s="378">
        <v>0</v>
      </c>
      <c r="D1084" s="378">
        <f t="shared" ref="D1084:I1084" si="235">SUM(D1085:D1093)</f>
        <v>0</v>
      </c>
      <c r="E1084" s="379">
        <f t="shared" si="222"/>
        <v>0</v>
      </c>
      <c r="F1084" s="378">
        <f t="shared" si="223"/>
        <v>0</v>
      </c>
      <c r="G1084" s="378">
        <f t="shared" si="235"/>
        <v>0</v>
      </c>
      <c r="H1084" s="378">
        <f t="shared" si="235"/>
        <v>0</v>
      </c>
      <c r="I1084" s="388">
        <f t="shared" si="235"/>
        <v>0</v>
      </c>
      <c r="J1084" s="378">
        <f t="shared" si="224"/>
        <v>0</v>
      </c>
      <c r="K1084" s="379">
        <f t="shared" si="225"/>
        <v>0</v>
      </c>
    </row>
    <row r="1085" spans="1:11">
      <c r="A1085" s="372">
        <v>2170201</v>
      </c>
      <c r="B1085" s="373" t="s">
        <v>1182</v>
      </c>
      <c r="C1085" s="374">
        <v>0</v>
      </c>
      <c r="D1085" s="295">
        <v>0</v>
      </c>
      <c r="E1085" s="375">
        <f t="shared" si="222"/>
        <v>0</v>
      </c>
      <c r="F1085" s="295">
        <f t="shared" si="223"/>
        <v>0</v>
      </c>
      <c r="G1085" s="295"/>
      <c r="H1085" s="295"/>
      <c r="I1085" s="387"/>
      <c r="J1085" s="374">
        <f t="shared" si="224"/>
        <v>0</v>
      </c>
      <c r="K1085" s="375">
        <f t="shared" si="225"/>
        <v>0</v>
      </c>
    </row>
    <row r="1086" spans="1:11">
      <c r="A1086" s="372">
        <v>2170202</v>
      </c>
      <c r="B1086" s="373" t="s">
        <v>1183</v>
      </c>
      <c r="C1086" s="374">
        <v>0</v>
      </c>
      <c r="D1086" s="295">
        <v>0</v>
      </c>
      <c r="E1086" s="375">
        <f t="shared" si="222"/>
        <v>0</v>
      </c>
      <c r="F1086" s="295">
        <f t="shared" si="223"/>
        <v>0</v>
      </c>
      <c r="G1086" s="295"/>
      <c r="H1086" s="295"/>
      <c r="I1086" s="387"/>
      <c r="J1086" s="374">
        <f t="shared" si="224"/>
        <v>0</v>
      </c>
      <c r="K1086" s="375">
        <f t="shared" si="225"/>
        <v>0</v>
      </c>
    </row>
    <row r="1087" spans="1:11">
      <c r="A1087" s="372">
        <v>2170203</v>
      </c>
      <c r="B1087" s="373" t="s">
        <v>1184</v>
      </c>
      <c r="C1087" s="374">
        <v>0</v>
      </c>
      <c r="D1087" s="295">
        <v>0</v>
      </c>
      <c r="E1087" s="375">
        <f t="shared" si="222"/>
        <v>0</v>
      </c>
      <c r="F1087" s="295">
        <f t="shared" si="223"/>
        <v>0</v>
      </c>
      <c r="G1087" s="295"/>
      <c r="H1087" s="295"/>
      <c r="I1087" s="387"/>
      <c r="J1087" s="374">
        <f t="shared" si="224"/>
        <v>0</v>
      </c>
      <c r="K1087" s="375">
        <f t="shared" si="225"/>
        <v>0</v>
      </c>
    </row>
    <row r="1088" spans="1:11">
      <c r="A1088" s="372">
        <v>2170204</v>
      </c>
      <c r="B1088" s="373" t="s">
        <v>1185</v>
      </c>
      <c r="C1088" s="374">
        <v>0</v>
      </c>
      <c r="D1088" s="295">
        <v>0</v>
      </c>
      <c r="E1088" s="375">
        <f t="shared" ref="E1088:E1151" si="236">IF(C1088=0,0,D1088/C1088)*100</f>
        <v>0</v>
      </c>
      <c r="F1088" s="295">
        <f t="shared" ref="F1088:F1151" si="237">G1088+H1088+I1088</f>
        <v>0</v>
      </c>
      <c r="G1088" s="295"/>
      <c r="H1088" s="295"/>
      <c r="I1088" s="387"/>
      <c r="J1088" s="374">
        <f t="shared" ref="J1088:J1151" si="238">F1088-C1088</f>
        <v>0</v>
      </c>
      <c r="K1088" s="375">
        <f t="shared" ref="K1088:K1151" si="239">IF(C1088=0,0,J1088/C1088*100)</f>
        <v>0</v>
      </c>
    </row>
    <row r="1089" spans="1:11">
      <c r="A1089" s="372">
        <v>2170205</v>
      </c>
      <c r="B1089" s="373" t="s">
        <v>1186</v>
      </c>
      <c r="C1089" s="374">
        <v>0</v>
      </c>
      <c r="D1089" s="295">
        <v>0</v>
      </c>
      <c r="E1089" s="375">
        <f t="shared" si="236"/>
        <v>0</v>
      </c>
      <c r="F1089" s="295">
        <f t="shared" si="237"/>
        <v>0</v>
      </c>
      <c r="G1089" s="295"/>
      <c r="H1089" s="295"/>
      <c r="I1089" s="387"/>
      <c r="J1089" s="374">
        <f t="shared" si="238"/>
        <v>0</v>
      </c>
      <c r="K1089" s="375">
        <f t="shared" si="239"/>
        <v>0</v>
      </c>
    </row>
    <row r="1090" spans="1:11">
      <c r="A1090" s="372">
        <v>2170206</v>
      </c>
      <c r="B1090" s="373" t="s">
        <v>1187</v>
      </c>
      <c r="C1090" s="374">
        <v>0</v>
      </c>
      <c r="D1090" s="295">
        <v>0</v>
      </c>
      <c r="E1090" s="375">
        <f t="shared" si="236"/>
        <v>0</v>
      </c>
      <c r="F1090" s="295">
        <f t="shared" si="237"/>
        <v>0</v>
      </c>
      <c r="G1090" s="295"/>
      <c r="H1090" s="295"/>
      <c r="I1090" s="387"/>
      <c r="J1090" s="374">
        <f t="shared" si="238"/>
        <v>0</v>
      </c>
      <c r="K1090" s="375">
        <f t="shared" si="239"/>
        <v>0</v>
      </c>
    </row>
    <row r="1091" spans="1:11">
      <c r="A1091" s="372">
        <v>2170207</v>
      </c>
      <c r="B1091" s="373" t="s">
        <v>1188</v>
      </c>
      <c r="C1091" s="374">
        <v>0</v>
      </c>
      <c r="D1091" s="295">
        <v>0</v>
      </c>
      <c r="E1091" s="375">
        <f t="shared" si="236"/>
        <v>0</v>
      </c>
      <c r="F1091" s="295">
        <f t="shared" si="237"/>
        <v>0</v>
      </c>
      <c r="G1091" s="295"/>
      <c r="H1091" s="295"/>
      <c r="I1091" s="387"/>
      <c r="J1091" s="374">
        <f t="shared" si="238"/>
        <v>0</v>
      </c>
      <c r="K1091" s="375">
        <f t="shared" si="239"/>
        <v>0</v>
      </c>
    </row>
    <row r="1092" spans="1:11">
      <c r="A1092" s="372">
        <v>2170208</v>
      </c>
      <c r="B1092" s="373" t="s">
        <v>1189</v>
      </c>
      <c r="C1092" s="374">
        <v>0</v>
      </c>
      <c r="D1092" s="295">
        <v>0</v>
      </c>
      <c r="E1092" s="375">
        <f t="shared" si="236"/>
        <v>0</v>
      </c>
      <c r="F1092" s="295">
        <f t="shared" si="237"/>
        <v>0</v>
      </c>
      <c r="G1092" s="295"/>
      <c r="H1092" s="295"/>
      <c r="I1092" s="387"/>
      <c r="J1092" s="374">
        <f t="shared" si="238"/>
        <v>0</v>
      </c>
      <c r="K1092" s="375">
        <f t="shared" si="239"/>
        <v>0</v>
      </c>
    </row>
    <row r="1093" spans="1:11">
      <c r="A1093" s="372">
        <v>2170299</v>
      </c>
      <c r="B1093" s="373" t="s">
        <v>1190</v>
      </c>
      <c r="C1093" s="374">
        <v>0</v>
      </c>
      <c r="D1093" s="295">
        <v>0</v>
      </c>
      <c r="E1093" s="375">
        <f t="shared" si="236"/>
        <v>0</v>
      </c>
      <c r="F1093" s="295">
        <f t="shared" si="237"/>
        <v>0</v>
      </c>
      <c r="G1093" s="295"/>
      <c r="H1093" s="295"/>
      <c r="I1093" s="387"/>
      <c r="J1093" s="374">
        <f t="shared" si="238"/>
        <v>0</v>
      </c>
      <c r="K1093" s="375">
        <f t="shared" si="239"/>
        <v>0</v>
      </c>
    </row>
    <row r="1094" spans="1:11">
      <c r="A1094" s="376">
        <v>21703</v>
      </c>
      <c r="B1094" s="377" t="s">
        <v>1191</v>
      </c>
      <c r="C1094" s="378">
        <v>0</v>
      </c>
      <c r="D1094" s="378">
        <f t="shared" ref="D1094:I1094" si="240">SUM(D1095:D1099)</f>
        <v>881</v>
      </c>
      <c r="E1094" s="379">
        <f t="shared" si="236"/>
        <v>0</v>
      </c>
      <c r="F1094" s="378">
        <f t="shared" si="237"/>
        <v>548</v>
      </c>
      <c r="G1094" s="378">
        <f t="shared" si="240"/>
        <v>0</v>
      </c>
      <c r="H1094" s="378">
        <f t="shared" si="240"/>
        <v>0</v>
      </c>
      <c r="I1094" s="388">
        <f t="shared" si="240"/>
        <v>548</v>
      </c>
      <c r="J1094" s="378">
        <f t="shared" si="238"/>
        <v>548</v>
      </c>
      <c r="K1094" s="379">
        <f t="shared" si="239"/>
        <v>0</v>
      </c>
    </row>
    <row r="1095" spans="1:11">
      <c r="A1095" s="372">
        <v>2170301</v>
      </c>
      <c r="B1095" s="373" t="s">
        <v>1192</v>
      </c>
      <c r="C1095" s="374">
        <v>0</v>
      </c>
      <c r="D1095" s="295">
        <v>0</v>
      </c>
      <c r="E1095" s="375">
        <f t="shared" si="236"/>
        <v>0</v>
      </c>
      <c r="F1095" s="295">
        <f t="shared" si="237"/>
        <v>0</v>
      </c>
      <c r="G1095" s="295"/>
      <c r="H1095" s="295"/>
      <c r="I1095" s="387"/>
      <c r="J1095" s="374">
        <f t="shared" si="238"/>
        <v>0</v>
      </c>
      <c r="K1095" s="375">
        <f t="shared" si="239"/>
        <v>0</v>
      </c>
    </row>
    <row r="1096" spans="1:11">
      <c r="A1096" s="372">
        <v>2170302</v>
      </c>
      <c r="B1096" s="373" t="s">
        <v>1193</v>
      </c>
      <c r="C1096" s="374">
        <v>0</v>
      </c>
      <c r="D1096" s="295">
        <v>879</v>
      </c>
      <c r="E1096" s="375">
        <f t="shared" si="236"/>
        <v>0</v>
      </c>
      <c r="F1096" s="295">
        <f t="shared" si="237"/>
        <v>528</v>
      </c>
      <c r="G1096" s="295"/>
      <c r="H1096" s="295"/>
      <c r="I1096" s="387">
        <v>528</v>
      </c>
      <c r="J1096" s="374">
        <f t="shared" si="238"/>
        <v>528</v>
      </c>
      <c r="K1096" s="375">
        <f t="shared" si="239"/>
        <v>0</v>
      </c>
    </row>
    <row r="1097" spans="1:11">
      <c r="A1097" s="372">
        <v>2170303</v>
      </c>
      <c r="B1097" s="373" t="s">
        <v>1194</v>
      </c>
      <c r="C1097" s="374">
        <v>0</v>
      </c>
      <c r="D1097" s="295">
        <v>0</v>
      </c>
      <c r="E1097" s="375">
        <f t="shared" si="236"/>
        <v>0</v>
      </c>
      <c r="F1097" s="295">
        <f t="shared" si="237"/>
        <v>0</v>
      </c>
      <c r="G1097" s="295"/>
      <c r="H1097" s="295"/>
      <c r="I1097" s="387"/>
      <c r="J1097" s="374">
        <f t="shared" si="238"/>
        <v>0</v>
      </c>
      <c r="K1097" s="375">
        <f t="shared" si="239"/>
        <v>0</v>
      </c>
    </row>
    <row r="1098" spans="1:11">
      <c r="A1098" s="372">
        <v>2170304</v>
      </c>
      <c r="B1098" s="373" t="s">
        <v>1195</v>
      </c>
      <c r="C1098" s="374">
        <v>0</v>
      </c>
      <c r="D1098" s="295">
        <v>0</v>
      </c>
      <c r="E1098" s="375">
        <f t="shared" si="236"/>
        <v>0</v>
      </c>
      <c r="F1098" s="295">
        <f t="shared" si="237"/>
        <v>0</v>
      </c>
      <c r="G1098" s="295"/>
      <c r="H1098" s="295"/>
      <c r="I1098" s="387"/>
      <c r="J1098" s="374">
        <f t="shared" si="238"/>
        <v>0</v>
      </c>
      <c r="K1098" s="375">
        <f t="shared" si="239"/>
        <v>0</v>
      </c>
    </row>
    <row r="1099" spans="1:11">
      <c r="A1099" s="372">
        <v>2170399</v>
      </c>
      <c r="B1099" s="373" t="s">
        <v>1196</v>
      </c>
      <c r="C1099" s="374">
        <v>0</v>
      </c>
      <c r="D1099" s="295">
        <v>2</v>
      </c>
      <c r="E1099" s="375">
        <f t="shared" si="236"/>
        <v>0</v>
      </c>
      <c r="F1099" s="295">
        <f t="shared" si="237"/>
        <v>20</v>
      </c>
      <c r="G1099" s="295"/>
      <c r="H1099" s="295"/>
      <c r="I1099" s="387">
        <v>20</v>
      </c>
      <c r="J1099" s="374">
        <f t="shared" si="238"/>
        <v>20</v>
      </c>
      <c r="K1099" s="375">
        <f t="shared" si="239"/>
        <v>0</v>
      </c>
    </row>
    <row r="1100" spans="1:11">
      <c r="A1100" s="376">
        <v>21799</v>
      </c>
      <c r="B1100" s="377" t="s">
        <v>1197</v>
      </c>
      <c r="C1100" s="378">
        <v>8</v>
      </c>
      <c r="D1100" s="378">
        <f t="shared" ref="D1100:I1100" si="241">SUM(D1101:D1102)</f>
        <v>0</v>
      </c>
      <c r="E1100" s="379">
        <f t="shared" si="236"/>
        <v>0</v>
      </c>
      <c r="F1100" s="378">
        <f t="shared" si="237"/>
        <v>0</v>
      </c>
      <c r="G1100" s="378">
        <f t="shared" si="241"/>
        <v>0</v>
      </c>
      <c r="H1100" s="378">
        <f t="shared" si="241"/>
        <v>0</v>
      </c>
      <c r="I1100" s="388">
        <f t="shared" si="241"/>
        <v>0</v>
      </c>
      <c r="J1100" s="378">
        <f t="shared" si="238"/>
        <v>-8</v>
      </c>
      <c r="K1100" s="379">
        <f t="shared" si="239"/>
        <v>-100</v>
      </c>
    </row>
    <row r="1101" spans="1:11">
      <c r="A1101" s="372">
        <v>2179902</v>
      </c>
      <c r="B1101" s="373" t="s">
        <v>1198</v>
      </c>
      <c r="C1101" s="374">
        <v>0</v>
      </c>
      <c r="D1101" s="295">
        <v>0</v>
      </c>
      <c r="E1101" s="375">
        <f t="shared" si="236"/>
        <v>0</v>
      </c>
      <c r="F1101" s="295">
        <f t="shared" si="237"/>
        <v>0</v>
      </c>
      <c r="G1101" s="295"/>
      <c r="H1101" s="295"/>
      <c r="I1101" s="387"/>
      <c r="J1101" s="374">
        <f t="shared" si="238"/>
        <v>0</v>
      </c>
      <c r="K1101" s="375">
        <f t="shared" si="239"/>
        <v>0</v>
      </c>
    </row>
    <row r="1102" spans="1:11">
      <c r="A1102" s="372">
        <v>2179999</v>
      </c>
      <c r="B1102" s="373" t="s">
        <v>1197</v>
      </c>
      <c r="C1102" s="374">
        <v>8</v>
      </c>
      <c r="D1102" s="295">
        <v>0</v>
      </c>
      <c r="E1102" s="375">
        <f t="shared" si="236"/>
        <v>0</v>
      </c>
      <c r="F1102" s="295">
        <f t="shared" si="237"/>
        <v>0</v>
      </c>
      <c r="G1102" s="295"/>
      <c r="H1102" s="295"/>
      <c r="I1102" s="387"/>
      <c r="J1102" s="374">
        <f t="shared" si="238"/>
        <v>-8</v>
      </c>
      <c r="K1102" s="375">
        <f t="shared" si="239"/>
        <v>-100</v>
      </c>
    </row>
    <row r="1103" spans="1:11">
      <c r="A1103" s="396">
        <v>219</v>
      </c>
      <c r="B1103" s="397" t="s">
        <v>1199</v>
      </c>
      <c r="C1103" s="366">
        <f t="shared" ref="C1103:I1103" si="242">SUM(C1104:C1112)</f>
        <v>0</v>
      </c>
      <c r="D1103" s="366">
        <f t="shared" si="242"/>
        <v>0</v>
      </c>
      <c r="E1103" s="384">
        <f t="shared" si="236"/>
        <v>0</v>
      </c>
      <c r="F1103" s="366">
        <f t="shared" si="237"/>
        <v>0</v>
      </c>
      <c r="G1103" s="366">
        <f t="shared" si="242"/>
        <v>0</v>
      </c>
      <c r="H1103" s="366">
        <f t="shared" si="242"/>
        <v>0</v>
      </c>
      <c r="I1103" s="383">
        <f t="shared" si="242"/>
        <v>0</v>
      </c>
      <c r="J1103" s="366">
        <f t="shared" si="238"/>
        <v>0</v>
      </c>
      <c r="K1103" s="384">
        <f t="shared" si="239"/>
        <v>0</v>
      </c>
    </row>
    <row r="1104" spans="1:11">
      <c r="A1104" s="376">
        <v>21901</v>
      </c>
      <c r="B1104" s="377" t="s">
        <v>1200</v>
      </c>
      <c r="C1104" s="378"/>
      <c r="D1104" s="378"/>
      <c r="E1104" s="379">
        <f t="shared" si="236"/>
        <v>0</v>
      </c>
      <c r="F1104" s="378">
        <f t="shared" si="237"/>
        <v>0</v>
      </c>
      <c r="G1104" s="378"/>
      <c r="H1104" s="378"/>
      <c r="I1104" s="388"/>
      <c r="J1104" s="378">
        <f t="shared" si="238"/>
        <v>0</v>
      </c>
      <c r="K1104" s="379">
        <f t="shared" si="239"/>
        <v>0</v>
      </c>
    </row>
    <row r="1105" spans="1:11">
      <c r="A1105" s="376">
        <v>21902</v>
      </c>
      <c r="B1105" s="377" t="s">
        <v>1201</v>
      </c>
      <c r="C1105" s="378"/>
      <c r="D1105" s="378"/>
      <c r="E1105" s="379">
        <f t="shared" si="236"/>
        <v>0</v>
      </c>
      <c r="F1105" s="378">
        <f t="shared" si="237"/>
        <v>0</v>
      </c>
      <c r="G1105" s="378"/>
      <c r="H1105" s="378"/>
      <c r="I1105" s="388"/>
      <c r="J1105" s="378">
        <f t="shared" si="238"/>
        <v>0</v>
      </c>
      <c r="K1105" s="379">
        <f t="shared" si="239"/>
        <v>0</v>
      </c>
    </row>
    <row r="1106" spans="1:11">
      <c r="A1106" s="376">
        <v>21903</v>
      </c>
      <c r="B1106" s="377" t="s">
        <v>1202</v>
      </c>
      <c r="C1106" s="378"/>
      <c r="D1106" s="378"/>
      <c r="E1106" s="379">
        <f t="shared" si="236"/>
        <v>0</v>
      </c>
      <c r="F1106" s="378">
        <f t="shared" si="237"/>
        <v>0</v>
      </c>
      <c r="G1106" s="378"/>
      <c r="H1106" s="378"/>
      <c r="I1106" s="388"/>
      <c r="J1106" s="378">
        <f t="shared" si="238"/>
        <v>0</v>
      </c>
      <c r="K1106" s="379">
        <f t="shared" si="239"/>
        <v>0</v>
      </c>
    </row>
    <row r="1107" spans="1:11">
      <c r="A1107" s="376">
        <v>21904</v>
      </c>
      <c r="B1107" s="377" t="s">
        <v>1203</v>
      </c>
      <c r="C1107" s="378"/>
      <c r="D1107" s="378"/>
      <c r="E1107" s="379">
        <f t="shared" si="236"/>
        <v>0</v>
      </c>
      <c r="F1107" s="378">
        <f t="shared" si="237"/>
        <v>0</v>
      </c>
      <c r="G1107" s="378"/>
      <c r="H1107" s="378"/>
      <c r="I1107" s="388"/>
      <c r="J1107" s="378">
        <f t="shared" si="238"/>
        <v>0</v>
      </c>
      <c r="K1107" s="379">
        <f t="shared" si="239"/>
        <v>0</v>
      </c>
    </row>
    <row r="1108" spans="1:11">
      <c r="A1108" s="376">
        <v>21905</v>
      </c>
      <c r="B1108" s="377" t="s">
        <v>1204</v>
      </c>
      <c r="C1108" s="378"/>
      <c r="D1108" s="378"/>
      <c r="E1108" s="379">
        <f t="shared" si="236"/>
        <v>0</v>
      </c>
      <c r="F1108" s="378">
        <f t="shared" si="237"/>
        <v>0</v>
      </c>
      <c r="G1108" s="378"/>
      <c r="H1108" s="378"/>
      <c r="I1108" s="388"/>
      <c r="J1108" s="378">
        <f t="shared" si="238"/>
        <v>0</v>
      </c>
      <c r="K1108" s="379">
        <f t="shared" si="239"/>
        <v>0</v>
      </c>
    </row>
    <row r="1109" spans="1:11">
      <c r="A1109" s="376">
        <v>21906</v>
      </c>
      <c r="B1109" s="377" t="s">
        <v>937</v>
      </c>
      <c r="C1109" s="378"/>
      <c r="D1109" s="378"/>
      <c r="E1109" s="379">
        <f t="shared" si="236"/>
        <v>0</v>
      </c>
      <c r="F1109" s="378">
        <f t="shared" si="237"/>
        <v>0</v>
      </c>
      <c r="G1109" s="378"/>
      <c r="H1109" s="378"/>
      <c r="I1109" s="388"/>
      <c r="J1109" s="378">
        <f t="shared" si="238"/>
        <v>0</v>
      </c>
      <c r="K1109" s="379">
        <f t="shared" si="239"/>
        <v>0</v>
      </c>
    </row>
    <row r="1110" spans="1:11">
      <c r="A1110" s="376">
        <v>21907</v>
      </c>
      <c r="B1110" s="377" t="s">
        <v>1205</v>
      </c>
      <c r="C1110" s="378"/>
      <c r="D1110" s="378"/>
      <c r="E1110" s="379">
        <f t="shared" si="236"/>
        <v>0</v>
      </c>
      <c r="F1110" s="378">
        <f t="shared" si="237"/>
        <v>0</v>
      </c>
      <c r="G1110" s="378"/>
      <c r="H1110" s="378"/>
      <c r="I1110" s="388"/>
      <c r="J1110" s="378">
        <f t="shared" si="238"/>
        <v>0</v>
      </c>
      <c r="K1110" s="379">
        <f t="shared" si="239"/>
        <v>0</v>
      </c>
    </row>
    <row r="1111" spans="1:11">
      <c r="A1111" s="376">
        <v>21908</v>
      </c>
      <c r="B1111" s="377" t="s">
        <v>1206</v>
      </c>
      <c r="C1111" s="378"/>
      <c r="D1111" s="378"/>
      <c r="E1111" s="379">
        <f t="shared" si="236"/>
        <v>0</v>
      </c>
      <c r="F1111" s="378">
        <f t="shared" si="237"/>
        <v>0</v>
      </c>
      <c r="G1111" s="378"/>
      <c r="H1111" s="378"/>
      <c r="I1111" s="388"/>
      <c r="J1111" s="378">
        <f t="shared" si="238"/>
        <v>0</v>
      </c>
      <c r="K1111" s="379">
        <f t="shared" si="239"/>
        <v>0</v>
      </c>
    </row>
    <row r="1112" spans="1:11">
      <c r="A1112" s="376">
        <v>21999</v>
      </c>
      <c r="B1112" s="377" t="s">
        <v>1207</v>
      </c>
      <c r="C1112" s="378"/>
      <c r="D1112" s="378"/>
      <c r="E1112" s="379">
        <f t="shared" si="236"/>
        <v>0</v>
      </c>
      <c r="F1112" s="378">
        <f t="shared" si="237"/>
        <v>0</v>
      </c>
      <c r="G1112" s="378"/>
      <c r="H1112" s="378"/>
      <c r="I1112" s="388"/>
      <c r="J1112" s="378">
        <f t="shared" si="238"/>
        <v>0</v>
      </c>
      <c r="K1112" s="379">
        <f t="shared" si="239"/>
        <v>0</v>
      </c>
    </row>
    <row r="1113" spans="1:11">
      <c r="A1113" s="396">
        <v>220</v>
      </c>
      <c r="B1113" s="397" t="s">
        <v>1208</v>
      </c>
      <c r="C1113" s="366">
        <f t="shared" ref="C1113:I1113" si="243">SUM(C1114,C1141,C1156)</f>
        <v>1570</v>
      </c>
      <c r="D1113" s="366">
        <f t="shared" si="243"/>
        <v>1669</v>
      </c>
      <c r="E1113" s="384">
        <f t="shared" si="236"/>
        <v>106.305732484076</v>
      </c>
      <c r="F1113" s="366">
        <f t="shared" si="237"/>
        <v>1197</v>
      </c>
      <c r="G1113" s="366">
        <f t="shared" si="243"/>
        <v>1193</v>
      </c>
      <c r="H1113" s="366">
        <f t="shared" si="243"/>
        <v>4</v>
      </c>
      <c r="I1113" s="383">
        <f t="shared" si="243"/>
        <v>0</v>
      </c>
      <c r="J1113" s="366">
        <f t="shared" si="238"/>
        <v>-373</v>
      </c>
      <c r="K1113" s="384">
        <f t="shared" si="239"/>
        <v>-23.7579617834395</v>
      </c>
    </row>
    <row r="1114" spans="1:11">
      <c r="A1114" s="376">
        <v>22001</v>
      </c>
      <c r="B1114" s="377" t="s">
        <v>1209</v>
      </c>
      <c r="C1114" s="378">
        <v>1537</v>
      </c>
      <c r="D1114" s="378">
        <f t="shared" ref="D1114:I1114" si="244">SUM(D1115:D1140)</f>
        <v>1627</v>
      </c>
      <c r="E1114" s="379">
        <f t="shared" si="236"/>
        <v>105.855562784645</v>
      </c>
      <c r="F1114" s="378">
        <f t="shared" si="237"/>
        <v>1169</v>
      </c>
      <c r="G1114" s="378">
        <f t="shared" si="244"/>
        <v>1165</v>
      </c>
      <c r="H1114" s="378">
        <f t="shared" si="244"/>
        <v>4</v>
      </c>
      <c r="I1114" s="388">
        <f t="shared" si="244"/>
        <v>0</v>
      </c>
      <c r="J1114" s="378">
        <f t="shared" si="238"/>
        <v>-368</v>
      </c>
      <c r="K1114" s="379">
        <f t="shared" si="239"/>
        <v>-23.9427456083279</v>
      </c>
    </row>
    <row r="1115" spans="1:11">
      <c r="A1115" s="372">
        <v>2200101</v>
      </c>
      <c r="B1115" s="373" t="s">
        <v>1210</v>
      </c>
      <c r="C1115" s="374">
        <v>655</v>
      </c>
      <c r="D1115" s="295">
        <v>736</v>
      </c>
      <c r="E1115" s="375">
        <f t="shared" si="236"/>
        <v>112.36641221374</v>
      </c>
      <c r="F1115" s="295">
        <f t="shared" si="237"/>
        <v>426</v>
      </c>
      <c r="G1115" s="295">
        <v>426</v>
      </c>
      <c r="H1115" s="295"/>
      <c r="I1115" s="387"/>
      <c r="J1115" s="374">
        <f t="shared" si="238"/>
        <v>-229</v>
      </c>
      <c r="K1115" s="375">
        <f t="shared" si="239"/>
        <v>-34.9618320610687</v>
      </c>
    </row>
    <row r="1116" spans="1:11">
      <c r="A1116" s="372">
        <v>2200102</v>
      </c>
      <c r="B1116" s="373" t="s">
        <v>1211</v>
      </c>
      <c r="C1116" s="374">
        <v>0</v>
      </c>
      <c r="D1116" s="295">
        <v>0</v>
      </c>
      <c r="E1116" s="375">
        <f t="shared" si="236"/>
        <v>0</v>
      </c>
      <c r="F1116" s="295">
        <f t="shared" si="237"/>
        <v>0</v>
      </c>
      <c r="G1116" s="295"/>
      <c r="H1116" s="295"/>
      <c r="I1116" s="387"/>
      <c r="J1116" s="374">
        <f t="shared" si="238"/>
        <v>0</v>
      </c>
      <c r="K1116" s="375">
        <f t="shared" si="239"/>
        <v>0</v>
      </c>
    </row>
    <row r="1117" spans="1:11">
      <c r="A1117" s="372">
        <v>2200103</v>
      </c>
      <c r="B1117" s="373" t="s">
        <v>1212</v>
      </c>
      <c r="C1117" s="374">
        <v>0</v>
      </c>
      <c r="D1117" s="295">
        <v>0</v>
      </c>
      <c r="E1117" s="375">
        <f t="shared" si="236"/>
        <v>0</v>
      </c>
      <c r="F1117" s="295">
        <f t="shared" si="237"/>
        <v>0</v>
      </c>
      <c r="G1117" s="295"/>
      <c r="H1117" s="295"/>
      <c r="I1117" s="387"/>
      <c r="J1117" s="374">
        <f t="shared" si="238"/>
        <v>0</v>
      </c>
      <c r="K1117" s="375">
        <f t="shared" si="239"/>
        <v>0</v>
      </c>
    </row>
    <row r="1118" spans="1:11">
      <c r="A1118" s="372">
        <v>2200104</v>
      </c>
      <c r="B1118" s="373" t="s">
        <v>1213</v>
      </c>
      <c r="C1118" s="374">
        <v>0</v>
      </c>
      <c r="D1118" s="295">
        <v>0</v>
      </c>
      <c r="E1118" s="375">
        <f t="shared" si="236"/>
        <v>0</v>
      </c>
      <c r="F1118" s="295">
        <f t="shared" si="237"/>
        <v>0</v>
      </c>
      <c r="G1118" s="295"/>
      <c r="H1118" s="295"/>
      <c r="I1118" s="387"/>
      <c r="J1118" s="374">
        <f t="shared" si="238"/>
        <v>0</v>
      </c>
      <c r="K1118" s="375">
        <f t="shared" si="239"/>
        <v>0</v>
      </c>
    </row>
    <row r="1119" spans="1:11">
      <c r="A1119" s="372">
        <v>2200106</v>
      </c>
      <c r="B1119" s="373" t="s">
        <v>1214</v>
      </c>
      <c r="C1119" s="374">
        <v>0</v>
      </c>
      <c r="D1119" s="295">
        <v>96</v>
      </c>
      <c r="E1119" s="375">
        <f t="shared" si="236"/>
        <v>0</v>
      </c>
      <c r="F1119" s="295">
        <f t="shared" si="237"/>
        <v>0</v>
      </c>
      <c r="G1119" s="295"/>
      <c r="H1119" s="295"/>
      <c r="I1119" s="387">
        <v>0</v>
      </c>
      <c r="J1119" s="374">
        <f t="shared" si="238"/>
        <v>0</v>
      </c>
      <c r="K1119" s="375">
        <f t="shared" si="239"/>
        <v>0</v>
      </c>
    </row>
    <row r="1120" spans="1:11">
      <c r="A1120" s="372">
        <v>2200107</v>
      </c>
      <c r="B1120" s="373" t="s">
        <v>1215</v>
      </c>
      <c r="C1120" s="374">
        <v>0</v>
      </c>
      <c r="D1120" s="295">
        <v>0</v>
      </c>
      <c r="E1120" s="375">
        <f t="shared" si="236"/>
        <v>0</v>
      </c>
      <c r="F1120" s="295">
        <f t="shared" si="237"/>
        <v>0</v>
      </c>
      <c r="G1120" s="295"/>
      <c r="H1120" s="295"/>
      <c r="I1120" s="387"/>
      <c r="J1120" s="374">
        <f t="shared" si="238"/>
        <v>0</v>
      </c>
      <c r="K1120" s="375">
        <f t="shared" si="239"/>
        <v>0</v>
      </c>
    </row>
    <row r="1121" spans="1:11">
      <c r="A1121" s="372">
        <v>2200108</v>
      </c>
      <c r="B1121" s="373" t="s">
        <v>1216</v>
      </c>
      <c r="C1121" s="374">
        <v>0</v>
      </c>
      <c r="D1121" s="295">
        <v>0</v>
      </c>
      <c r="E1121" s="375">
        <f t="shared" si="236"/>
        <v>0</v>
      </c>
      <c r="F1121" s="295">
        <f t="shared" si="237"/>
        <v>0</v>
      </c>
      <c r="G1121" s="295"/>
      <c r="H1121" s="295"/>
      <c r="I1121" s="387"/>
      <c r="J1121" s="374">
        <f t="shared" si="238"/>
        <v>0</v>
      </c>
      <c r="K1121" s="375">
        <f t="shared" si="239"/>
        <v>0</v>
      </c>
    </row>
    <row r="1122" spans="1:11">
      <c r="A1122" s="372">
        <v>2200109</v>
      </c>
      <c r="B1122" s="373" t="s">
        <v>1217</v>
      </c>
      <c r="C1122" s="374">
        <v>0</v>
      </c>
      <c r="D1122" s="295">
        <v>1</v>
      </c>
      <c r="E1122" s="375">
        <f t="shared" si="236"/>
        <v>0</v>
      </c>
      <c r="F1122" s="295">
        <f t="shared" si="237"/>
        <v>4</v>
      </c>
      <c r="G1122" s="295"/>
      <c r="H1122" s="295">
        <v>4</v>
      </c>
      <c r="I1122" s="387"/>
      <c r="J1122" s="374">
        <f t="shared" si="238"/>
        <v>4</v>
      </c>
      <c r="K1122" s="375">
        <f t="shared" si="239"/>
        <v>0</v>
      </c>
    </row>
    <row r="1123" spans="1:11">
      <c r="A1123" s="372">
        <v>2200112</v>
      </c>
      <c r="B1123" s="373" t="s">
        <v>1218</v>
      </c>
      <c r="C1123" s="374">
        <v>0</v>
      </c>
      <c r="D1123" s="295">
        <v>0</v>
      </c>
      <c r="E1123" s="375">
        <f t="shared" si="236"/>
        <v>0</v>
      </c>
      <c r="F1123" s="295">
        <f t="shared" si="237"/>
        <v>0</v>
      </c>
      <c r="G1123" s="295"/>
      <c r="H1123" s="295"/>
      <c r="I1123" s="387"/>
      <c r="J1123" s="374">
        <f t="shared" si="238"/>
        <v>0</v>
      </c>
      <c r="K1123" s="375">
        <f t="shared" si="239"/>
        <v>0</v>
      </c>
    </row>
    <row r="1124" spans="1:11">
      <c r="A1124" s="372">
        <v>2200113</v>
      </c>
      <c r="B1124" s="373" t="s">
        <v>1219</v>
      </c>
      <c r="C1124" s="374">
        <v>0</v>
      </c>
      <c r="D1124" s="295">
        <v>0</v>
      </c>
      <c r="E1124" s="375">
        <f t="shared" si="236"/>
        <v>0</v>
      </c>
      <c r="F1124" s="295">
        <f t="shared" si="237"/>
        <v>0</v>
      </c>
      <c r="G1124" s="295"/>
      <c r="H1124" s="295"/>
      <c r="I1124" s="387"/>
      <c r="J1124" s="374">
        <f t="shared" si="238"/>
        <v>0</v>
      </c>
      <c r="K1124" s="375">
        <f t="shared" si="239"/>
        <v>0</v>
      </c>
    </row>
    <row r="1125" spans="1:11">
      <c r="A1125" s="372">
        <v>2200114</v>
      </c>
      <c r="B1125" s="373" t="s">
        <v>1220</v>
      </c>
      <c r="C1125" s="374">
        <v>0</v>
      </c>
      <c r="D1125" s="295">
        <v>0</v>
      </c>
      <c r="E1125" s="375">
        <f t="shared" si="236"/>
        <v>0</v>
      </c>
      <c r="F1125" s="295">
        <f t="shared" si="237"/>
        <v>0</v>
      </c>
      <c r="G1125" s="295"/>
      <c r="H1125" s="295"/>
      <c r="I1125" s="387"/>
      <c r="J1125" s="374">
        <f t="shared" si="238"/>
        <v>0</v>
      </c>
      <c r="K1125" s="375">
        <f t="shared" si="239"/>
        <v>0</v>
      </c>
    </row>
    <row r="1126" spans="1:11">
      <c r="A1126" s="372">
        <v>2200115</v>
      </c>
      <c r="B1126" s="373" t="s">
        <v>1221</v>
      </c>
      <c r="C1126" s="374">
        <v>0</v>
      </c>
      <c r="D1126" s="295">
        <v>0</v>
      </c>
      <c r="E1126" s="375">
        <f t="shared" si="236"/>
        <v>0</v>
      </c>
      <c r="F1126" s="295">
        <f t="shared" si="237"/>
        <v>0</v>
      </c>
      <c r="G1126" s="295"/>
      <c r="H1126" s="295"/>
      <c r="I1126" s="387"/>
      <c r="J1126" s="374">
        <f t="shared" si="238"/>
        <v>0</v>
      </c>
      <c r="K1126" s="375">
        <f t="shared" si="239"/>
        <v>0</v>
      </c>
    </row>
    <row r="1127" spans="1:11">
      <c r="A1127" s="372">
        <v>2200116</v>
      </c>
      <c r="B1127" s="373" t="s">
        <v>1222</v>
      </c>
      <c r="C1127" s="374">
        <v>0</v>
      </c>
      <c r="D1127" s="295">
        <v>0</v>
      </c>
      <c r="E1127" s="375">
        <f t="shared" si="236"/>
        <v>0</v>
      </c>
      <c r="F1127" s="295">
        <f t="shared" si="237"/>
        <v>0</v>
      </c>
      <c r="G1127" s="295"/>
      <c r="H1127" s="295"/>
      <c r="I1127" s="387"/>
      <c r="J1127" s="374">
        <f t="shared" si="238"/>
        <v>0</v>
      </c>
      <c r="K1127" s="375">
        <f t="shared" si="239"/>
        <v>0</v>
      </c>
    </row>
    <row r="1128" spans="1:11">
      <c r="A1128" s="372">
        <v>2200119</v>
      </c>
      <c r="B1128" s="373" t="s">
        <v>1223</v>
      </c>
      <c r="C1128" s="374">
        <v>0</v>
      </c>
      <c r="D1128" s="295">
        <v>0</v>
      </c>
      <c r="E1128" s="375">
        <f t="shared" si="236"/>
        <v>0</v>
      </c>
      <c r="F1128" s="295">
        <f t="shared" si="237"/>
        <v>0</v>
      </c>
      <c r="G1128" s="295"/>
      <c r="H1128" s="295"/>
      <c r="I1128" s="387"/>
      <c r="J1128" s="374">
        <f t="shared" si="238"/>
        <v>0</v>
      </c>
      <c r="K1128" s="375">
        <f t="shared" si="239"/>
        <v>0</v>
      </c>
    </row>
    <row r="1129" spans="1:11">
      <c r="A1129" s="372">
        <v>2200120</v>
      </c>
      <c r="B1129" s="373" t="s">
        <v>1224</v>
      </c>
      <c r="C1129" s="374">
        <v>0</v>
      </c>
      <c r="D1129" s="295">
        <v>0</v>
      </c>
      <c r="E1129" s="375">
        <f t="shared" si="236"/>
        <v>0</v>
      </c>
      <c r="F1129" s="295">
        <f t="shared" si="237"/>
        <v>0</v>
      </c>
      <c r="G1129" s="295"/>
      <c r="H1129" s="295"/>
      <c r="I1129" s="387"/>
      <c r="J1129" s="374">
        <f t="shared" si="238"/>
        <v>0</v>
      </c>
      <c r="K1129" s="375">
        <f t="shared" si="239"/>
        <v>0</v>
      </c>
    </row>
    <row r="1130" spans="1:11">
      <c r="A1130" s="372">
        <v>2200121</v>
      </c>
      <c r="B1130" s="373" t="s">
        <v>1225</v>
      </c>
      <c r="C1130" s="374">
        <v>0</v>
      </c>
      <c r="D1130" s="295">
        <v>0</v>
      </c>
      <c r="E1130" s="375">
        <f t="shared" si="236"/>
        <v>0</v>
      </c>
      <c r="F1130" s="295">
        <f t="shared" si="237"/>
        <v>0</v>
      </c>
      <c r="G1130" s="295"/>
      <c r="H1130" s="295"/>
      <c r="I1130" s="387"/>
      <c r="J1130" s="374">
        <f t="shared" si="238"/>
        <v>0</v>
      </c>
      <c r="K1130" s="375">
        <f t="shared" si="239"/>
        <v>0</v>
      </c>
    </row>
    <row r="1131" spans="1:11">
      <c r="A1131" s="372">
        <v>2200122</v>
      </c>
      <c r="B1131" s="373" t="s">
        <v>1226</v>
      </c>
      <c r="C1131" s="374">
        <v>0</v>
      </c>
      <c r="D1131" s="295">
        <v>0</v>
      </c>
      <c r="E1131" s="375">
        <f t="shared" si="236"/>
        <v>0</v>
      </c>
      <c r="F1131" s="295">
        <f t="shared" si="237"/>
        <v>0</v>
      </c>
      <c r="G1131" s="295"/>
      <c r="H1131" s="295"/>
      <c r="I1131" s="387"/>
      <c r="J1131" s="374">
        <f t="shared" si="238"/>
        <v>0</v>
      </c>
      <c r="K1131" s="375">
        <f t="shared" si="239"/>
        <v>0</v>
      </c>
    </row>
    <row r="1132" spans="1:11">
      <c r="A1132" s="372">
        <v>2200123</v>
      </c>
      <c r="B1132" s="373" t="s">
        <v>1227</v>
      </c>
      <c r="C1132" s="374">
        <v>0</v>
      </c>
      <c r="D1132" s="295">
        <v>0</v>
      </c>
      <c r="E1132" s="375">
        <f t="shared" si="236"/>
        <v>0</v>
      </c>
      <c r="F1132" s="295">
        <f t="shared" si="237"/>
        <v>0</v>
      </c>
      <c r="G1132" s="295"/>
      <c r="H1132" s="295"/>
      <c r="I1132" s="387"/>
      <c r="J1132" s="374">
        <f t="shared" si="238"/>
        <v>0</v>
      </c>
      <c r="K1132" s="375">
        <f t="shared" si="239"/>
        <v>0</v>
      </c>
    </row>
    <row r="1133" spans="1:11">
      <c r="A1133" s="372">
        <v>2200124</v>
      </c>
      <c r="B1133" s="373" t="s">
        <v>1228</v>
      </c>
      <c r="C1133" s="374">
        <v>0</v>
      </c>
      <c r="D1133" s="295">
        <v>0</v>
      </c>
      <c r="E1133" s="375">
        <f t="shared" si="236"/>
        <v>0</v>
      </c>
      <c r="F1133" s="295">
        <f t="shared" si="237"/>
        <v>0</v>
      </c>
      <c r="G1133" s="295"/>
      <c r="H1133" s="295"/>
      <c r="I1133" s="387"/>
      <c r="J1133" s="374">
        <f t="shared" si="238"/>
        <v>0</v>
      </c>
      <c r="K1133" s="375">
        <f t="shared" si="239"/>
        <v>0</v>
      </c>
    </row>
    <row r="1134" spans="1:11">
      <c r="A1134" s="372">
        <v>2200125</v>
      </c>
      <c r="B1134" s="373" t="s">
        <v>1229</v>
      </c>
      <c r="C1134" s="374">
        <v>0</v>
      </c>
      <c r="D1134" s="295">
        <v>0</v>
      </c>
      <c r="E1134" s="375">
        <f t="shared" si="236"/>
        <v>0</v>
      </c>
      <c r="F1134" s="295">
        <f t="shared" si="237"/>
        <v>0</v>
      </c>
      <c r="G1134" s="295"/>
      <c r="H1134" s="295"/>
      <c r="I1134" s="387"/>
      <c r="J1134" s="374">
        <f t="shared" si="238"/>
        <v>0</v>
      </c>
      <c r="K1134" s="375">
        <f t="shared" si="239"/>
        <v>0</v>
      </c>
    </row>
    <row r="1135" spans="1:11">
      <c r="A1135" s="372">
        <v>2200126</v>
      </c>
      <c r="B1135" s="373" t="s">
        <v>1230</v>
      </c>
      <c r="C1135" s="374">
        <v>0</v>
      </c>
      <c r="D1135" s="295">
        <v>0</v>
      </c>
      <c r="E1135" s="375">
        <f t="shared" si="236"/>
        <v>0</v>
      </c>
      <c r="F1135" s="295">
        <f t="shared" si="237"/>
        <v>0</v>
      </c>
      <c r="G1135" s="295"/>
      <c r="H1135" s="295"/>
      <c r="I1135" s="387"/>
      <c r="J1135" s="374">
        <f t="shared" si="238"/>
        <v>0</v>
      </c>
      <c r="K1135" s="375">
        <f t="shared" si="239"/>
        <v>0</v>
      </c>
    </row>
    <row r="1136" spans="1:11">
      <c r="A1136" s="372">
        <v>2200127</v>
      </c>
      <c r="B1136" s="373" t="s">
        <v>1231</v>
      </c>
      <c r="C1136" s="374">
        <v>0</v>
      </c>
      <c r="D1136" s="295">
        <v>0</v>
      </c>
      <c r="E1136" s="375">
        <f t="shared" si="236"/>
        <v>0</v>
      </c>
      <c r="F1136" s="295">
        <f t="shared" si="237"/>
        <v>0</v>
      </c>
      <c r="G1136" s="295"/>
      <c r="H1136" s="295"/>
      <c r="I1136" s="387"/>
      <c r="J1136" s="374">
        <f t="shared" si="238"/>
        <v>0</v>
      </c>
      <c r="K1136" s="375">
        <f t="shared" si="239"/>
        <v>0</v>
      </c>
    </row>
    <row r="1137" spans="1:11">
      <c r="A1137" s="372">
        <v>2200128</v>
      </c>
      <c r="B1137" s="373" t="s">
        <v>1232</v>
      </c>
      <c r="C1137" s="374">
        <v>0</v>
      </c>
      <c r="D1137" s="295">
        <v>0</v>
      </c>
      <c r="E1137" s="375">
        <f t="shared" si="236"/>
        <v>0</v>
      </c>
      <c r="F1137" s="295">
        <f t="shared" si="237"/>
        <v>0</v>
      </c>
      <c r="G1137" s="295"/>
      <c r="H1137" s="295"/>
      <c r="I1137" s="387"/>
      <c r="J1137" s="374">
        <f t="shared" si="238"/>
        <v>0</v>
      </c>
      <c r="K1137" s="375">
        <f t="shared" si="239"/>
        <v>0</v>
      </c>
    </row>
    <row r="1138" spans="1:11">
      <c r="A1138" s="372">
        <v>2200129</v>
      </c>
      <c r="B1138" s="373" t="s">
        <v>1233</v>
      </c>
      <c r="C1138" s="374">
        <v>0</v>
      </c>
      <c r="D1138" s="295">
        <v>0</v>
      </c>
      <c r="E1138" s="375">
        <f t="shared" si="236"/>
        <v>0</v>
      </c>
      <c r="F1138" s="295">
        <f t="shared" si="237"/>
        <v>0</v>
      </c>
      <c r="G1138" s="295"/>
      <c r="H1138" s="295"/>
      <c r="I1138" s="387"/>
      <c r="J1138" s="374">
        <f t="shared" si="238"/>
        <v>0</v>
      </c>
      <c r="K1138" s="375">
        <f t="shared" si="239"/>
        <v>0</v>
      </c>
    </row>
    <row r="1139" spans="1:11">
      <c r="A1139" s="372">
        <v>2200150</v>
      </c>
      <c r="B1139" s="373" t="s">
        <v>1234</v>
      </c>
      <c r="C1139" s="374">
        <v>882</v>
      </c>
      <c r="D1139" s="295">
        <v>794</v>
      </c>
      <c r="E1139" s="375">
        <f t="shared" si="236"/>
        <v>90.0226757369615</v>
      </c>
      <c r="F1139" s="295">
        <f t="shared" si="237"/>
        <v>739</v>
      </c>
      <c r="G1139" s="295">
        <v>739</v>
      </c>
      <c r="H1139" s="295"/>
      <c r="I1139" s="387"/>
      <c r="J1139" s="374">
        <f t="shared" si="238"/>
        <v>-143</v>
      </c>
      <c r="K1139" s="375">
        <f t="shared" si="239"/>
        <v>-16.2131519274376</v>
      </c>
    </row>
    <row r="1140" spans="1:11">
      <c r="A1140" s="372">
        <v>2200199</v>
      </c>
      <c r="B1140" s="373" t="s">
        <v>1235</v>
      </c>
      <c r="C1140" s="374">
        <v>0</v>
      </c>
      <c r="D1140" s="295">
        <v>0</v>
      </c>
      <c r="E1140" s="375">
        <f t="shared" si="236"/>
        <v>0</v>
      </c>
      <c r="F1140" s="295">
        <f t="shared" si="237"/>
        <v>0</v>
      </c>
      <c r="G1140" s="295"/>
      <c r="H1140" s="295"/>
      <c r="I1140" s="387"/>
      <c r="J1140" s="374">
        <f t="shared" si="238"/>
        <v>0</v>
      </c>
      <c r="K1140" s="375">
        <f t="shared" si="239"/>
        <v>0</v>
      </c>
    </row>
    <row r="1141" spans="1:11">
      <c r="A1141" s="376">
        <v>22005</v>
      </c>
      <c r="B1141" s="377" t="s">
        <v>1236</v>
      </c>
      <c r="C1141" s="378">
        <v>33</v>
      </c>
      <c r="D1141" s="378">
        <f t="shared" ref="D1141:I1141" si="245">SUM(D1142:D1155)</f>
        <v>42</v>
      </c>
      <c r="E1141" s="379">
        <f t="shared" si="236"/>
        <v>127.272727272727</v>
      </c>
      <c r="F1141" s="378">
        <f t="shared" si="237"/>
        <v>28</v>
      </c>
      <c r="G1141" s="378">
        <f t="shared" si="245"/>
        <v>28</v>
      </c>
      <c r="H1141" s="378">
        <f t="shared" si="245"/>
        <v>0</v>
      </c>
      <c r="I1141" s="388">
        <f t="shared" si="245"/>
        <v>0</v>
      </c>
      <c r="J1141" s="378">
        <f t="shared" si="238"/>
        <v>-5</v>
      </c>
      <c r="K1141" s="379">
        <f t="shared" si="239"/>
        <v>-15.1515151515152</v>
      </c>
    </row>
    <row r="1142" spans="1:11">
      <c r="A1142" s="372">
        <v>2200501</v>
      </c>
      <c r="B1142" s="373" t="s">
        <v>1237</v>
      </c>
      <c r="C1142" s="374">
        <v>0</v>
      </c>
      <c r="D1142" s="295">
        <v>0</v>
      </c>
      <c r="E1142" s="375">
        <f t="shared" si="236"/>
        <v>0</v>
      </c>
      <c r="F1142" s="295">
        <f t="shared" si="237"/>
        <v>0</v>
      </c>
      <c r="G1142" s="295"/>
      <c r="H1142" s="295"/>
      <c r="I1142" s="387"/>
      <c r="J1142" s="374">
        <f t="shared" si="238"/>
        <v>0</v>
      </c>
      <c r="K1142" s="375">
        <f t="shared" si="239"/>
        <v>0</v>
      </c>
    </row>
    <row r="1143" spans="1:11">
      <c r="A1143" s="372">
        <v>2200502</v>
      </c>
      <c r="B1143" s="373" t="s">
        <v>1238</v>
      </c>
      <c r="C1143" s="374">
        <v>0</v>
      </c>
      <c r="D1143" s="295">
        <v>0</v>
      </c>
      <c r="E1143" s="375">
        <f t="shared" si="236"/>
        <v>0</v>
      </c>
      <c r="F1143" s="295">
        <f t="shared" si="237"/>
        <v>0</v>
      </c>
      <c r="G1143" s="295"/>
      <c r="H1143" s="295"/>
      <c r="I1143" s="387"/>
      <c r="J1143" s="374">
        <f t="shared" si="238"/>
        <v>0</v>
      </c>
      <c r="K1143" s="375">
        <f t="shared" si="239"/>
        <v>0</v>
      </c>
    </row>
    <row r="1144" spans="1:11">
      <c r="A1144" s="372">
        <v>2200503</v>
      </c>
      <c r="B1144" s="373" t="s">
        <v>1239</v>
      </c>
      <c r="C1144" s="374">
        <v>0</v>
      </c>
      <c r="D1144" s="295">
        <v>0</v>
      </c>
      <c r="E1144" s="375">
        <f t="shared" si="236"/>
        <v>0</v>
      </c>
      <c r="F1144" s="295">
        <f t="shared" si="237"/>
        <v>0</v>
      </c>
      <c r="G1144" s="295"/>
      <c r="H1144" s="295"/>
      <c r="I1144" s="387"/>
      <c r="J1144" s="374">
        <f t="shared" si="238"/>
        <v>0</v>
      </c>
      <c r="K1144" s="375">
        <f t="shared" si="239"/>
        <v>0</v>
      </c>
    </row>
    <row r="1145" spans="1:11">
      <c r="A1145" s="372">
        <v>2200504</v>
      </c>
      <c r="B1145" s="373" t="s">
        <v>1240</v>
      </c>
      <c r="C1145" s="374">
        <v>33</v>
      </c>
      <c r="D1145" s="295">
        <v>28</v>
      </c>
      <c r="E1145" s="375">
        <f t="shared" si="236"/>
        <v>84.8484848484848</v>
      </c>
      <c r="F1145" s="295">
        <f t="shared" si="237"/>
        <v>28</v>
      </c>
      <c r="G1145" s="295">
        <v>28</v>
      </c>
      <c r="H1145" s="295"/>
      <c r="I1145" s="387"/>
      <c r="J1145" s="374">
        <f t="shared" si="238"/>
        <v>-5</v>
      </c>
      <c r="K1145" s="375">
        <f t="shared" si="239"/>
        <v>-15.1515151515152</v>
      </c>
    </row>
    <row r="1146" spans="1:11">
      <c r="A1146" s="372">
        <v>2200506</v>
      </c>
      <c r="B1146" s="373" t="s">
        <v>1241</v>
      </c>
      <c r="C1146" s="374">
        <v>0</v>
      </c>
      <c r="D1146" s="295">
        <v>0</v>
      </c>
      <c r="E1146" s="375">
        <f t="shared" si="236"/>
        <v>0</v>
      </c>
      <c r="F1146" s="295">
        <f t="shared" si="237"/>
        <v>0</v>
      </c>
      <c r="G1146" s="295"/>
      <c r="H1146" s="295"/>
      <c r="I1146" s="387"/>
      <c r="J1146" s="374">
        <f t="shared" si="238"/>
        <v>0</v>
      </c>
      <c r="K1146" s="375">
        <f t="shared" si="239"/>
        <v>0</v>
      </c>
    </row>
    <row r="1147" spans="1:11">
      <c r="A1147" s="372">
        <v>2200507</v>
      </c>
      <c r="B1147" s="373" t="s">
        <v>1242</v>
      </c>
      <c r="C1147" s="374">
        <v>0</v>
      </c>
      <c r="D1147" s="295">
        <v>0</v>
      </c>
      <c r="E1147" s="375">
        <f t="shared" si="236"/>
        <v>0</v>
      </c>
      <c r="F1147" s="295">
        <f t="shared" si="237"/>
        <v>0</v>
      </c>
      <c r="G1147" s="295"/>
      <c r="H1147" s="295"/>
      <c r="I1147" s="387"/>
      <c r="J1147" s="374">
        <f t="shared" si="238"/>
        <v>0</v>
      </c>
      <c r="K1147" s="375">
        <f t="shared" si="239"/>
        <v>0</v>
      </c>
    </row>
    <row r="1148" spans="1:11">
      <c r="A1148" s="372">
        <v>2200508</v>
      </c>
      <c r="B1148" s="373" t="s">
        <v>1243</v>
      </c>
      <c r="C1148" s="374">
        <v>0</v>
      </c>
      <c r="D1148" s="295">
        <v>0</v>
      </c>
      <c r="E1148" s="375">
        <f t="shared" si="236"/>
        <v>0</v>
      </c>
      <c r="F1148" s="295">
        <f t="shared" si="237"/>
        <v>0</v>
      </c>
      <c r="G1148" s="295"/>
      <c r="H1148" s="295"/>
      <c r="I1148" s="387"/>
      <c r="J1148" s="374">
        <f t="shared" si="238"/>
        <v>0</v>
      </c>
      <c r="K1148" s="375">
        <f t="shared" si="239"/>
        <v>0</v>
      </c>
    </row>
    <row r="1149" spans="1:11">
      <c r="A1149" s="372">
        <v>2200509</v>
      </c>
      <c r="B1149" s="373" t="s">
        <v>1244</v>
      </c>
      <c r="C1149" s="374">
        <v>0</v>
      </c>
      <c r="D1149" s="295">
        <v>0</v>
      </c>
      <c r="E1149" s="375">
        <f t="shared" si="236"/>
        <v>0</v>
      </c>
      <c r="F1149" s="295">
        <f t="shared" si="237"/>
        <v>0</v>
      </c>
      <c r="G1149" s="295"/>
      <c r="H1149" s="295"/>
      <c r="I1149" s="387"/>
      <c r="J1149" s="374">
        <f t="shared" si="238"/>
        <v>0</v>
      </c>
      <c r="K1149" s="375">
        <f t="shared" si="239"/>
        <v>0</v>
      </c>
    </row>
    <row r="1150" spans="1:11">
      <c r="A1150" s="372">
        <v>2200510</v>
      </c>
      <c r="B1150" s="373" t="s">
        <v>1245</v>
      </c>
      <c r="C1150" s="374">
        <v>0</v>
      </c>
      <c r="D1150" s="295">
        <v>0</v>
      </c>
      <c r="E1150" s="375">
        <f t="shared" si="236"/>
        <v>0</v>
      </c>
      <c r="F1150" s="295">
        <f t="shared" si="237"/>
        <v>0</v>
      </c>
      <c r="G1150" s="295"/>
      <c r="H1150" s="295"/>
      <c r="I1150" s="387"/>
      <c r="J1150" s="374">
        <f t="shared" si="238"/>
        <v>0</v>
      </c>
      <c r="K1150" s="375">
        <f t="shared" si="239"/>
        <v>0</v>
      </c>
    </row>
    <row r="1151" spans="1:11">
      <c r="A1151" s="372">
        <v>2200511</v>
      </c>
      <c r="B1151" s="373" t="s">
        <v>1246</v>
      </c>
      <c r="C1151" s="374">
        <v>0</v>
      </c>
      <c r="D1151" s="295">
        <v>0</v>
      </c>
      <c r="E1151" s="375">
        <f t="shared" si="236"/>
        <v>0</v>
      </c>
      <c r="F1151" s="295">
        <f t="shared" si="237"/>
        <v>0</v>
      </c>
      <c r="G1151" s="295"/>
      <c r="H1151" s="295"/>
      <c r="I1151" s="387"/>
      <c r="J1151" s="374">
        <f t="shared" si="238"/>
        <v>0</v>
      </c>
      <c r="K1151" s="375">
        <f t="shared" si="239"/>
        <v>0</v>
      </c>
    </row>
    <row r="1152" spans="1:11">
      <c r="A1152" s="372">
        <v>2200512</v>
      </c>
      <c r="B1152" s="373" t="s">
        <v>1247</v>
      </c>
      <c r="C1152" s="374">
        <v>0</v>
      </c>
      <c r="D1152" s="295">
        <v>0</v>
      </c>
      <c r="E1152" s="375">
        <f t="shared" ref="E1152:E1168" si="246">IF(C1152=0,0,D1152/C1152)*100</f>
        <v>0</v>
      </c>
      <c r="F1152" s="295">
        <f t="shared" ref="F1152:F1168" si="247">G1152+H1152+I1152</f>
        <v>0</v>
      </c>
      <c r="G1152" s="295"/>
      <c r="H1152" s="295"/>
      <c r="I1152" s="387"/>
      <c r="J1152" s="374">
        <f t="shared" ref="J1152:J1168" si="248">F1152-C1152</f>
        <v>0</v>
      </c>
      <c r="K1152" s="375">
        <f t="shared" ref="K1152:K1168" si="249">IF(C1152=0,0,J1152/C1152*100)</f>
        <v>0</v>
      </c>
    </row>
    <row r="1153" spans="1:11">
      <c r="A1153" s="372">
        <v>2200513</v>
      </c>
      <c r="B1153" s="373" t="s">
        <v>1248</v>
      </c>
      <c r="C1153" s="374">
        <v>0</v>
      </c>
      <c r="D1153" s="295">
        <v>0</v>
      </c>
      <c r="E1153" s="375">
        <f t="shared" si="246"/>
        <v>0</v>
      </c>
      <c r="F1153" s="295">
        <f t="shared" si="247"/>
        <v>0</v>
      </c>
      <c r="G1153" s="295"/>
      <c r="H1153" s="295"/>
      <c r="I1153" s="387"/>
      <c r="J1153" s="374">
        <f t="shared" si="248"/>
        <v>0</v>
      </c>
      <c r="K1153" s="375">
        <f t="shared" si="249"/>
        <v>0</v>
      </c>
    </row>
    <row r="1154" spans="1:11">
      <c r="A1154" s="372">
        <v>2200514</v>
      </c>
      <c r="B1154" s="373" t="s">
        <v>1249</v>
      </c>
      <c r="C1154" s="374">
        <v>0</v>
      </c>
      <c r="D1154" s="295">
        <v>0</v>
      </c>
      <c r="E1154" s="375">
        <f t="shared" si="246"/>
        <v>0</v>
      </c>
      <c r="F1154" s="295">
        <f t="shared" si="247"/>
        <v>0</v>
      </c>
      <c r="G1154" s="295"/>
      <c r="H1154" s="295"/>
      <c r="I1154" s="387"/>
      <c r="J1154" s="374">
        <f t="shared" si="248"/>
        <v>0</v>
      </c>
      <c r="K1154" s="375">
        <f t="shared" si="249"/>
        <v>0</v>
      </c>
    </row>
    <row r="1155" spans="1:11">
      <c r="A1155" s="372">
        <v>2200599</v>
      </c>
      <c r="B1155" s="373" t="s">
        <v>1250</v>
      </c>
      <c r="C1155" s="374">
        <v>0</v>
      </c>
      <c r="D1155" s="295">
        <v>14</v>
      </c>
      <c r="E1155" s="375">
        <f t="shared" si="246"/>
        <v>0</v>
      </c>
      <c r="F1155" s="295">
        <f t="shared" si="247"/>
        <v>0</v>
      </c>
      <c r="G1155" s="295"/>
      <c r="H1155" s="295"/>
      <c r="I1155" s="387"/>
      <c r="J1155" s="374">
        <f t="shared" si="248"/>
        <v>0</v>
      </c>
      <c r="K1155" s="375">
        <f t="shared" si="249"/>
        <v>0</v>
      </c>
    </row>
    <row r="1156" spans="1:11">
      <c r="A1156" s="376">
        <v>22099</v>
      </c>
      <c r="B1156" s="377" t="s">
        <v>1251</v>
      </c>
      <c r="C1156" s="378">
        <v>0</v>
      </c>
      <c r="D1156" s="378">
        <f t="shared" ref="D1156:I1156" si="250">SUM(D1157)</f>
        <v>0</v>
      </c>
      <c r="E1156" s="379">
        <f t="shared" si="246"/>
        <v>0</v>
      </c>
      <c r="F1156" s="378">
        <f t="shared" si="247"/>
        <v>0</v>
      </c>
      <c r="G1156" s="378">
        <f t="shared" si="250"/>
        <v>0</v>
      </c>
      <c r="H1156" s="378">
        <f t="shared" si="250"/>
        <v>0</v>
      </c>
      <c r="I1156" s="388">
        <f t="shared" si="250"/>
        <v>0</v>
      </c>
      <c r="J1156" s="378">
        <f t="shared" si="248"/>
        <v>0</v>
      </c>
      <c r="K1156" s="379">
        <f t="shared" si="249"/>
        <v>0</v>
      </c>
    </row>
    <row r="1157" spans="1:11">
      <c r="A1157" s="372">
        <v>2209999</v>
      </c>
      <c r="B1157" s="373" t="s">
        <v>1251</v>
      </c>
      <c r="C1157" s="374">
        <v>0</v>
      </c>
      <c r="D1157" s="295">
        <v>0</v>
      </c>
      <c r="E1157" s="375">
        <f t="shared" si="246"/>
        <v>0</v>
      </c>
      <c r="F1157" s="295">
        <f t="shared" si="247"/>
        <v>0</v>
      </c>
      <c r="G1157" s="295"/>
      <c r="H1157" s="295"/>
      <c r="I1157" s="387"/>
      <c r="J1157" s="374">
        <f t="shared" si="248"/>
        <v>0</v>
      </c>
      <c r="K1157" s="375">
        <f t="shared" si="249"/>
        <v>0</v>
      </c>
    </row>
    <row r="1158" spans="1:11">
      <c r="A1158" s="396">
        <v>221</v>
      </c>
      <c r="B1158" s="397" t="s">
        <v>1252</v>
      </c>
      <c r="C1158" s="366">
        <f t="shared" ref="C1158:I1158" si="251">SUM(C1159,C1172,C1176)</f>
        <v>8728</v>
      </c>
      <c r="D1158" s="366">
        <f t="shared" si="251"/>
        <v>9030</v>
      </c>
      <c r="E1158" s="384">
        <f t="shared" si="246"/>
        <v>103.46012832264</v>
      </c>
      <c r="F1158" s="366">
        <f t="shared" si="247"/>
        <v>8401</v>
      </c>
      <c r="G1158" s="366">
        <f t="shared" si="251"/>
        <v>7427</v>
      </c>
      <c r="H1158" s="366">
        <f t="shared" si="251"/>
        <v>330</v>
      </c>
      <c r="I1158" s="383">
        <f t="shared" si="251"/>
        <v>644</v>
      </c>
      <c r="J1158" s="366">
        <f t="shared" si="248"/>
        <v>-327</v>
      </c>
      <c r="K1158" s="384">
        <f t="shared" si="249"/>
        <v>-3.74656278643446</v>
      </c>
    </row>
    <row r="1159" spans="1:11">
      <c r="A1159" s="376">
        <v>22101</v>
      </c>
      <c r="B1159" s="377" t="s">
        <v>1253</v>
      </c>
      <c r="C1159" s="378">
        <v>450</v>
      </c>
      <c r="D1159" s="378">
        <f t="shared" ref="D1159:I1159" si="252">SUM(D1160:D1171)</f>
        <v>962</v>
      </c>
      <c r="E1159" s="379">
        <f t="shared" si="246"/>
        <v>213.777777777778</v>
      </c>
      <c r="F1159" s="378">
        <f t="shared" si="247"/>
        <v>974</v>
      </c>
      <c r="G1159" s="378">
        <f t="shared" si="252"/>
        <v>0</v>
      </c>
      <c r="H1159" s="378">
        <f t="shared" si="252"/>
        <v>330</v>
      </c>
      <c r="I1159" s="388">
        <f t="shared" si="252"/>
        <v>644</v>
      </c>
      <c r="J1159" s="378">
        <f t="shared" si="248"/>
        <v>524</v>
      </c>
      <c r="K1159" s="379">
        <f t="shared" si="249"/>
        <v>116.444444444444</v>
      </c>
    </row>
    <row r="1160" spans="1:11">
      <c r="A1160" s="372">
        <v>2210101</v>
      </c>
      <c r="B1160" s="373" t="s">
        <v>1254</v>
      </c>
      <c r="C1160" s="374">
        <v>0</v>
      </c>
      <c r="D1160" s="295">
        <v>0</v>
      </c>
      <c r="E1160" s="375">
        <f t="shared" si="246"/>
        <v>0</v>
      </c>
      <c r="F1160" s="295">
        <f t="shared" si="247"/>
        <v>0</v>
      </c>
      <c r="G1160" s="295"/>
      <c r="H1160" s="295"/>
      <c r="I1160" s="387"/>
      <c r="J1160" s="374">
        <f t="shared" si="248"/>
        <v>0</v>
      </c>
      <c r="K1160" s="375">
        <f t="shared" si="249"/>
        <v>0</v>
      </c>
    </row>
    <row r="1161" spans="1:11">
      <c r="A1161" s="372">
        <v>2210102</v>
      </c>
      <c r="B1161" s="373" t="s">
        <v>1255</v>
      </c>
      <c r="C1161" s="374">
        <v>0</v>
      </c>
      <c r="D1161" s="295">
        <v>0</v>
      </c>
      <c r="E1161" s="375">
        <f t="shared" si="246"/>
        <v>0</v>
      </c>
      <c r="F1161" s="295">
        <f t="shared" si="247"/>
        <v>0</v>
      </c>
      <c r="G1161" s="295"/>
      <c r="H1161" s="295"/>
      <c r="I1161" s="387"/>
      <c r="J1161" s="374">
        <f t="shared" si="248"/>
        <v>0</v>
      </c>
      <c r="K1161" s="375">
        <f t="shared" si="249"/>
        <v>0</v>
      </c>
    </row>
    <row r="1162" spans="1:11">
      <c r="A1162" s="372">
        <v>2210103</v>
      </c>
      <c r="B1162" s="373" t="s">
        <v>1256</v>
      </c>
      <c r="C1162" s="374">
        <v>37</v>
      </c>
      <c r="D1162" s="295">
        <v>41</v>
      </c>
      <c r="E1162" s="375">
        <f t="shared" si="246"/>
        <v>110.810810810811</v>
      </c>
      <c r="F1162" s="295">
        <f t="shared" si="247"/>
        <v>261</v>
      </c>
      <c r="G1162" s="295"/>
      <c r="H1162" s="295">
        <v>86</v>
      </c>
      <c r="I1162" s="387">
        <v>175</v>
      </c>
      <c r="J1162" s="374">
        <f t="shared" si="248"/>
        <v>224</v>
      </c>
      <c r="K1162" s="375">
        <f t="shared" si="249"/>
        <v>605.405405405405</v>
      </c>
    </row>
    <row r="1163" spans="1:11">
      <c r="A1163" s="372">
        <v>2210104</v>
      </c>
      <c r="B1163" s="373" t="s">
        <v>1257</v>
      </c>
      <c r="C1163" s="374">
        <v>0</v>
      </c>
      <c r="D1163" s="295">
        <v>0</v>
      </c>
      <c r="E1163" s="375">
        <f t="shared" si="246"/>
        <v>0</v>
      </c>
      <c r="F1163" s="295">
        <f t="shared" si="247"/>
        <v>0</v>
      </c>
      <c r="G1163" s="295"/>
      <c r="H1163" s="295"/>
      <c r="I1163" s="387"/>
      <c r="J1163" s="374">
        <f t="shared" si="248"/>
        <v>0</v>
      </c>
      <c r="K1163" s="375">
        <f t="shared" si="249"/>
        <v>0</v>
      </c>
    </row>
    <row r="1164" spans="1:11">
      <c r="A1164" s="372">
        <v>2210105</v>
      </c>
      <c r="B1164" s="373" t="s">
        <v>1258</v>
      </c>
      <c r="C1164" s="374">
        <v>129</v>
      </c>
      <c r="D1164" s="295">
        <v>223</v>
      </c>
      <c r="E1164" s="375">
        <f t="shared" si="246"/>
        <v>172.868217054264</v>
      </c>
      <c r="F1164" s="295">
        <f t="shared" si="247"/>
        <v>226</v>
      </c>
      <c r="G1164" s="295"/>
      <c r="H1164" s="295">
        <v>226</v>
      </c>
      <c r="I1164" s="387"/>
      <c r="J1164" s="374">
        <f t="shared" si="248"/>
        <v>97</v>
      </c>
      <c r="K1164" s="375">
        <f t="shared" si="249"/>
        <v>75.1937984496124</v>
      </c>
    </row>
    <row r="1165" spans="1:11">
      <c r="A1165" s="372">
        <v>2210106</v>
      </c>
      <c r="B1165" s="373" t="s">
        <v>1259</v>
      </c>
      <c r="C1165" s="374">
        <v>0</v>
      </c>
      <c r="D1165" s="295">
        <v>0</v>
      </c>
      <c r="E1165" s="375">
        <f t="shared" si="246"/>
        <v>0</v>
      </c>
      <c r="F1165" s="295">
        <f t="shared" si="247"/>
        <v>0</v>
      </c>
      <c r="G1165" s="295"/>
      <c r="H1165" s="295"/>
      <c r="I1165" s="387"/>
      <c r="J1165" s="374">
        <f t="shared" si="248"/>
        <v>0</v>
      </c>
      <c r="K1165" s="375">
        <f t="shared" si="249"/>
        <v>0</v>
      </c>
    </row>
    <row r="1166" spans="1:11">
      <c r="A1166" s="372">
        <v>2210107</v>
      </c>
      <c r="B1166" s="373" t="s">
        <v>1260</v>
      </c>
      <c r="C1166" s="374">
        <v>17</v>
      </c>
      <c r="D1166" s="295">
        <v>13</v>
      </c>
      <c r="E1166" s="375">
        <f t="shared" si="246"/>
        <v>76.4705882352941</v>
      </c>
      <c r="F1166" s="295">
        <f t="shared" si="247"/>
        <v>0</v>
      </c>
      <c r="G1166" s="295"/>
      <c r="H1166" s="295"/>
      <c r="I1166" s="387"/>
      <c r="J1166" s="374">
        <f t="shared" si="248"/>
        <v>-17</v>
      </c>
      <c r="K1166" s="375">
        <f t="shared" si="249"/>
        <v>-100</v>
      </c>
    </row>
    <row r="1167" spans="1:11">
      <c r="A1167" s="372">
        <v>2210108</v>
      </c>
      <c r="B1167" s="373" t="s">
        <v>1261</v>
      </c>
      <c r="C1167" s="374">
        <v>0</v>
      </c>
      <c r="D1167" s="295">
        <v>112</v>
      </c>
      <c r="E1167" s="375">
        <f t="shared" si="246"/>
        <v>0</v>
      </c>
      <c r="F1167" s="295">
        <f t="shared" si="247"/>
        <v>97</v>
      </c>
      <c r="G1167" s="295"/>
      <c r="H1167" s="295"/>
      <c r="I1167" s="387">
        <v>97</v>
      </c>
      <c r="J1167" s="374">
        <f t="shared" si="248"/>
        <v>97</v>
      </c>
      <c r="K1167" s="375">
        <f t="shared" si="249"/>
        <v>0</v>
      </c>
    </row>
    <row r="1168" spans="1:11">
      <c r="A1168" s="372">
        <v>2210109</v>
      </c>
      <c r="B1168" s="373" t="s">
        <v>1262</v>
      </c>
      <c r="C1168" s="374">
        <v>0</v>
      </c>
      <c r="D1168" s="295">
        <v>0</v>
      </c>
      <c r="E1168" s="375">
        <f t="shared" si="246"/>
        <v>0</v>
      </c>
      <c r="F1168" s="295">
        <f t="shared" si="247"/>
        <v>0</v>
      </c>
      <c r="G1168" s="295"/>
      <c r="H1168" s="295"/>
      <c r="I1168" s="387"/>
      <c r="J1168" s="374">
        <f t="shared" si="248"/>
        <v>0</v>
      </c>
      <c r="K1168" s="375">
        <f t="shared" si="249"/>
        <v>0</v>
      </c>
    </row>
    <row r="1169" spans="1:11">
      <c r="A1169" s="372">
        <v>2210110</v>
      </c>
      <c r="B1169" s="373" t="s">
        <v>1263</v>
      </c>
      <c r="C1169" s="374"/>
      <c r="D1169" s="295">
        <v>573</v>
      </c>
      <c r="E1169" s="375"/>
      <c r="F1169" s="295"/>
      <c r="G1169" s="295"/>
      <c r="H1169" s="295"/>
      <c r="I1169" s="387">
        <v>372</v>
      </c>
      <c r="J1169" s="374"/>
      <c r="K1169" s="375"/>
    </row>
    <row r="1170" spans="1:11">
      <c r="A1170" s="372">
        <v>2210111</v>
      </c>
      <c r="B1170" s="373" t="s">
        <v>1264</v>
      </c>
      <c r="C1170" s="374"/>
      <c r="D1170" s="295"/>
      <c r="E1170" s="375"/>
      <c r="F1170" s="295"/>
      <c r="G1170" s="295"/>
      <c r="H1170" s="295">
        <v>18</v>
      </c>
      <c r="I1170" s="387"/>
      <c r="J1170" s="374"/>
      <c r="K1170" s="375"/>
    </row>
    <row r="1171" spans="1:11">
      <c r="A1171" s="372">
        <v>2210199</v>
      </c>
      <c r="B1171" s="373" t="s">
        <v>1265</v>
      </c>
      <c r="C1171" s="374">
        <v>0</v>
      </c>
      <c r="D1171" s="295">
        <v>0</v>
      </c>
      <c r="E1171" s="375">
        <f t="shared" ref="E1171:E1234" si="253">IF(C1171=0,0,D1171/C1171)*100</f>
        <v>0</v>
      </c>
      <c r="F1171" s="295">
        <f t="shared" ref="F1171:F1234" si="254">G1171+H1171+I1171</f>
        <v>0</v>
      </c>
      <c r="G1171" s="295"/>
      <c r="H1171" s="295"/>
      <c r="I1171" s="387"/>
      <c r="J1171" s="374">
        <f t="shared" ref="J1171:J1234" si="255">F1171-C1171</f>
        <v>0</v>
      </c>
      <c r="K1171" s="375">
        <f t="shared" ref="K1171:K1234" si="256">IF(C1171=0,0,J1171/C1171*100)</f>
        <v>0</v>
      </c>
    </row>
    <row r="1172" spans="1:11">
      <c r="A1172" s="376">
        <v>22102</v>
      </c>
      <c r="B1172" s="377" t="s">
        <v>1266</v>
      </c>
      <c r="C1172" s="378">
        <v>8278</v>
      </c>
      <c r="D1172" s="378">
        <f t="shared" ref="D1172:I1172" si="257">SUM(D1173:D1175)</f>
        <v>8068</v>
      </c>
      <c r="E1172" s="379">
        <f t="shared" si="253"/>
        <v>97.4631553515342</v>
      </c>
      <c r="F1172" s="378">
        <f t="shared" si="254"/>
        <v>7427</v>
      </c>
      <c r="G1172" s="378">
        <f t="shared" si="257"/>
        <v>7427</v>
      </c>
      <c r="H1172" s="378">
        <f t="shared" si="257"/>
        <v>0</v>
      </c>
      <c r="I1172" s="388">
        <f t="shared" si="257"/>
        <v>0</v>
      </c>
      <c r="J1172" s="378">
        <f t="shared" si="255"/>
        <v>-851</v>
      </c>
      <c r="K1172" s="379">
        <f t="shared" si="256"/>
        <v>-10.2802609325924</v>
      </c>
    </row>
    <row r="1173" spans="1:11">
      <c r="A1173" s="372">
        <v>2210201</v>
      </c>
      <c r="B1173" s="373" t="s">
        <v>1267</v>
      </c>
      <c r="C1173" s="374">
        <v>8278</v>
      </c>
      <c r="D1173" s="295">
        <v>8068</v>
      </c>
      <c r="E1173" s="375">
        <f t="shared" si="253"/>
        <v>97.4631553515342</v>
      </c>
      <c r="F1173" s="295">
        <f t="shared" si="254"/>
        <v>7427</v>
      </c>
      <c r="G1173" s="295">
        <v>7427</v>
      </c>
      <c r="H1173" s="295"/>
      <c r="I1173" s="387"/>
      <c r="J1173" s="374">
        <f t="shared" si="255"/>
        <v>-851</v>
      </c>
      <c r="K1173" s="375">
        <f t="shared" si="256"/>
        <v>-10.2802609325924</v>
      </c>
    </row>
    <row r="1174" spans="1:11">
      <c r="A1174" s="372">
        <v>2210202</v>
      </c>
      <c r="B1174" s="373" t="s">
        <v>1268</v>
      </c>
      <c r="C1174" s="374">
        <v>0</v>
      </c>
      <c r="D1174" s="295">
        <v>0</v>
      </c>
      <c r="E1174" s="375">
        <f t="shared" si="253"/>
        <v>0</v>
      </c>
      <c r="F1174" s="295">
        <f t="shared" si="254"/>
        <v>0</v>
      </c>
      <c r="G1174" s="295"/>
      <c r="H1174" s="295"/>
      <c r="I1174" s="387"/>
      <c r="J1174" s="374">
        <f t="shared" si="255"/>
        <v>0</v>
      </c>
      <c r="K1174" s="375">
        <f t="shared" si="256"/>
        <v>0</v>
      </c>
    </row>
    <row r="1175" spans="1:11">
      <c r="A1175" s="372">
        <v>2210203</v>
      </c>
      <c r="B1175" s="373" t="s">
        <v>1269</v>
      </c>
      <c r="C1175" s="374">
        <v>0</v>
      </c>
      <c r="D1175" s="295">
        <v>0</v>
      </c>
      <c r="E1175" s="375">
        <f t="shared" si="253"/>
        <v>0</v>
      </c>
      <c r="F1175" s="295">
        <f t="shared" si="254"/>
        <v>0</v>
      </c>
      <c r="G1175" s="295"/>
      <c r="H1175" s="295"/>
      <c r="I1175" s="387"/>
      <c r="J1175" s="374">
        <f t="shared" si="255"/>
        <v>0</v>
      </c>
      <c r="K1175" s="375">
        <f t="shared" si="256"/>
        <v>0</v>
      </c>
    </row>
    <row r="1176" spans="1:11">
      <c r="A1176" s="376">
        <v>22103</v>
      </c>
      <c r="B1176" s="377" t="s">
        <v>1270</v>
      </c>
      <c r="C1176" s="378">
        <v>0</v>
      </c>
      <c r="D1176" s="378">
        <f t="shared" ref="D1176:I1176" si="258">SUM(D1177:D1179)</f>
        <v>0</v>
      </c>
      <c r="E1176" s="379">
        <f t="shared" si="253"/>
        <v>0</v>
      </c>
      <c r="F1176" s="378">
        <f t="shared" si="254"/>
        <v>0</v>
      </c>
      <c r="G1176" s="378">
        <f t="shared" si="258"/>
        <v>0</v>
      </c>
      <c r="H1176" s="378">
        <f t="shared" si="258"/>
        <v>0</v>
      </c>
      <c r="I1176" s="388">
        <f t="shared" si="258"/>
        <v>0</v>
      </c>
      <c r="J1176" s="378">
        <f t="shared" si="255"/>
        <v>0</v>
      </c>
      <c r="K1176" s="379">
        <f t="shared" si="256"/>
        <v>0</v>
      </c>
    </row>
    <row r="1177" spans="1:11">
      <c r="A1177" s="372">
        <v>2210301</v>
      </c>
      <c r="B1177" s="373" t="s">
        <v>1271</v>
      </c>
      <c r="C1177" s="374">
        <v>0</v>
      </c>
      <c r="D1177" s="295">
        <v>0</v>
      </c>
      <c r="E1177" s="375">
        <f t="shared" si="253"/>
        <v>0</v>
      </c>
      <c r="F1177" s="295">
        <f t="shared" si="254"/>
        <v>0</v>
      </c>
      <c r="G1177" s="295"/>
      <c r="H1177" s="295"/>
      <c r="I1177" s="387"/>
      <c r="J1177" s="374">
        <f t="shared" si="255"/>
        <v>0</v>
      </c>
      <c r="K1177" s="375">
        <f t="shared" si="256"/>
        <v>0</v>
      </c>
    </row>
    <row r="1178" spans="1:11">
      <c r="A1178" s="372">
        <v>2210302</v>
      </c>
      <c r="B1178" s="373" t="s">
        <v>1272</v>
      </c>
      <c r="C1178" s="374">
        <v>0</v>
      </c>
      <c r="D1178" s="295">
        <v>0</v>
      </c>
      <c r="E1178" s="375">
        <f t="shared" si="253"/>
        <v>0</v>
      </c>
      <c r="F1178" s="295">
        <f t="shared" si="254"/>
        <v>0</v>
      </c>
      <c r="G1178" s="295"/>
      <c r="H1178" s="295"/>
      <c r="I1178" s="387"/>
      <c r="J1178" s="374">
        <f t="shared" si="255"/>
        <v>0</v>
      </c>
      <c r="K1178" s="375">
        <f t="shared" si="256"/>
        <v>0</v>
      </c>
    </row>
    <row r="1179" spans="1:11">
      <c r="A1179" s="372">
        <v>2210399</v>
      </c>
      <c r="B1179" s="373" t="s">
        <v>1273</v>
      </c>
      <c r="C1179" s="374">
        <v>0</v>
      </c>
      <c r="D1179" s="295">
        <v>0</v>
      </c>
      <c r="E1179" s="375">
        <f t="shared" si="253"/>
        <v>0</v>
      </c>
      <c r="F1179" s="295">
        <f t="shared" si="254"/>
        <v>0</v>
      </c>
      <c r="G1179" s="295"/>
      <c r="H1179" s="295"/>
      <c r="I1179" s="387"/>
      <c r="J1179" s="374">
        <f t="shared" si="255"/>
        <v>0</v>
      </c>
      <c r="K1179" s="375">
        <f t="shared" si="256"/>
        <v>0</v>
      </c>
    </row>
    <row r="1180" spans="1:11">
      <c r="A1180" s="396">
        <v>222</v>
      </c>
      <c r="B1180" s="397" t="s">
        <v>1274</v>
      </c>
      <c r="C1180" s="366">
        <f t="shared" ref="C1180:I1180" si="259">SUM(C1181,C1199,C1206,C1212)</f>
        <v>211</v>
      </c>
      <c r="D1180" s="366">
        <f t="shared" si="259"/>
        <v>116</v>
      </c>
      <c r="E1180" s="384">
        <f t="shared" si="253"/>
        <v>54.9763033175355</v>
      </c>
      <c r="F1180" s="366">
        <f t="shared" si="254"/>
        <v>775</v>
      </c>
      <c r="G1180" s="366">
        <f t="shared" si="259"/>
        <v>76</v>
      </c>
      <c r="H1180" s="366">
        <f t="shared" si="259"/>
        <v>109</v>
      </c>
      <c r="I1180" s="383">
        <f t="shared" si="259"/>
        <v>590</v>
      </c>
      <c r="J1180" s="366">
        <f t="shared" si="255"/>
        <v>564</v>
      </c>
      <c r="K1180" s="384">
        <f t="shared" si="256"/>
        <v>267.298578199052</v>
      </c>
    </row>
    <row r="1181" spans="1:11">
      <c r="A1181" s="376">
        <v>22201</v>
      </c>
      <c r="B1181" s="377" t="s">
        <v>1275</v>
      </c>
      <c r="C1181" s="378">
        <v>81</v>
      </c>
      <c r="D1181" s="378">
        <f t="shared" ref="D1181:I1181" si="260">SUM(D1182:D1198)</f>
        <v>76</v>
      </c>
      <c r="E1181" s="379">
        <f t="shared" si="253"/>
        <v>93.8271604938272</v>
      </c>
      <c r="F1181" s="378">
        <f t="shared" si="254"/>
        <v>78</v>
      </c>
      <c r="G1181" s="378">
        <f t="shared" si="260"/>
        <v>76</v>
      </c>
      <c r="H1181" s="378">
        <f t="shared" si="260"/>
        <v>2</v>
      </c>
      <c r="I1181" s="388">
        <f t="shared" si="260"/>
        <v>0</v>
      </c>
      <c r="J1181" s="378">
        <f t="shared" si="255"/>
        <v>-3</v>
      </c>
      <c r="K1181" s="379">
        <f t="shared" si="256"/>
        <v>-3.7037037037037</v>
      </c>
    </row>
    <row r="1182" spans="1:11">
      <c r="A1182" s="372">
        <v>2220101</v>
      </c>
      <c r="B1182" s="373" t="s">
        <v>1276</v>
      </c>
      <c r="C1182" s="374">
        <v>0</v>
      </c>
      <c r="D1182" s="295">
        <v>0</v>
      </c>
      <c r="E1182" s="375">
        <f t="shared" si="253"/>
        <v>0</v>
      </c>
      <c r="F1182" s="295">
        <f t="shared" si="254"/>
        <v>0</v>
      </c>
      <c r="G1182" s="295"/>
      <c r="H1182" s="295"/>
      <c r="I1182" s="387"/>
      <c r="J1182" s="374">
        <f t="shared" si="255"/>
        <v>0</v>
      </c>
      <c r="K1182" s="375">
        <f t="shared" si="256"/>
        <v>0</v>
      </c>
    </row>
    <row r="1183" spans="1:11">
      <c r="A1183" s="372">
        <v>2220102</v>
      </c>
      <c r="B1183" s="373" t="s">
        <v>1277</v>
      </c>
      <c r="C1183" s="374">
        <v>0</v>
      </c>
      <c r="D1183" s="295">
        <v>0</v>
      </c>
      <c r="E1183" s="375">
        <f t="shared" si="253"/>
        <v>0</v>
      </c>
      <c r="F1183" s="295">
        <f t="shared" si="254"/>
        <v>0</v>
      </c>
      <c r="G1183" s="295"/>
      <c r="H1183" s="295"/>
      <c r="I1183" s="387"/>
      <c r="J1183" s="374">
        <f t="shared" si="255"/>
        <v>0</v>
      </c>
      <c r="K1183" s="375">
        <f t="shared" si="256"/>
        <v>0</v>
      </c>
    </row>
    <row r="1184" spans="1:11">
      <c r="A1184" s="372">
        <v>2220103</v>
      </c>
      <c r="B1184" s="373" t="s">
        <v>1278</v>
      </c>
      <c r="C1184" s="374">
        <v>0</v>
      </c>
      <c r="D1184" s="295">
        <v>0</v>
      </c>
      <c r="E1184" s="375">
        <f t="shared" si="253"/>
        <v>0</v>
      </c>
      <c r="F1184" s="295">
        <f t="shared" si="254"/>
        <v>0</v>
      </c>
      <c r="G1184" s="295"/>
      <c r="H1184" s="295"/>
      <c r="I1184" s="387"/>
      <c r="J1184" s="374">
        <f t="shared" si="255"/>
        <v>0</v>
      </c>
      <c r="K1184" s="375">
        <f t="shared" si="256"/>
        <v>0</v>
      </c>
    </row>
    <row r="1185" spans="1:11">
      <c r="A1185" s="372">
        <v>2220104</v>
      </c>
      <c r="B1185" s="373" t="s">
        <v>1279</v>
      </c>
      <c r="C1185" s="374">
        <v>0</v>
      </c>
      <c r="D1185" s="295">
        <v>0</v>
      </c>
      <c r="E1185" s="375">
        <f t="shared" si="253"/>
        <v>0</v>
      </c>
      <c r="F1185" s="295">
        <f t="shared" si="254"/>
        <v>0</v>
      </c>
      <c r="G1185" s="295"/>
      <c r="H1185" s="295"/>
      <c r="I1185" s="387"/>
      <c r="J1185" s="374">
        <f t="shared" si="255"/>
        <v>0</v>
      </c>
      <c r="K1185" s="375">
        <f t="shared" si="256"/>
        <v>0</v>
      </c>
    </row>
    <row r="1186" spans="1:11">
      <c r="A1186" s="372">
        <v>2220105</v>
      </c>
      <c r="B1186" s="373" t="s">
        <v>1280</v>
      </c>
      <c r="C1186" s="374">
        <v>0</v>
      </c>
      <c r="D1186" s="295">
        <v>0</v>
      </c>
      <c r="E1186" s="375">
        <f t="shared" si="253"/>
        <v>0</v>
      </c>
      <c r="F1186" s="295">
        <f t="shared" si="254"/>
        <v>0</v>
      </c>
      <c r="G1186" s="295"/>
      <c r="H1186" s="295"/>
      <c r="I1186" s="387"/>
      <c r="J1186" s="374">
        <f t="shared" si="255"/>
        <v>0</v>
      </c>
      <c r="K1186" s="375">
        <f t="shared" si="256"/>
        <v>0</v>
      </c>
    </row>
    <row r="1187" spans="1:11">
      <c r="A1187" s="372">
        <v>2220106</v>
      </c>
      <c r="B1187" s="373" t="s">
        <v>1281</v>
      </c>
      <c r="C1187" s="374">
        <v>2</v>
      </c>
      <c r="D1187" s="295">
        <v>2</v>
      </c>
      <c r="E1187" s="375">
        <f t="shared" si="253"/>
        <v>100</v>
      </c>
      <c r="F1187" s="295">
        <f t="shared" si="254"/>
        <v>2</v>
      </c>
      <c r="G1187" s="295"/>
      <c r="H1187" s="295">
        <v>2</v>
      </c>
      <c r="I1187" s="387"/>
      <c r="J1187" s="374">
        <f t="shared" si="255"/>
        <v>0</v>
      </c>
      <c r="K1187" s="375">
        <f t="shared" si="256"/>
        <v>0</v>
      </c>
    </row>
    <row r="1188" spans="1:11">
      <c r="A1188" s="372">
        <v>2220107</v>
      </c>
      <c r="B1188" s="373" t="s">
        <v>1282</v>
      </c>
      <c r="C1188" s="374">
        <v>0</v>
      </c>
      <c r="D1188" s="295">
        <v>0</v>
      </c>
      <c r="E1188" s="375">
        <f t="shared" si="253"/>
        <v>0</v>
      </c>
      <c r="F1188" s="295">
        <f t="shared" si="254"/>
        <v>0</v>
      </c>
      <c r="G1188" s="295"/>
      <c r="H1188" s="295"/>
      <c r="I1188" s="387"/>
      <c r="J1188" s="374">
        <f t="shared" si="255"/>
        <v>0</v>
      </c>
      <c r="K1188" s="375">
        <f t="shared" si="256"/>
        <v>0</v>
      </c>
    </row>
    <row r="1189" spans="1:11">
      <c r="A1189" s="372">
        <v>2220112</v>
      </c>
      <c r="B1189" s="373" t="s">
        <v>1283</v>
      </c>
      <c r="C1189" s="374">
        <v>0</v>
      </c>
      <c r="D1189" s="295">
        <v>0</v>
      </c>
      <c r="E1189" s="375">
        <f t="shared" si="253"/>
        <v>0</v>
      </c>
      <c r="F1189" s="295">
        <f t="shared" si="254"/>
        <v>0</v>
      </c>
      <c r="G1189" s="295"/>
      <c r="H1189" s="295"/>
      <c r="I1189" s="387"/>
      <c r="J1189" s="374">
        <f t="shared" si="255"/>
        <v>0</v>
      </c>
      <c r="K1189" s="375">
        <f t="shared" si="256"/>
        <v>0</v>
      </c>
    </row>
    <row r="1190" spans="1:11">
      <c r="A1190" s="372">
        <v>2220113</v>
      </c>
      <c r="B1190" s="373" t="s">
        <v>1284</v>
      </c>
      <c r="C1190" s="374">
        <v>0</v>
      </c>
      <c r="D1190" s="295">
        <v>0</v>
      </c>
      <c r="E1190" s="375">
        <f t="shared" si="253"/>
        <v>0</v>
      </c>
      <c r="F1190" s="295">
        <f t="shared" si="254"/>
        <v>0</v>
      </c>
      <c r="G1190" s="295"/>
      <c r="H1190" s="295"/>
      <c r="I1190" s="387"/>
      <c r="J1190" s="374">
        <f t="shared" si="255"/>
        <v>0</v>
      </c>
      <c r="K1190" s="375">
        <f t="shared" si="256"/>
        <v>0</v>
      </c>
    </row>
    <row r="1191" spans="1:11">
      <c r="A1191" s="372">
        <v>2220114</v>
      </c>
      <c r="B1191" s="373" t="s">
        <v>1285</v>
      </c>
      <c r="C1191" s="374">
        <v>0</v>
      </c>
      <c r="D1191" s="295">
        <v>0</v>
      </c>
      <c r="E1191" s="375">
        <f t="shared" si="253"/>
        <v>0</v>
      </c>
      <c r="F1191" s="295">
        <f t="shared" si="254"/>
        <v>0</v>
      </c>
      <c r="G1191" s="295"/>
      <c r="H1191" s="295"/>
      <c r="I1191" s="387"/>
      <c r="J1191" s="374">
        <f t="shared" si="255"/>
        <v>0</v>
      </c>
      <c r="K1191" s="375">
        <f t="shared" si="256"/>
        <v>0</v>
      </c>
    </row>
    <row r="1192" spans="1:11">
      <c r="A1192" s="372">
        <v>2220115</v>
      </c>
      <c r="B1192" s="373" t="s">
        <v>1286</v>
      </c>
      <c r="C1192" s="374">
        <v>0</v>
      </c>
      <c r="D1192" s="295">
        <v>0</v>
      </c>
      <c r="E1192" s="375">
        <f t="shared" si="253"/>
        <v>0</v>
      </c>
      <c r="F1192" s="295">
        <f t="shared" si="254"/>
        <v>0</v>
      </c>
      <c r="G1192" s="295"/>
      <c r="H1192" s="295"/>
      <c r="I1192" s="387"/>
      <c r="J1192" s="374">
        <f t="shared" si="255"/>
        <v>0</v>
      </c>
      <c r="K1192" s="375">
        <f t="shared" si="256"/>
        <v>0</v>
      </c>
    </row>
    <row r="1193" spans="1:11">
      <c r="A1193" s="372">
        <v>2220118</v>
      </c>
      <c r="B1193" s="373" t="s">
        <v>1287</v>
      </c>
      <c r="C1193" s="374">
        <v>0</v>
      </c>
      <c r="D1193" s="295">
        <v>0</v>
      </c>
      <c r="E1193" s="375">
        <f t="shared" si="253"/>
        <v>0</v>
      </c>
      <c r="F1193" s="295">
        <f t="shared" si="254"/>
        <v>0</v>
      </c>
      <c r="G1193" s="295"/>
      <c r="H1193" s="295"/>
      <c r="I1193" s="387"/>
      <c r="J1193" s="374">
        <f t="shared" si="255"/>
        <v>0</v>
      </c>
      <c r="K1193" s="375">
        <f t="shared" si="256"/>
        <v>0</v>
      </c>
    </row>
    <row r="1194" spans="1:11">
      <c r="A1194" s="372">
        <v>2220119</v>
      </c>
      <c r="B1194" s="373" t="s">
        <v>1288</v>
      </c>
      <c r="C1194" s="374">
        <v>0</v>
      </c>
      <c r="D1194" s="295">
        <v>0</v>
      </c>
      <c r="E1194" s="375">
        <f t="shared" si="253"/>
        <v>0</v>
      </c>
      <c r="F1194" s="295">
        <f t="shared" si="254"/>
        <v>0</v>
      </c>
      <c r="G1194" s="295"/>
      <c r="H1194" s="295"/>
      <c r="I1194" s="387"/>
      <c r="J1194" s="374">
        <f t="shared" si="255"/>
        <v>0</v>
      </c>
      <c r="K1194" s="375">
        <f t="shared" si="256"/>
        <v>0</v>
      </c>
    </row>
    <row r="1195" spans="1:11">
      <c r="A1195" s="372">
        <v>2220120</v>
      </c>
      <c r="B1195" s="373" t="s">
        <v>1289</v>
      </c>
      <c r="C1195" s="374">
        <v>0</v>
      </c>
      <c r="D1195" s="295">
        <v>0</v>
      </c>
      <c r="E1195" s="375">
        <f t="shared" si="253"/>
        <v>0</v>
      </c>
      <c r="F1195" s="295">
        <f t="shared" si="254"/>
        <v>0</v>
      </c>
      <c r="G1195" s="295"/>
      <c r="H1195" s="295"/>
      <c r="I1195" s="387"/>
      <c r="J1195" s="374">
        <f t="shared" si="255"/>
        <v>0</v>
      </c>
      <c r="K1195" s="375">
        <f t="shared" si="256"/>
        <v>0</v>
      </c>
    </row>
    <row r="1196" spans="1:11">
      <c r="A1196" s="372">
        <v>2220121</v>
      </c>
      <c r="B1196" s="373" t="s">
        <v>1290</v>
      </c>
      <c r="C1196" s="374">
        <v>0</v>
      </c>
      <c r="D1196" s="295">
        <v>0</v>
      </c>
      <c r="E1196" s="375">
        <f t="shared" si="253"/>
        <v>0</v>
      </c>
      <c r="F1196" s="295">
        <f t="shared" si="254"/>
        <v>0</v>
      </c>
      <c r="G1196" s="295"/>
      <c r="H1196" s="295"/>
      <c r="I1196" s="387"/>
      <c r="J1196" s="374">
        <f t="shared" si="255"/>
        <v>0</v>
      </c>
      <c r="K1196" s="375">
        <f t="shared" si="256"/>
        <v>0</v>
      </c>
    </row>
    <row r="1197" spans="1:11">
      <c r="A1197" s="372">
        <v>2220150</v>
      </c>
      <c r="B1197" s="373" t="s">
        <v>1291</v>
      </c>
      <c r="C1197" s="374">
        <v>69</v>
      </c>
      <c r="D1197" s="295">
        <v>67</v>
      </c>
      <c r="E1197" s="375">
        <f t="shared" si="253"/>
        <v>97.1014492753623</v>
      </c>
      <c r="F1197" s="295">
        <f t="shared" si="254"/>
        <v>71</v>
      </c>
      <c r="G1197" s="295">
        <v>71</v>
      </c>
      <c r="H1197" s="295"/>
      <c r="I1197" s="387"/>
      <c r="J1197" s="374">
        <f t="shared" si="255"/>
        <v>2</v>
      </c>
      <c r="K1197" s="375">
        <f t="shared" si="256"/>
        <v>2.89855072463768</v>
      </c>
    </row>
    <row r="1198" spans="1:11">
      <c r="A1198" s="372">
        <v>2220199</v>
      </c>
      <c r="B1198" s="373" t="s">
        <v>1292</v>
      </c>
      <c r="C1198" s="374">
        <v>10</v>
      </c>
      <c r="D1198" s="295">
        <v>7</v>
      </c>
      <c r="E1198" s="375">
        <f t="shared" si="253"/>
        <v>70</v>
      </c>
      <c r="F1198" s="295">
        <f t="shared" si="254"/>
        <v>5</v>
      </c>
      <c r="G1198" s="295">
        <v>5</v>
      </c>
      <c r="H1198" s="295"/>
      <c r="I1198" s="387"/>
      <c r="J1198" s="374">
        <f t="shared" si="255"/>
        <v>-5</v>
      </c>
      <c r="K1198" s="375">
        <f t="shared" si="256"/>
        <v>-50</v>
      </c>
    </row>
    <row r="1199" spans="1:11">
      <c r="A1199" s="376">
        <v>22203</v>
      </c>
      <c r="B1199" s="377" t="s">
        <v>1293</v>
      </c>
      <c r="C1199" s="378">
        <v>0</v>
      </c>
      <c r="D1199" s="378">
        <f t="shared" ref="D1199:I1199" si="261">SUM(D1200:D1205)</f>
        <v>0</v>
      </c>
      <c r="E1199" s="379">
        <f t="shared" si="253"/>
        <v>0</v>
      </c>
      <c r="F1199" s="378">
        <f t="shared" si="254"/>
        <v>0</v>
      </c>
      <c r="G1199" s="378">
        <f t="shared" si="261"/>
        <v>0</v>
      </c>
      <c r="H1199" s="378">
        <f t="shared" si="261"/>
        <v>0</v>
      </c>
      <c r="I1199" s="388">
        <f t="shared" si="261"/>
        <v>0</v>
      </c>
      <c r="J1199" s="378">
        <f t="shared" si="255"/>
        <v>0</v>
      </c>
      <c r="K1199" s="379">
        <f t="shared" si="256"/>
        <v>0</v>
      </c>
    </row>
    <row r="1200" spans="1:11">
      <c r="A1200" s="372">
        <v>2220301</v>
      </c>
      <c r="B1200" s="373" t="s">
        <v>1294</v>
      </c>
      <c r="C1200" s="374">
        <v>0</v>
      </c>
      <c r="D1200" s="295">
        <v>0</v>
      </c>
      <c r="E1200" s="375">
        <f t="shared" si="253"/>
        <v>0</v>
      </c>
      <c r="F1200" s="295">
        <f t="shared" si="254"/>
        <v>0</v>
      </c>
      <c r="G1200" s="295"/>
      <c r="H1200" s="295"/>
      <c r="I1200" s="387"/>
      <c r="J1200" s="374">
        <f t="shared" si="255"/>
        <v>0</v>
      </c>
      <c r="K1200" s="375">
        <f t="shared" si="256"/>
        <v>0</v>
      </c>
    </row>
    <row r="1201" spans="1:11">
      <c r="A1201" s="372">
        <v>2220303</v>
      </c>
      <c r="B1201" s="373" t="s">
        <v>1295</v>
      </c>
      <c r="C1201" s="374">
        <v>0</v>
      </c>
      <c r="D1201" s="295">
        <v>0</v>
      </c>
      <c r="E1201" s="375">
        <f t="shared" si="253"/>
        <v>0</v>
      </c>
      <c r="F1201" s="295">
        <f t="shared" si="254"/>
        <v>0</v>
      </c>
      <c r="G1201" s="295"/>
      <c r="H1201" s="295"/>
      <c r="I1201" s="387"/>
      <c r="J1201" s="374">
        <f t="shared" si="255"/>
        <v>0</v>
      </c>
      <c r="K1201" s="375">
        <f t="shared" si="256"/>
        <v>0</v>
      </c>
    </row>
    <row r="1202" spans="1:11">
      <c r="A1202" s="372">
        <v>2220304</v>
      </c>
      <c r="B1202" s="373" t="s">
        <v>1296</v>
      </c>
      <c r="C1202" s="374">
        <v>0</v>
      </c>
      <c r="D1202" s="295">
        <v>0</v>
      </c>
      <c r="E1202" s="375">
        <f t="shared" si="253"/>
        <v>0</v>
      </c>
      <c r="F1202" s="295">
        <f t="shared" si="254"/>
        <v>0</v>
      </c>
      <c r="G1202" s="295"/>
      <c r="H1202" s="295"/>
      <c r="I1202" s="387"/>
      <c r="J1202" s="374">
        <f t="shared" si="255"/>
        <v>0</v>
      </c>
      <c r="K1202" s="375">
        <f t="shared" si="256"/>
        <v>0</v>
      </c>
    </row>
    <row r="1203" spans="1:11">
      <c r="A1203" s="372">
        <v>2220305</v>
      </c>
      <c r="B1203" s="373" t="s">
        <v>1297</v>
      </c>
      <c r="C1203" s="374">
        <v>0</v>
      </c>
      <c r="D1203" s="295">
        <v>0</v>
      </c>
      <c r="E1203" s="375">
        <f t="shared" si="253"/>
        <v>0</v>
      </c>
      <c r="F1203" s="295">
        <f t="shared" si="254"/>
        <v>0</v>
      </c>
      <c r="G1203" s="295"/>
      <c r="H1203" s="295"/>
      <c r="I1203" s="387"/>
      <c r="J1203" s="374">
        <f t="shared" si="255"/>
        <v>0</v>
      </c>
      <c r="K1203" s="375">
        <f t="shared" si="256"/>
        <v>0</v>
      </c>
    </row>
    <row r="1204" spans="1:11">
      <c r="A1204" s="372">
        <v>2220306</v>
      </c>
      <c r="B1204" s="373" t="s">
        <v>1298</v>
      </c>
      <c r="C1204" s="374">
        <v>0</v>
      </c>
      <c r="D1204" s="295">
        <v>0</v>
      </c>
      <c r="E1204" s="375">
        <f t="shared" si="253"/>
        <v>0</v>
      </c>
      <c r="F1204" s="295">
        <f t="shared" si="254"/>
        <v>0</v>
      </c>
      <c r="G1204" s="295"/>
      <c r="H1204" s="295"/>
      <c r="I1204" s="387"/>
      <c r="J1204" s="374">
        <f t="shared" si="255"/>
        <v>0</v>
      </c>
      <c r="K1204" s="375">
        <f t="shared" si="256"/>
        <v>0</v>
      </c>
    </row>
    <row r="1205" spans="1:11">
      <c r="A1205" s="372">
        <v>2220399</v>
      </c>
      <c r="B1205" s="373" t="s">
        <v>1299</v>
      </c>
      <c r="C1205" s="374">
        <v>0</v>
      </c>
      <c r="D1205" s="295">
        <v>0</v>
      </c>
      <c r="E1205" s="375">
        <f t="shared" si="253"/>
        <v>0</v>
      </c>
      <c r="F1205" s="295">
        <f t="shared" si="254"/>
        <v>0</v>
      </c>
      <c r="G1205" s="295"/>
      <c r="H1205" s="295"/>
      <c r="I1205" s="387"/>
      <c r="J1205" s="374">
        <f t="shared" si="255"/>
        <v>0</v>
      </c>
      <c r="K1205" s="375">
        <f t="shared" si="256"/>
        <v>0</v>
      </c>
    </row>
    <row r="1206" spans="1:11">
      <c r="A1206" s="376">
        <v>22204</v>
      </c>
      <c r="B1206" s="377" t="s">
        <v>1300</v>
      </c>
      <c r="C1206" s="378">
        <v>0</v>
      </c>
      <c r="D1206" s="378">
        <f t="shared" ref="D1206:I1206" si="262">SUM(D1207:D1211)</f>
        <v>40</v>
      </c>
      <c r="E1206" s="379">
        <f t="shared" si="253"/>
        <v>0</v>
      </c>
      <c r="F1206" s="378">
        <f t="shared" si="254"/>
        <v>460</v>
      </c>
      <c r="G1206" s="378">
        <f t="shared" si="262"/>
        <v>0</v>
      </c>
      <c r="H1206" s="378">
        <f t="shared" si="262"/>
        <v>0</v>
      </c>
      <c r="I1206" s="388">
        <f t="shared" si="262"/>
        <v>460</v>
      </c>
      <c r="J1206" s="378">
        <f t="shared" si="255"/>
        <v>460</v>
      </c>
      <c r="K1206" s="379">
        <f t="shared" si="256"/>
        <v>0</v>
      </c>
    </row>
    <row r="1207" spans="1:11">
      <c r="A1207" s="372">
        <v>2220401</v>
      </c>
      <c r="B1207" s="373" t="s">
        <v>1301</v>
      </c>
      <c r="C1207" s="374">
        <v>0</v>
      </c>
      <c r="D1207" s="295">
        <v>0</v>
      </c>
      <c r="E1207" s="375">
        <f t="shared" si="253"/>
        <v>0</v>
      </c>
      <c r="F1207" s="295">
        <f t="shared" si="254"/>
        <v>0</v>
      </c>
      <c r="G1207" s="295"/>
      <c r="H1207" s="295"/>
      <c r="I1207" s="387"/>
      <c r="J1207" s="374">
        <f t="shared" si="255"/>
        <v>0</v>
      </c>
      <c r="K1207" s="375">
        <f t="shared" si="256"/>
        <v>0</v>
      </c>
    </row>
    <row r="1208" spans="1:11">
      <c r="A1208" s="372">
        <v>2220402</v>
      </c>
      <c r="B1208" s="373" t="s">
        <v>1302</v>
      </c>
      <c r="C1208" s="374">
        <v>0</v>
      </c>
      <c r="D1208" s="295">
        <v>0</v>
      </c>
      <c r="E1208" s="375">
        <f t="shared" si="253"/>
        <v>0</v>
      </c>
      <c r="F1208" s="295">
        <f t="shared" si="254"/>
        <v>0</v>
      </c>
      <c r="G1208" s="295"/>
      <c r="H1208" s="295"/>
      <c r="I1208" s="387"/>
      <c r="J1208" s="374">
        <f t="shared" si="255"/>
        <v>0</v>
      </c>
      <c r="K1208" s="375">
        <f t="shared" si="256"/>
        <v>0</v>
      </c>
    </row>
    <row r="1209" spans="1:11">
      <c r="A1209" s="372">
        <v>2220403</v>
      </c>
      <c r="B1209" s="373" t="s">
        <v>1303</v>
      </c>
      <c r="C1209" s="374">
        <v>0</v>
      </c>
      <c r="D1209" s="295">
        <v>0</v>
      </c>
      <c r="E1209" s="375">
        <f t="shared" si="253"/>
        <v>0</v>
      </c>
      <c r="F1209" s="295">
        <f t="shared" si="254"/>
        <v>0</v>
      </c>
      <c r="G1209" s="295"/>
      <c r="H1209" s="295"/>
      <c r="I1209" s="387"/>
      <c r="J1209" s="374">
        <f t="shared" si="255"/>
        <v>0</v>
      </c>
      <c r="K1209" s="375">
        <f t="shared" si="256"/>
        <v>0</v>
      </c>
    </row>
    <row r="1210" spans="1:11">
      <c r="A1210" s="372">
        <v>2220404</v>
      </c>
      <c r="B1210" s="373" t="s">
        <v>1304</v>
      </c>
      <c r="C1210" s="374">
        <v>0</v>
      </c>
      <c r="D1210" s="295">
        <v>0</v>
      </c>
      <c r="E1210" s="375">
        <f t="shared" si="253"/>
        <v>0</v>
      </c>
      <c r="F1210" s="295">
        <f t="shared" si="254"/>
        <v>0</v>
      </c>
      <c r="G1210" s="295"/>
      <c r="H1210" s="295"/>
      <c r="I1210" s="387"/>
      <c r="J1210" s="374">
        <f t="shared" si="255"/>
        <v>0</v>
      </c>
      <c r="K1210" s="375">
        <f t="shared" si="256"/>
        <v>0</v>
      </c>
    </row>
    <row r="1211" spans="1:11">
      <c r="A1211" s="372">
        <v>2220499</v>
      </c>
      <c r="B1211" s="373" t="s">
        <v>1305</v>
      </c>
      <c r="C1211" s="374">
        <v>0</v>
      </c>
      <c r="D1211" s="295">
        <v>40</v>
      </c>
      <c r="E1211" s="375">
        <f t="shared" si="253"/>
        <v>0</v>
      </c>
      <c r="F1211" s="295">
        <f t="shared" si="254"/>
        <v>460</v>
      </c>
      <c r="G1211" s="295"/>
      <c r="H1211" s="295"/>
      <c r="I1211" s="387">
        <v>460</v>
      </c>
      <c r="J1211" s="374">
        <f t="shared" si="255"/>
        <v>460</v>
      </c>
      <c r="K1211" s="375">
        <f t="shared" si="256"/>
        <v>0</v>
      </c>
    </row>
    <row r="1212" spans="1:11">
      <c r="A1212" s="376">
        <v>22205</v>
      </c>
      <c r="B1212" s="377" t="s">
        <v>1306</v>
      </c>
      <c r="C1212" s="378">
        <v>130</v>
      </c>
      <c r="D1212" s="378">
        <f t="shared" ref="D1212:I1212" si="263">SUM(D1213:D1224)</f>
        <v>0</v>
      </c>
      <c r="E1212" s="379">
        <f t="shared" si="253"/>
        <v>0</v>
      </c>
      <c r="F1212" s="378">
        <f t="shared" si="254"/>
        <v>237</v>
      </c>
      <c r="G1212" s="378">
        <f t="shared" si="263"/>
        <v>0</v>
      </c>
      <c r="H1212" s="378">
        <f t="shared" si="263"/>
        <v>107</v>
      </c>
      <c r="I1212" s="388">
        <f t="shared" si="263"/>
        <v>130</v>
      </c>
      <c r="J1212" s="378">
        <f t="shared" si="255"/>
        <v>107</v>
      </c>
      <c r="K1212" s="379">
        <f t="shared" si="256"/>
        <v>82.3076923076923</v>
      </c>
    </row>
    <row r="1213" spans="1:11">
      <c r="A1213" s="372">
        <v>2220501</v>
      </c>
      <c r="B1213" s="373" t="s">
        <v>1307</v>
      </c>
      <c r="C1213" s="374">
        <v>0</v>
      </c>
      <c r="D1213" s="295">
        <v>0</v>
      </c>
      <c r="E1213" s="375">
        <f t="shared" si="253"/>
        <v>0</v>
      </c>
      <c r="F1213" s="295">
        <f t="shared" si="254"/>
        <v>0</v>
      </c>
      <c r="G1213" s="295"/>
      <c r="H1213" s="295"/>
      <c r="I1213" s="387"/>
      <c r="J1213" s="374">
        <f t="shared" si="255"/>
        <v>0</v>
      </c>
      <c r="K1213" s="375">
        <f t="shared" si="256"/>
        <v>0</v>
      </c>
    </row>
    <row r="1214" spans="1:11">
      <c r="A1214" s="372">
        <v>2220502</v>
      </c>
      <c r="B1214" s="373" t="s">
        <v>1308</v>
      </c>
      <c r="C1214" s="374">
        <v>130</v>
      </c>
      <c r="D1214" s="295">
        <v>0</v>
      </c>
      <c r="E1214" s="375">
        <f t="shared" si="253"/>
        <v>0</v>
      </c>
      <c r="F1214" s="295">
        <f t="shared" si="254"/>
        <v>237</v>
      </c>
      <c r="G1214" s="295"/>
      <c r="H1214" s="295">
        <v>107</v>
      </c>
      <c r="I1214" s="387">
        <v>130</v>
      </c>
      <c r="J1214" s="374">
        <f t="shared" si="255"/>
        <v>107</v>
      </c>
      <c r="K1214" s="375">
        <f t="shared" si="256"/>
        <v>82.3076923076923</v>
      </c>
    </row>
    <row r="1215" spans="1:11">
      <c r="A1215" s="372">
        <v>2220503</v>
      </c>
      <c r="B1215" s="373" t="s">
        <v>1309</v>
      </c>
      <c r="C1215" s="374">
        <v>0</v>
      </c>
      <c r="D1215" s="295">
        <v>0</v>
      </c>
      <c r="E1215" s="375">
        <f t="shared" si="253"/>
        <v>0</v>
      </c>
      <c r="F1215" s="295">
        <f t="shared" si="254"/>
        <v>0</v>
      </c>
      <c r="G1215" s="295"/>
      <c r="H1215" s="295"/>
      <c r="I1215" s="387"/>
      <c r="J1215" s="374">
        <f t="shared" si="255"/>
        <v>0</v>
      </c>
      <c r="K1215" s="375">
        <f t="shared" si="256"/>
        <v>0</v>
      </c>
    </row>
    <row r="1216" spans="1:11">
      <c r="A1216" s="372">
        <v>2220504</v>
      </c>
      <c r="B1216" s="373" t="s">
        <v>1310</v>
      </c>
      <c r="C1216" s="374">
        <v>0</v>
      </c>
      <c r="D1216" s="295">
        <v>0</v>
      </c>
      <c r="E1216" s="375">
        <f t="shared" si="253"/>
        <v>0</v>
      </c>
      <c r="F1216" s="295">
        <f t="shared" si="254"/>
        <v>0</v>
      </c>
      <c r="G1216" s="295"/>
      <c r="H1216" s="295"/>
      <c r="I1216" s="387"/>
      <c r="J1216" s="374">
        <f t="shared" si="255"/>
        <v>0</v>
      </c>
      <c r="K1216" s="375">
        <f t="shared" si="256"/>
        <v>0</v>
      </c>
    </row>
    <row r="1217" spans="1:11">
      <c r="A1217" s="372">
        <v>2220505</v>
      </c>
      <c r="B1217" s="373" t="s">
        <v>1311</v>
      </c>
      <c r="C1217" s="374">
        <v>0</v>
      </c>
      <c r="D1217" s="295">
        <v>0</v>
      </c>
      <c r="E1217" s="375">
        <f t="shared" si="253"/>
        <v>0</v>
      </c>
      <c r="F1217" s="295">
        <f t="shared" si="254"/>
        <v>0</v>
      </c>
      <c r="G1217" s="295"/>
      <c r="H1217" s="295"/>
      <c r="I1217" s="387"/>
      <c r="J1217" s="374">
        <f t="shared" si="255"/>
        <v>0</v>
      </c>
      <c r="K1217" s="375">
        <f t="shared" si="256"/>
        <v>0</v>
      </c>
    </row>
    <row r="1218" spans="1:11">
      <c r="A1218" s="372">
        <v>2220506</v>
      </c>
      <c r="B1218" s="373" t="s">
        <v>1312</v>
      </c>
      <c r="C1218" s="374">
        <v>0</v>
      </c>
      <c r="D1218" s="295">
        <v>0</v>
      </c>
      <c r="E1218" s="375">
        <f t="shared" si="253"/>
        <v>0</v>
      </c>
      <c r="F1218" s="295">
        <f t="shared" si="254"/>
        <v>0</v>
      </c>
      <c r="G1218" s="295"/>
      <c r="H1218" s="295"/>
      <c r="I1218" s="387"/>
      <c r="J1218" s="374">
        <f t="shared" si="255"/>
        <v>0</v>
      </c>
      <c r="K1218" s="375">
        <f t="shared" si="256"/>
        <v>0</v>
      </c>
    </row>
    <row r="1219" spans="1:11">
      <c r="A1219" s="372">
        <v>2220507</v>
      </c>
      <c r="B1219" s="373" t="s">
        <v>1313</v>
      </c>
      <c r="C1219" s="374">
        <v>0</v>
      </c>
      <c r="D1219" s="295">
        <v>0</v>
      </c>
      <c r="E1219" s="375">
        <f t="shared" si="253"/>
        <v>0</v>
      </c>
      <c r="F1219" s="295">
        <f t="shared" si="254"/>
        <v>0</v>
      </c>
      <c r="G1219" s="295"/>
      <c r="H1219" s="295"/>
      <c r="I1219" s="387"/>
      <c r="J1219" s="374">
        <f t="shared" si="255"/>
        <v>0</v>
      </c>
      <c r="K1219" s="375">
        <f t="shared" si="256"/>
        <v>0</v>
      </c>
    </row>
    <row r="1220" spans="1:11">
      <c r="A1220" s="372">
        <v>2220508</v>
      </c>
      <c r="B1220" s="373" t="s">
        <v>1314</v>
      </c>
      <c r="C1220" s="374">
        <v>0</v>
      </c>
      <c r="D1220" s="295">
        <v>0</v>
      </c>
      <c r="E1220" s="375">
        <f t="shared" si="253"/>
        <v>0</v>
      </c>
      <c r="F1220" s="295">
        <f t="shared" si="254"/>
        <v>0</v>
      </c>
      <c r="G1220" s="295"/>
      <c r="H1220" s="295"/>
      <c r="I1220" s="387"/>
      <c r="J1220" s="374">
        <f t="shared" si="255"/>
        <v>0</v>
      </c>
      <c r="K1220" s="375">
        <f t="shared" si="256"/>
        <v>0</v>
      </c>
    </row>
    <row r="1221" spans="1:11">
      <c r="A1221" s="372">
        <v>2220509</v>
      </c>
      <c r="B1221" s="373" t="s">
        <v>1315</v>
      </c>
      <c r="C1221" s="374">
        <v>0</v>
      </c>
      <c r="D1221" s="295">
        <v>0</v>
      </c>
      <c r="E1221" s="375">
        <f t="shared" si="253"/>
        <v>0</v>
      </c>
      <c r="F1221" s="295">
        <f t="shared" si="254"/>
        <v>0</v>
      </c>
      <c r="G1221" s="295"/>
      <c r="H1221" s="295"/>
      <c r="I1221" s="387"/>
      <c r="J1221" s="374">
        <f t="shared" si="255"/>
        <v>0</v>
      </c>
      <c r="K1221" s="375">
        <f t="shared" si="256"/>
        <v>0</v>
      </c>
    </row>
    <row r="1222" spans="1:11">
      <c r="A1222" s="372">
        <v>2220510</v>
      </c>
      <c r="B1222" s="373" t="s">
        <v>1316</v>
      </c>
      <c r="C1222" s="374">
        <v>0</v>
      </c>
      <c r="D1222" s="295">
        <v>0</v>
      </c>
      <c r="E1222" s="375">
        <f t="shared" si="253"/>
        <v>0</v>
      </c>
      <c r="F1222" s="295">
        <f t="shared" si="254"/>
        <v>0</v>
      </c>
      <c r="G1222" s="295"/>
      <c r="H1222" s="295"/>
      <c r="I1222" s="387"/>
      <c r="J1222" s="374">
        <f t="shared" si="255"/>
        <v>0</v>
      </c>
      <c r="K1222" s="375">
        <f t="shared" si="256"/>
        <v>0</v>
      </c>
    </row>
    <row r="1223" spans="1:11">
      <c r="A1223" s="372">
        <v>2220511</v>
      </c>
      <c r="B1223" s="373" t="s">
        <v>1317</v>
      </c>
      <c r="C1223" s="374">
        <v>0</v>
      </c>
      <c r="D1223" s="295">
        <v>0</v>
      </c>
      <c r="E1223" s="375">
        <f t="shared" si="253"/>
        <v>0</v>
      </c>
      <c r="F1223" s="295">
        <f t="shared" si="254"/>
        <v>0</v>
      </c>
      <c r="G1223" s="295"/>
      <c r="H1223" s="295"/>
      <c r="I1223" s="387"/>
      <c r="J1223" s="374">
        <f t="shared" si="255"/>
        <v>0</v>
      </c>
      <c r="K1223" s="375">
        <f t="shared" si="256"/>
        <v>0</v>
      </c>
    </row>
    <row r="1224" spans="1:11">
      <c r="A1224" s="372">
        <v>2220599</v>
      </c>
      <c r="B1224" s="373" t="s">
        <v>1318</v>
      </c>
      <c r="C1224" s="374">
        <v>0</v>
      </c>
      <c r="D1224" s="295">
        <v>0</v>
      </c>
      <c r="E1224" s="375">
        <f t="shared" si="253"/>
        <v>0</v>
      </c>
      <c r="F1224" s="295">
        <f t="shared" si="254"/>
        <v>0</v>
      </c>
      <c r="G1224" s="295"/>
      <c r="H1224" s="295"/>
      <c r="I1224" s="387"/>
      <c r="J1224" s="374">
        <f t="shared" si="255"/>
        <v>0</v>
      </c>
      <c r="K1224" s="375">
        <f t="shared" si="256"/>
        <v>0</v>
      </c>
    </row>
    <row r="1225" spans="1:11">
      <c r="A1225" s="396">
        <v>224</v>
      </c>
      <c r="B1225" s="397" t="s">
        <v>1319</v>
      </c>
      <c r="C1225" s="366">
        <f t="shared" ref="C1225:I1225" si="264">SUM(C1226,C1237,C1244,C1252,C1265,C1269,C1273)</f>
        <v>1394</v>
      </c>
      <c r="D1225" s="366">
        <f t="shared" si="264"/>
        <v>2334</v>
      </c>
      <c r="E1225" s="384">
        <f t="shared" si="253"/>
        <v>167.431850789096</v>
      </c>
      <c r="F1225" s="366">
        <f t="shared" si="254"/>
        <v>1226</v>
      </c>
      <c r="G1225" s="366">
        <f t="shared" si="264"/>
        <v>835</v>
      </c>
      <c r="H1225" s="366">
        <f t="shared" si="264"/>
        <v>5</v>
      </c>
      <c r="I1225" s="383">
        <f t="shared" si="264"/>
        <v>386</v>
      </c>
      <c r="J1225" s="366">
        <f t="shared" si="255"/>
        <v>-168</v>
      </c>
      <c r="K1225" s="384">
        <f t="shared" si="256"/>
        <v>-12.051649928264</v>
      </c>
    </row>
    <row r="1226" spans="1:11">
      <c r="A1226" s="376">
        <v>22401</v>
      </c>
      <c r="B1226" s="377" t="s">
        <v>1320</v>
      </c>
      <c r="C1226" s="378">
        <v>562</v>
      </c>
      <c r="D1226" s="378">
        <f t="shared" ref="D1226:I1226" si="265">SUM(D1227:D1236)</f>
        <v>622</v>
      </c>
      <c r="E1226" s="379">
        <f t="shared" si="253"/>
        <v>110.67615658363</v>
      </c>
      <c r="F1226" s="378">
        <f t="shared" si="254"/>
        <v>511</v>
      </c>
      <c r="G1226" s="378">
        <f t="shared" si="265"/>
        <v>511</v>
      </c>
      <c r="H1226" s="378">
        <f t="shared" si="265"/>
        <v>0</v>
      </c>
      <c r="I1226" s="388">
        <f t="shared" si="265"/>
        <v>0</v>
      </c>
      <c r="J1226" s="378">
        <f t="shared" si="255"/>
        <v>-51</v>
      </c>
      <c r="K1226" s="379">
        <f t="shared" si="256"/>
        <v>-9.07473309608541</v>
      </c>
    </row>
    <row r="1227" spans="1:11">
      <c r="A1227" s="372">
        <v>2240101</v>
      </c>
      <c r="B1227" s="373" t="s">
        <v>1321</v>
      </c>
      <c r="C1227" s="374">
        <v>308</v>
      </c>
      <c r="D1227" s="295">
        <v>324</v>
      </c>
      <c r="E1227" s="375">
        <f t="shared" si="253"/>
        <v>105.194805194805</v>
      </c>
      <c r="F1227" s="295">
        <f t="shared" si="254"/>
        <v>252</v>
      </c>
      <c r="G1227" s="295">
        <v>252</v>
      </c>
      <c r="H1227" s="295"/>
      <c r="I1227" s="387"/>
      <c r="J1227" s="374">
        <f t="shared" si="255"/>
        <v>-56</v>
      </c>
      <c r="K1227" s="375">
        <f t="shared" si="256"/>
        <v>-18.1818181818182</v>
      </c>
    </row>
    <row r="1228" spans="1:11">
      <c r="A1228" s="372">
        <v>2240102</v>
      </c>
      <c r="B1228" s="373" t="s">
        <v>1322</v>
      </c>
      <c r="C1228" s="374">
        <v>0</v>
      </c>
      <c r="D1228" s="295">
        <v>0</v>
      </c>
      <c r="E1228" s="375">
        <f t="shared" si="253"/>
        <v>0</v>
      </c>
      <c r="F1228" s="295">
        <f t="shared" si="254"/>
        <v>0</v>
      </c>
      <c r="G1228" s="295"/>
      <c r="H1228" s="295"/>
      <c r="I1228" s="387"/>
      <c r="J1228" s="374">
        <f t="shared" si="255"/>
        <v>0</v>
      </c>
      <c r="K1228" s="375">
        <f t="shared" si="256"/>
        <v>0</v>
      </c>
    </row>
    <row r="1229" spans="1:11">
      <c r="A1229" s="372">
        <v>2240103</v>
      </c>
      <c r="B1229" s="373" t="s">
        <v>1323</v>
      </c>
      <c r="C1229" s="374">
        <v>0</v>
      </c>
      <c r="D1229" s="295">
        <v>0</v>
      </c>
      <c r="E1229" s="375">
        <f t="shared" si="253"/>
        <v>0</v>
      </c>
      <c r="F1229" s="295">
        <f t="shared" si="254"/>
        <v>0</v>
      </c>
      <c r="G1229" s="295"/>
      <c r="H1229" s="295"/>
      <c r="I1229" s="387"/>
      <c r="J1229" s="374">
        <f t="shared" si="255"/>
        <v>0</v>
      </c>
      <c r="K1229" s="375">
        <f t="shared" si="256"/>
        <v>0</v>
      </c>
    </row>
    <row r="1230" spans="1:11">
      <c r="A1230" s="372">
        <v>2240104</v>
      </c>
      <c r="B1230" s="373" t="s">
        <v>1324</v>
      </c>
      <c r="C1230" s="374">
        <v>0</v>
      </c>
      <c r="D1230" s="295">
        <v>0</v>
      </c>
      <c r="E1230" s="375">
        <f t="shared" si="253"/>
        <v>0</v>
      </c>
      <c r="F1230" s="295">
        <f t="shared" si="254"/>
        <v>0</v>
      </c>
      <c r="G1230" s="295"/>
      <c r="H1230" s="295"/>
      <c r="I1230" s="387"/>
      <c r="J1230" s="374">
        <f t="shared" si="255"/>
        <v>0</v>
      </c>
      <c r="K1230" s="375">
        <f t="shared" si="256"/>
        <v>0</v>
      </c>
    </row>
    <row r="1231" spans="1:11">
      <c r="A1231" s="372">
        <v>2240105</v>
      </c>
      <c r="B1231" s="373" t="s">
        <v>1325</v>
      </c>
      <c r="C1231" s="374">
        <v>0</v>
      </c>
      <c r="D1231" s="295">
        <v>0</v>
      </c>
      <c r="E1231" s="375">
        <f t="shared" si="253"/>
        <v>0</v>
      </c>
      <c r="F1231" s="295">
        <f t="shared" si="254"/>
        <v>0</v>
      </c>
      <c r="G1231" s="295"/>
      <c r="H1231" s="295"/>
      <c r="I1231" s="387"/>
      <c r="J1231" s="374">
        <f t="shared" si="255"/>
        <v>0</v>
      </c>
      <c r="K1231" s="375">
        <f t="shared" si="256"/>
        <v>0</v>
      </c>
    </row>
    <row r="1232" spans="1:11">
      <c r="A1232" s="372">
        <v>2240106</v>
      </c>
      <c r="B1232" s="373" t="s">
        <v>1326</v>
      </c>
      <c r="C1232" s="374">
        <v>0</v>
      </c>
      <c r="D1232" s="295">
        <v>1</v>
      </c>
      <c r="E1232" s="375">
        <f t="shared" si="253"/>
        <v>0</v>
      </c>
      <c r="F1232" s="295">
        <f t="shared" si="254"/>
        <v>0</v>
      </c>
      <c r="G1232" s="295"/>
      <c r="H1232" s="295"/>
      <c r="I1232" s="387"/>
      <c r="J1232" s="374">
        <f t="shared" si="255"/>
        <v>0</v>
      </c>
      <c r="K1232" s="375">
        <f t="shared" si="256"/>
        <v>0</v>
      </c>
    </row>
    <row r="1233" spans="1:11">
      <c r="A1233" s="372">
        <v>2240108</v>
      </c>
      <c r="B1233" s="373" t="s">
        <v>1327</v>
      </c>
      <c r="C1233" s="374">
        <v>0</v>
      </c>
      <c r="D1233" s="295">
        <v>0</v>
      </c>
      <c r="E1233" s="375">
        <f t="shared" si="253"/>
        <v>0</v>
      </c>
      <c r="F1233" s="295">
        <f t="shared" si="254"/>
        <v>0</v>
      </c>
      <c r="G1233" s="295"/>
      <c r="H1233" s="295"/>
      <c r="I1233" s="387"/>
      <c r="J1233" s="374">
        <f t="shared" si="255"/>
        <v>0</v>
      </c>
      <c r="K1233" s="375">
        <f t="shared" si="256"/>
        <v>0</v>
      </c>
    </row>
    <row r="1234" spans="1:11">
      <c r="A1234" s="372">
        <v>2240109</v>
      </c>
      <c r="B1234" s="373" t="s">
        <v>1328</v>
      </c>
      <c r="C1234" s="374">
        <v>0</v>
      </c>
      <c r="D1234" s="295">
        <v>6</v>
      </c>
      <c r="E1234" s="375">
        <f t="shared" si="253"/>
        <v>0</v>
      </c>
      <c r="F1234" s="295">
        <f t="shared" si="254"/>
        <v>0</v>
      </c>
      <c r="G1234" s="295"/>
      <c r="H1234" s="295"/>
      <c r="I1234" s="387"/>
      <c r="J1234" s="374">
        <f t="shared" si="255"/>
        <v>0</v>
      </c>
      <c r="K1234" s="375">
        <f t="shared" si="256"/>
        <v>0</v>
      </c>
    </row>
    <row r="1235" spans="1:11">
      <c r="A1235" s="372">
        <v>2240150</v>
      </c>
      <c r="B1235" s="373" t="s">
        <v>1329</v>
      </c>
      <c r="C1235" s="374">
        <v>152</v>
      </c>
      <c r="D1235" s="295">
        <v>133</v>
      </c>
      <c r="E1235" s="375">
        <f t="shared" ref="E1235:E1241" si="266">IF(C1235=0,0,D1235/C1235)*100</f>
        <v>87.5</v>
      </c>
      <c r="F1235" s="295">
        <f t="shared" ref="F1235:F1241" si="267">G1235+H1235+I1235</f>
        <v>206</v>
      </c>
      <c r="G1235" s="295">
        <v>206</v>
      </c>
      <c r="H1235" s="295"/>
      <c r="I1235" s="387"/>
      <c r="J1235" s="374">
        <f t="shared" ref="J1235:J1241" si="268">F1235-C1235</f>
        <v>54</v>
      </c>
      <c r="K1235" s="375">
        <f t="shared" ref="K1235:K1241" si="269">IF(C1235=0,0,J1235/C1235*100)</f>
        <v>35.5263157894737</v>
      </c>
    </row>
    <row r="1236" spans="1:11">
      <c r="A1236" s="372">
        <v>2240199</v>
      </c>
      <c r="B1236" s="373" t="s">
        <v>1330</v>
      </c>
      <c r="C1236" s="374">
        <v>102</v>
      </c>
      <c r="D1236" s="295">
        <v>158</v>
      </c>
      <c r="E1236" s="375">
        <f t="shared" si="266"/>
        <v>154.901960784314</v>
      </c>
      <c r="F1236" s="295">
        <f t="shared" si="267"/>
        <v>53</v>
      </c>
      <c r="G1236" s="295">
        <v>53</v>
      </c>
      <c r="H1236" s="295"/>
      <c r="I1236" s="387"/>
      <c r="J1236" s="374">
        <f t="shared" si="268"/>
        <v>-49</v>
      </c>
      <c r="K1236" s="375">
        <f t="shared" si="269"/>
        <v>-48.0392156862745</v>
      </c>
    </row>
    <row r="1237" spans="1:11">
      <c r="A1237" s="376">
        <v>22402</v>
      </c>
      <c r="B1237" s="377" t="s">
        <v>1331</v>
      </c>
      <c r="C1237" s="378">
        <v>671</v>
      </c>
      <c r="D1237" s="378">
        <f t="shared" ref="D1237:I1237" si="270">SUM(D1238:D1243)</f>
        <v>703</v>
      </c>
      <c r="E1237" s="379">
        <f t="shared" si="266"/>
        <v>104.769001490313</v>
      </c>
      <c r="F1237" s="378">
        <f t="shared" si="267"/>
        <v>498</v>
      </c>
      <c r="G1237" s="378">
        <f t="shared" si="270"/>
        <v>324</v>
      </c>
      <c r="H1237" s="378">
        <f t="shared" si="270"/>
        <v>0</v>
      </c>
      <c r="I1237" s="388">
        <f t="shared" si="270"/>
        <v>174</v>
      </c>
      <c r="J1237" s="378">
        <f t="shared" si="268"/>
        <v>-173</v>
      </c>
      <c r="K1237" s="379">
        <f t="shared" si="269"/>
        <v>-25.7824143070045</v>
      </c>
    </row>
    <row r="1238" spans="1:11">
      <c r="A1238" s="372">
        <v>2240201</v>
      </c>
      <c r="B1238" s="373" t="s">
        <v>1332</v>
      </c>
      <c r="C1238" s="374">
        <v>0</v>
      </c>
      <c r="D1238" s="295">
        <v>0</v>
      </c>
      <c r="E1238" s="375">
        <f t="shared" si="266"/>
        <v>0</v>
      </c>
      <c r="F1238" s="295">
        <f t="shared" si="267"/>
        <v>0</v>
      </c>
      <c r="G1238" s="295"/>
      <c r="H1238" s="295"/>
      <c r="I1238" s="387"/>
      <c r="J1238" s="374">
        <f t="shared" si="268"/>
        <v>0</v>
      </c>
      <c r="K1238" s="375">
        <f t="shared" si="269"/>
        <v>0</v>
      </c>
    </row>
    <row r="1239" spans="1:11">
      <c r="A1239" s="372">
        <v>2240202</v>
      </c>
      <c r="B1239" s="373" t="s">
        <v>1333</v>
      </c>
      <c r="C1239" s="374">
        <v>0</v>
      </c>
      <c r="D1239" s="295">
        <v>0</v>
      </c>
      <c r="E1239" s="375">
        <f t="shared" si="266"/>
        <v>0</v>
      </c>
      <c r="F1239" s="295">
        <f t="shared" si="267"/>
        <v>0</v>
      </c>
      <c r="G1239" s="295"/>
      <c r="H1239" s="295"/>
      <c r="I1239" s="387"/>
      <c r="J1239" s="374">
        <f t="shared" si="268"/>
        <v>0</v>
      </c>
      <c r="K1239" s="375">
        <f t="shared" si="269"/>
        <v>0</v>
      </c>
    </row>
    <row r="1240" spans="1:11">
      <c r="A1240" s="372">
        <v>2240203</v>
      </c>
      <c r="B1240" s="373" t="s">
        <v>1334</v>
      </c>
      <c r="C1240" s="374">
        <v>0</v>
      </c>
      <c r="D1240" s="295">
        <v>0</v>
      </c>
      <c r="E1240" s="375">
        <f t="shared" si="266"/>
        <v>0</v>
      </c>
      <c r="F1240" s="295">
        <f t="shared" si="267"/>
        <v>0</v>
      </c>
      <c r="G1240" s="295"/>
      <c r="H1240" s="295"/>
      <c r="I1240" s="387"/>
      <c r="J1240" s="374">
        <f t="shared" si="268"/>
        <v>0</v>
      </c>
      <c r="K1240" s="375">
        <f t="shared" si="269"/>
        <v>0</v>
      </c>
    </row>
    <row r="1241" spans="1:11">
      <c r="A1241" s="372">
        <v>2240204</v>
      </c>
      <c r="B1241" s="373" t="s">
        <v>1335</v>
      </c>
      <c r="C1241" s="374">
        <v>633</v>
      </c>
      <c r="D1241" s="295">
        <v>663</v>
      </c>
      <c r="E1241" s="375">
        <f t="shared" si="266"/>
        <v>104.739336492891</v>
      </c>
      <c r="F1241" s="295">
        <f t="shared" si="267"/>
        <v>442</v>
      </c>
      <c r="G1241" s="295">
        <v>268</v>
      </c>
      <c r="H1241" s="295"/>
      <c r="I1241" s="387">
        <v>174</v>
      </c>
      <c r="J1241" s="374">
        <f t="shared" si="268"/>
        <v>-191</v>
      </c>
      <c r="K1241" s="375">
        <f t="shared" si="269"/>
        <v>-30.173775671406</v>
      </c>
    </row>
    <row r="1242" spans="1:11">
      <c r="A1242" s="372">
        <v>2240250</v>
      </c>
      <c r="B1242" s="373" t="s">
        <v>1336</v>
      </c>
      <c r="C1242" s="374"/>
      <c r="D1242" s="295">
        <v>40</v>
      </c>
      <c r="E1242" s="375"/>
      <c r="F1242" s="295"/>
      <c r="G1242" s="295">
        <v>56</v>
      </c>
      <c r="H1242" s="295"/>
      <c r="I1242" s="387"/>
      <c r="J1242" s="374"/>
      <c r="K1242" s="375"/>
    </row>
    <row r="1243" spans="1:11">
      <c r="A1243" s="372">
        <v>2240299</v>
      </c>
      <c r="B1243" s="373" t="s">
        <v>1337</v>
      </c>
      <c r="C1243" s="374">
        <v>0</v>
      </c>
      <c r="D1243" s="295">
        <v>0</v>
      </c>
      <c r="E1243" s="375">
        <f t="shared" ref="E1243:E1280" si="271">IF(C1243=0,0,D1243/C1243)*100</f>
        <v>0</v>
      </c>
      <c r="F1243" s="295">
        <f t="shared" ref="F1243:F1289" si="272">G1243+H1243+I1243</f>
        <v>0</v>
      </c>
      <c r="G1243" s="295"/>
      <c r="H1243" s="295"/>
      <c r="I1243" s="387"/>
      <c r="J1243" s="374">
        <f t="shared" ref="J1243:J1304" si="273">F1243-C1243</f>
        <v>0</v>
      </c>
      <c r="K1243" s="375">
        <f t="shared" ref="K1243:K1304" si="274">IF(C1243=0,0,J1243/C1243*100)</f>
        <v>0</v>
      </c>
    </row>
    <row r="1244" spans="1:11">
      <c r="A1244" s="376">
        <v>22404</v>
      </c>
      <c r="B1244" s="377" t="s">
        <v>1338</v>
      </c>
      <c r="C1244" s="378">
        <v>0</v>
      </c>
      <c r="D1244" s="378">
        <f t="shared" ref="D1244:I1244" si="275">SUM(D1245:D1251)</f>
        <v>0</v>
      </c>
      <c r="E1244" s="379">
        <f t="shared" si="271"/>
        <v>0</v>
      </c>
      <c r="F1244" s="378">
        <f t="shared" si="272"/>
        <v>0</v>
      </c>
      <c r="G1244" s="378">
        <f t="shared" si="275"/>
        <v>0</v>
      </c>
      <c r="H1244" s="378">
        <f t="shared" si="275"/>
        <v>0</v>
      </c>
      <c r="I1244" s="388">
        <f t="shared" si="275"/>
        <v>0</v>
      </c>
      <c r="J1244" s="378">
        <f t="shared" si="273"/>
        <v>0</v>
      </c>
      <c r="K1244" s="379">
        <f t="shared" si="274"/>
        <v>0</v>
      </c>
    </row>
    <row r="1245" spans="1:11">
      <c r="A1245" s="372">
        <v>2240401</v>
      </c>
      <c r="B1245" s="373" t="s">
        <v>1339</v>
      </c>
      <c r="C1245" s="374">
        <v>0</v>
      </c>
      <c r="D1245" s="295">
        <v>0</v>
      </c>
      <c r="E1245" s="375">
        <f t="shared" si="271"/>
        <v>0</v>
      </c>
      <c r="F1245" s="295">
        <f t="shared" si="272"/>
        <v>0</v>
      </c>
      <c r="G1245" s="295"/>
      <c r="H1245" s="295"/>
      <c r="I1245" s="387"/>
      <c r="J1245" s="374">
        <f t="shared" si="273"/>
        <v>0</v>
      </c>
      <c r="K1245" s="375">
        <f t="shared" si="274"/>
        <v>0</v>
      </c>
    </row>
    <row r="1246" spans="1:11">
      <c r="A1246" s="372">
        <v>2240402</v>
      </c>
      <c r="B1246" s="373" t="s">
        <v>1340</v>
      </c>
      <c r="C1246" s="374">
        <v>0</v>
      </c>
      <c r="D1246" s="295">
        <v>0</v>
      </c>
      <c r="E1246" s="375">
        <f t="shared" si="271"/>
        <v>0</v>
      </c>
      <c r="F1246" s="295">
        <f t="shared" si="272"/>
        <v>0</v>
      </c>
      <c r="G1246" s="295"/>
      <c r="H1246" s="295"/>
      <c r="I1246" s="387"/>
      <c r="J1246" s="374">
        <f t="shared" si="273"/>
        <v>0</v>
      </c>
      <c r="K1246" s="375">
        <f t="shared" si="274"/>
        <v>0</v>
      </c>
    </row>
    <row r="1247" spans="1:11">
      <c r="A1247" s="372">
        <v>2240403</v>
      </c>
      <c r="B1247" s="373" t="s">
        <v>1341</v>
      </c>
      <c r="C1247" s="374">
        <v>0</v>
      </c>
      <c r="D1247" s="295">
        <v>0</v>
      </c>
      <c r="E1247" s="375">
        <f t="shared" si="271"/>
        <v>0</v>
      </c>
      <c r="F1247" s="295">
        <f t="shared" si="272"/>
        <v>0</v>
      </c>
      <c r="G1247" s="295"/>
      <c r="H1247" s="295"/>
      <c r="I1247" s="387"/>
      <c r="J1247" s="374">
        <f t="shared" si="273"/>
        <v>0</v>
      </c>
      <c r="K1247" s="375">
        <f t="shared" si="274"/>
        <v>0</v>
      </c>
    </row>
    <row r="1248" spans="1:11">
      <c r="A1248" s="372">
        <v>2240404</v>
      </c>
      <c r="B1248" s="373" t="s">
        <v>1342</v>
      </c>
      <c r="C1248" s="374">
        <v>0</v>
      </c>
      <c r="D1248" s="295">
        <v>0</v>
      </c>
      <c r="E1248" s="375">
        <f t="shared" si="271"/>
        <v>0</v>
      </c>
      <c r="F1248" s="295">
        <f t="shared" si="272"/>
        <v>0</v>
      </c>
      <c r="G1248" s="295"/>
      <c r="H1248" s="295"/>
      <c r="I1248" s="387"/>
      <c r="J1248" s="374">
        <f t="shared" si="273"/>
        <v>0</v>
      </c>
      <c r="K1248" s="375">
        <f t="shared" si="274"/>
        <v>0</v>
      </c>
    </row>
    <row r="1249" spans="1:11">
      <c r="A1249" s="372">
        <v>2240405</v>
      </c>
      <c r="B1249" s="373" t="s">
        <v>1343</v>
      </c>
      <c r="C1249" s="374">
        <v>0</v>
      </c>
      <c r="D1249" s="295">
        <v>0</v>
      </c>
      <c r="E1249" s="375">
        <f t="shared" si="271"/>
        <v>0</v>
      </c>
      <c r="F1249" s="295">
        <f t="shared" si="272"/>
        <v>0</v>
      </c>
      <c r="G1249" s="295"/>
      <c r="H1249" s="295"/>
      <c r="I1249" s="387"/>
      <c r="J1249" s="374">
        <f t="shared" si="273"/>
        <v>0</v>
      </c>
      <c r="K1249" s="375">
        <f t="shared" si="274"/>
        <v>0</v>
      </c>
    </row>
    <row r="1250" spans="1:11">
      <c r="A1250" s="372">
        <v>2240450</v>
      </c>
      <c r="B1250" s="373" t="s">
        <v>1344</v>
      </c>
      <c r="C1250" s="374">
        <v>0</v>
      </c>
      <c r="D1250" s="295">
        <v>0</v>
      </c>
      <c r="E1250" s="375">
        <f t="shared" si="271"/>
        <v>0</v>
      </c>
      <c r="F1250" s="295">
        <f t="shared" si="272"/>
        <v>0</v>
      </c>
      <c r="G1250" s="295"/>
      <c r="H1250" s="295"/>
      <c r="I1250" s="387"/>
      <c r="J1250" s="374">
        <f t="shared" si="273"/>
        <v>0</v>
      </c>
      <c r="K1250" s="375">
        <f t="shared" si="274"/>
        <v>0</v>
      </c>
    </row>
    <row r="1251" spans="1:11">
      <c r="A1251" s="372">
        <v>2240499</v>
      </c>
      <c r="B1251" s="373" t="s">
        <v>1345</v>
      </c>
      <c r="C1251" s="374">
        <v>0</v>
      </c>
      <c r="D1251" s="295">
        <v>0</v>
      </c>
      <c r="E1251" s="375">
        <f t="shared" si="271"/>
        <v>0</v>
      </c>
      <c r="F1251" s="295">
        <f t="shared" si="272"/>
        <v>0</v>
      </c>
      <c r="G1251" s="295"/>
      <c r="H1251" s="295"/>
      <c r="I1251" s="387"/>
      <c r="J1251" s="374">
        <f t="shared" si="273"/>
        <v>0</v>
      </c>
      <c r="K1251" s="375">
        <f t="shared" si="274"/>
        <v>0</v>
      </c>
    </row>
    <row r="1252" spans="1:11">
      <c r="A1252" s="376">
        <v>22405</v>
      </c>
      <c r="B1252" s="377" t="s">
        <v>1346</v>
      </c>
      <c r="C1252" s="378">
        <v>0</v>
      </c>
      <c r="D1252" s="378">
        <f t="shared" ref="D1252:I1252" si="276">SUM(D1253:D1264)</f>
        <v>0</v>
      </c>
      <c r="E1252" s="379">
        <f t="shared" si="271"/>
        <v>0</v>
      </c>
      <c r="F1252" s="378">
        <f t="shared" si="272"/>
        <v>0</v>
      </c>
      <c r="G1252" s="378">
        <f t="shared" si="276"/>
        <v>0</v>
      </c>
      <c r="H1252" s="378">
        <f t="shared" si="276"/>
        <v>0</v>
      </c>
      <c r="I1252" s="388">
        <f t="shared" si="276"/>
        <v>0</v>
      </c>
      <c r="J1252" s="378">
        <f t="shared" si="273"/>
        <v>0</v>
      </c>
      <c r="K1252" s="379">
        <f t="shared" si="274"/>
        <v>0</v>
      </c>
    </row>
    <row r="1253" spans="1:11">
      <c r="A1253" s="372">
        <v>2240501</v>
      </c>
      <c r="B1253" s="373" t="s">
        <v>1347</v>
      </c>
      <c r="C1253" s="374">
        <v>0</v>
      </c>
      <c r="D1253" s="295">
        <v>0</v>
      </c>
      <c r="E1253" s="375">
        <f t="shared" si="271"/>
        <v>0</v>
      </c>
      <c r="F1253" s="295">
        <f t="shared" si="272"/>
        <v>0</v>
      </c>
      <c r="G1253" s="295"/>
      <c r="H1253" s="295"/>
      <c r="I1253" s="387"/>
      <c r="J1253" s="374">
        <f t="shared" si="273"/>
        <v>0</v>
      </c>
      <c r="K1253" s="375">
        <f t="shared" si="274"/>
        <v>0</v>
      </c>
    </row>
    <row r="1254" spans="1:11">
      <c r="A1254" s="372">
        <v>2240502</v>
      </c>
      <c r="B1254" s="373" t="s">
        <v>1348</v>
      </c>
      <c r="C1254" s="374">
        <v>0</v>
      </c>
      <c r="D1254" s="295">
        <v>0</v>
      </c>
      <c r="E1254" s="375">
        <f t="shared" si="271"/>
        <v>0</v>
      </c>
      <c r="F1254" s="295">
        <f t="shared" si="272"/>
        <v>0</v>
      </c>
      <c r="G1254" s="295"/>
      <c r="H1254" s="295"/>
      <c r="I1254" s="387"/>
      <c r="J1254" s="374">
        <f t="shared" si="273"/>
        <v>0</v>
      </c>
      <c r="K1254" s="375">
        <f t="shared" si="274"/>
        <v>0</v>
      </c>
    </row>
    <row r="1255" spans="1:11">
      <c r="A1255" s="372">
        <v>2240503</v>
      </c>
      <c r="B1255" s="373" t="s">
        <v>1349</v>
      </c>
      <c r="C1255" s="374">
        <v>0</v>
      </c>
      <c r="D1255" s="295">
        <v>0</v>
      </c>
      <c r="E1255" s="375">
        <f t="shared" si="271"/>
        <v>0</v>
      </c>
      <c r="F1255" s="295">
        <f t="shared" si="272"/>
        <v>0</v>
      </c>
      <c r="G1255" s="295"/>
      <c r="H1255" s="295"/>
      <c r="I1255" s="387"/>
      <c r="J1255" s="374">
        <f t="shared" si="273"/>
        <v>0</v>
      </c>
      <c r="K1255" s="375">
        <f t="shared" si="274"/>
        <v>0</v>
      </c>
    </row>
    <row r="1256" spans="1:11">
      <c r="A1256" s="372">
        <v>2240504</v>
      </c>
      <c r="B1256" s="373" t="s">
        <v>1350</v>
      </c>
      <c r="C1256" s="374">
        <v>0</v>
      </c>
      <c r="D1256" s="295">
        <v>0</v>
      </c>
      <c r="E1256" s="375">
        <f t="shared" si="271"/>
        <v>0</v>
      </c>
      <c r="F1256" s="295">
        <f t="shared" si="272"/>
        <v>0</v>
      </c>
      <c r="G1256" s="295"/>
      <c r="H1256" s="295"/>
      <c r="I1256" s="387"/>
      <c r="J1256" s="374">
        <f t="shared" si="273"/>
        <v>0</v>
      </c>
      <c r="K1256" s="375">
        <f t="shared" si="274"/>
        <v>0</v>
      </c>
    </row>
    <row r="1257" spans="1:11">
      <c r="A1257" s="372">
        <v>2240505</v>
      </c>
      <c r="B1257" s="373" t="s">
        <v>1351</v>
      </c>
      <c r="C1257" s="374">
        <v>0</v>
      </c>
      <c r="D1257" s="295">
        <v>0</v>
      </c>
      <c r="E1257" s="375">
        <f t="shared" si="271"/>
        <v>0</v>
      </c>
      <c r="F1257" s="295">
        <f t="shared" si="272"/>
        <v>0</v>
      </c>
      <c r="G1257" s="295"/>
      <c r="H1257" s="295"/>
      <c r="I1257" s="387"/>
      <c r="J1257" s="374">
        <f t="shared" si="273"/>
        <v>0</v>
      </c>
      <c r="K1257" s="375">
        <f t="shared" si="274"/>
        <v>0</v>
      </c>
    </row>
    <row r="1258" spans="1:11">
      <c r="A1258" s="372">
        <v>2240506</v>
      </c>
      <c r="B1258" s="373" t="s">
        <v>1352</v>
      </c>
      <c r="C1258" s="374">
        <v>0</v>
      </c>
      <c r="D1258" s="295">
        <v>0</v>
      </c>
      <c r="E1258" s="375">
        <f t="shared" si="271"/>
        <v>0</v>
      </c>
      <c r="F1258" s="295">
        <f t="shared" si="272"/>
        <v>0</v>
      </c>
      <c r="G1258" s="295"/>
      <c r="H1258" s="295"/>
      <c r="I1258" s="387"/>
      <c r="J1258" s="374">
        <f t="shared" si="273"/>
        <v>0</v>
      </c>
      <c r="K1258" s="375">
        <f t="shared" si="274"/>
        <v>0</v>
      </c>
    </row>
    <row r="1259" spans="1:11">
      <c r="A1259" s="372">
        <v>2240507</v>
      </c>
      <c r="B1259" s="373" t="s">
        <v>1353</v>
      </c>
      <c r="C1259" s="374">
        <v>0</v>
      </c>
      <c r="D1259" s="295">
        <v>0</v>
      </c>
      <c r="E1259" s="375">
        <f t="shared" si="271"/>
        <v>0</v>
      </c>
      <c r="F1259" s="295">
        <f t="shared" si="272"/>
        <v>0</v>
      </c>
      <c r="G1259" s="295"/>
      <c r="H1259" s="295"/>
      <c r="I1259" s="387"/>
      <c r="J1259" s="374">
        <f t="shared" si="273"/>
        <v>0</v>
      </c>
      <c r="K1259" s="375">
        <f t="shared" si="274"/>
        <v>0</v>
      </c>
    </row>
    <row r="1260" spans="1:11">
      <c r="A1260" s="372">
        <v>2240508</v>
      </c>
      <c r="B1260" s="373" t="s">
        <v>1354</v>
      </c>
      <c r="C1260" s="374">
        <v>0</v>
      </c>
      <c r="D1260" s="295">
        <v>0</v>
      </c>
      <c r="E1260" s="375">
        <f t="shared" si="271"/>
        <v>0</v>
      </c>
      <c r="F1260" s="295">
        <f t="shared" si="272"/>
        <v>0</v>
      </c>
      <c r="G1260" s="295"/>
      <c r="H1260" s="295"/>
      <c r="I1260" s="387"/>
      <c r="J1260" s="374">
        <f t="shared" si="273"/>
        <v>0</v>
      </c>
      <c r="K1260" s="375">
        <f t="shared" si="274"/>
        <v>0</v>
      </c>
    </row>
    <row r="1261" spans="1:11">
      <c r="A1261" s="372">
        <v>2240509</v>
      </c>
      <c r="B1261" s="373" t="s">
        <v>1355</v>
      </c>
      <c r="C1261" s="374">
        <v>0</v>
      </c>
      <c r="D1261" s="295">
        <v>0</v>
      </c>
      <c r="E1261" s="375">
        <f t="shared" si="271"/>
        <v>0</v>
      </c>
      <c r="F1261" s="295">
        <f t="shared" si="272"/>
        <v>0</v>
      </c>
      <c r="G1261" s="295"/>
      <c r="H1261" s="295"/>
      <c r="I1261" s="387"/>
      <c r="J1261" s="374">
        <f t="shared" si="273"/>
        <v>0</v>
      </c>
      <c r="K1261" s="375">
        <f t="shared" si="274"/>
        <v>0</v>
      </c>
    </row>
    <row r="1262" spans="1:11">
      <c r="A1262" s="372">
        <v>2240510</v>
      </c>
      <c r="B1262" s="373" t="s">
        <v>1356</v>
      </c>
      <c r="C1262" s="374">
        <v>0</v>
      </c>
      <c r="D1262" s="295">
        <v>0</v>
      </c>
      <c r="E1262" s="375">
        <f t="shared" si="271"/>
        <v>0</v>
      </c>
      <c r="F1262" s="295">
        <f t="shared" si="272"/>
        <v>0</v>
      </c>
      <c r="G1262" s="295"/>
      <c r="H1262" s="295"/>
      <c r="I1262" s="387"/>
      <c r="J1262" s="374">
        <f t="shared" si="273"/>
        <v>0</v>
      </c>
      <c r="K1262" s="375">
        <f t="shared" si="274"/>
        <v>0</v>
      </c>
    </row>
    <row r="1263" spans="1:11">
      <c r="A1263" s="372">
        <v>2240550</v>
      </c>
      <c r="B1263" s="373" t="s">
        <v>1357</v>
      </c>
      <c r="C1263" s="374">
        <v>0</v>
      </c>
      <c r="D1263" s="295">
        <v>0</v>
      </c>
      <c r="E1263" s="375">
        <f t="shared" si="271"/>
        <v>0</v>
      </c>
      <c r="F1263" s="295">
        <f t="shared" si="272"/>
        <v>0</v>
      </c>
      <c r="G1263" s="295"/>
      <c r="H1263" s="295"/>
      <c r="I1263" s="387"/>
      <c r="J1263" s="374">
        <f t="shared" si="273"/>
        <v>0</v>
      </c>
      <c r="K1263" s="375">
        <f t="shared" si="274"/>
        <v>0</v>
      </c>
    </row>
    <row r="1264" spans="1:11">
      <c r="A1264" s="372">
        <v>2240599</v>
      </c>
      <c r="B1264" s="373" t="s">
        <v>1358</v>
      </c>
      <c r="C1264" s="374">
        <v>0</v>
      </c>
      <c r="D1264" s="295">
        <v>0</v>
      </c>
      <c r="E1264" s="375">
        <f t="shared" si="271"/>
        <v>0</v>
      </c>
      <c r="F1264" s="295">
        <f t="shared" si="272"/>
        <v>0</v>
      </c>
      <c r="G1264" s="295"/>
      <c r="H1264" s="295"/>
      <c r="I1264" s="387"/>
      <c r="J1264" s="374">
        <f t="shared" si="273"/>
        <v>0</v>
      </c>
      <c r="K1264" s="375">
        <f t="shared" si="274"/>
        <v>0</v>
      </c>
    </row>
    <row r="1265" spans="1:11">
      <c r="A1265" s="376">
        <v>22406</v>
      </c>
      <c r="B1265" s="377" t="s">
        <v>1359</v>
      </c>
      <c r="C1265" s="378">
        <v>161</v>
      </c>
      <c r="D1265" s="378">
        <f t="shared" ref="D1265:I1265" si="277">SUM(D1266:D1268)</f>
        <v>43</v>
      </c>
      <c r="E1265" s="379">
        <f t="shared" si="271"/>
        <v>26.7080745341615</v>
      </c>
      <c r="F1265" s="378">
        <f t="shared" si="272"/>
        <v>151</v>
      </c>
      <c r="G1265" s="378">
        <f t="shared" si="277"/>
        <v>0</v>
      </c>
      <c r="H1265" s="378">
        <f t="shared" si="277"/>
        <v>5</v>
      </c>
      <c r="I1265" s="388">
        <f t="shared" si="277"/>
        <v>146</v>
      </c>
      <c r="J1265" s="378">
        <f t="shared" si="273"/>
        <v>-10</v>
      </c>
      <c r="K1265" s="379">
        <f t="shared" si="274"/>
        <v>-6.2111801242236</v>
      </c>
    </row>
    <row r="1266" spans="1:11">
      <c r="A1266" s="372">
        <v>2240601</v>
      </c>
      <c r="B1266" s="373" t="s">
        <v>1360</v>
      </c>
      <c r="C1266" s="374">
        <v>161</v>
      </c>
      <c r="D1266" s="295">
        <v>43</v>
      </c>
      <c r="E1266" s="375">
        <f t="shared" si="271"/>
        <v>26.7080745341615</v>
      </c>
      <c r="F1266" s="295">
        <f t="shared" si="272"/>
        <v>151</v>
      </c>
      <c r="G1266" s="295"/>
      <c r="H1266" s="295">
        <v>5</v>
      </c>
      <c r="I1266" s="387">
        <v>146</v>
      </c>
      <c r="J1266" s="374">
        <f t="shared" si="273"/>
        <v>-10</v>
      </c>
      <c r="K1266" s="375">
        <f t="shared" si="274"/>
        <v>-6.2111801242236</v>
      </c>
    </row>
    <row r="1267" spans="1:11">
      <c r="A1267" s="372">
        <v>2240602</v>
      </c>
      <c r="B1267" s="373" t="s">
        <v>1361</v>
      </c>
      <c r="C1267" s="374">
        <v>0</v>
      </c>
      <c r="D1267" s="295">
        <v>0</v>
      </c>
      <c r="E1267" s="375">
        <f t="shared" si="271"/>
        <v>0</v>
      </c>
      <c r="F1267" s="295">
        <f t="shared" si="272"/>
        <v>0</v>
      </c>
      <c r="G1267" s="295"/>
      <c r="H1267" s="295"/>
      <c r="I1267" s="387"/>
      <c r="J1267" s="374">
        <f t="shared" si="273"/>
        <v>0</v>
      </c>
      <c r="K1267" s="375">
        <f t="shared" si="274"/>
        <v>0</v>
      </c>
    </row>
    <row r="1268" spans="1:11">
      <c r="A1268" s="372">
        <v>2240699</v>
      </c>
      <c r="B1268" s="373" t="s">
        <v>1362</v>
      </c>
      <c r="C1268" s="374">
        <v>0</v>
      </c>
      <c r="D1268" s="295">
        <v>0</v>
      </c>
      <c r="E1268" s="375">
        <f t="shared" si="271"/>
        <v>0</v>
      </c>
      <c r="F1268" s="295">
        <f t="shared" si="272"/>
        <v>0</v>
      </c>
      <c r="G1268" s="295"/>
      <c r="H1268" s="295"/>
      <c r="I1268" s="387"/>
      <c r="J1268" s="374">
        <f t="shared" si="273"/>
        <v>0</v>
      </c>
      <c r="K1268" s="375">
        <f t="shared" si="274"/>
        <v>0</v>
      </c>
    </row>
    <row r="1269" spans="1:11">
      <c r="A1269" s="376">
        <v>22407</v>
      </c>
      <c r="B1269" s="377" t="s">
        <v>1363</v>
      </c>
      <c r="C1269" s="378">
        <v>0</v>
      </c>
      <c r="D1269" s="378">
        <f t="shared" ref="D1269:I1269" si="278">SUM(D1270:D1272)</f>
        <v>195</v>
      </c>
      <c r="E1269" s="379">
        <f t="shared" si="271"/>
        <v>0</v>
      </c>
      <c r="F1269" s="378">
        <f t="shared" si="272"/>
        <v>66</v>
      </c>
      <c r="G1269" s="378">
        <f t="shared" si="278"/>
        <v>0</v>
      </c>
      <c r="H1269" s="378">
        <f t="shared" si="278"/>
        <v>0</v>
      </c>
      <c r="I1269" s="388">
        <f t="shared" si="278"/>
        <v>66</v>
      </c>
      <c r="J1269" s="378">
        <f t="shared" si="273"/>
        <v>66</v>
      </c>
      <c r="K1269" s="379">
        <f t="shared" si="274"/>
        <v>0</v>
      </c>
    </row>
    <row r="1270" spans="1:11">
      <c r="A1270" s="372">
        <v>2240703</v>
      </c>
      <c r="B1270" s="373" t="s">
        <v>1364</v>
      </c>
      <c r="C1270" s="374">
        <v>0</v>
      </c>
      <c r="D1270" s="295">
        <v>5</v>
      </c>
      <c r="E1270" s="375">
        <f t="shared" si="271"/>
        <v>0</v>
      </c>
      <c r="F1270" s="295">
        <f t="shared" si="272"/>
        <v>31</v>
      </c>
      <c r="G1270" s="295"/>
      <c r="H1270" s="295"/>
      <c r="I1270" s="387">
        <v>31</v>
      </c>
      <c r="J1270" s="374">
        <f t="shared" si="273"/>
        <v>31</v>
      </c>
      <c r="K1270" s="375">
        <f t="shared" si="274"/>
        <v>0</v>
      </c>
    </row>
    <row r="1271" spans="1:11">
      <c r="A1271" s="372">
        <v>2240704</v>
      </c>
      <c r="B1271" s="373" t="s">
        <v>1365</v>
      </c>
      <c r="C1271" s="374">
        <v>0</v>
      </c>
      <c r="D1271" s="295">
        <v>145</v>
      </c>
      <c r="E1271" s="375">
        <f t="shared" si="271"/>
        <v>0</v>
      </c>
      <c r="F1271" s="295">
        <f t="shared" si="272"/>
        <v>0</v>
      </c>
      <c r="G1271" s="295"/>
      <c r="H1271" s="295"/>
      <c r="I1271" s="387"/>
      <c r="J1271" s="374">
        <f t="shared" si="273"/>
        <v>0</v>
      </c>
      <c r="K1271" s="375">
        <f t="shared" si="274"/>
        <v>0</v>
      </c>
    </row>
    <row r="1272" ht="14" customHeight="1" spans="1:11">
      <c r="A1272" s="372">
        <v>2240799</v>
      </c>
      <c r="B1272" s="373" t="s">
        <v>1366</v>
      </c>
      <c r="C1272" s="374">
        <v>0</v>
      </c>
      <c r="D1272" s="295">
        <v>45</v>
      </c>
      <c r="E1272" s="375">
        <f t="shared" si="271"/>
        <v>0</v>
      </c>
      <c r="F1272" s="295">
        <f t="shared" si="272"/>
        <v>35</v>
      </c>
      <c r="G1272" s="295"/>
      <c r="H1272" s="295"/>
      <c r="I1272" s="387">
        <v>35</v>
      </c>
      <c r="J1272" s="374">
        <f t="shared" si="273"/>
        <v>35</v>
      </c>
      <c r="K1272" s="375">
        <f t="shared" si="274"/>
        <v>0</v>
      </c>
    </row>
    <row r="1273" spans="1:11">
      <c r="A1273" s="376">
        <v>22499</v>
      </c>
      <c r="B1273" s="377" t="s">
        <v>1367</v>
      </c>
      <c r="C1273" s="378">
        <v>0</v>
      </c>
      <c r="D1273" s="378">
        <f t="shared" ref="D1273:I1273" si="279">SUM(D1274)</f>
        <v>771</v>
      </c>
      <c r="E1273" s="379">
        <f t="shared" si="271"/>
        <v>0</v>
      </c>
      <c r="F1273" s="378">
        <f t="shared" si="272"/>
        <v>0</v>
      </c>
      <c r="G1273" s="378">
        <f t="shared" si="279"/>
        <v>0</v>
      </c>
      <c r="H1273" s="378">
        <f t="shared" si="279"/>
        <v>0</v>
      </c>
      <c r="I1273" s="388">
        <f t="shared" si="279"/>
        <v>0</v>
      </c>
      <c r="J1273" s="378">
        <f t="shared" si="273"/>
        <v>0</v>
      </c>
      <c r="K1273" s="379">
        <f t="shared" si="274"/>
        <v>0</v>
      </c>
    </row>
    <row r="1274" spans="1:11">
      <c r="A1274" s="372">
        <v>2249999</v>
      </c>
      <c r="B1274" s="373" t="s">
        <v>1366</v>
      </c>
      <c r="C1274" s="374">
        <v>0</v>
      </c>
      <c r="D1274" s="295">
        <v>771</v>
      </c>
      <c r="E1274" s="375">
        <f t="shared" si="271"/>
        <v>0</v>
      </c>
      <c r="F1274" s="295">
        <f t="shared" si="272"/>
        <v>0</v>
      </c>
      <c r="G1274" s="295"/>
      <c r="H1274" s="295"/>
      <c r="I1274" s="387"/>
      <c r="J1274" s="374">
        <f t="shared" si="273"/>
        <v>0</v>
      </c>
      <c r="K1274" s="375">
        <f t="shared" si="274"/>
        <v>0</v>
      </c>
    </row>
    <row r="1275" spans="1:11">
      <c r="A1275" s="396">
        <v>227</v>
      </c>
      <c r="B1275" s="397" t="s">
        <v>1368</v>
      </c>
      <c r="C1275" s="366">
        <v>2220</v>
      </c>
      <c r="D1275" s="366"/>
      <c r="E1275" s="384">
        <f t="shared" si="271"/>
        <v>0</v>
      </c>
      <c r="F1275" s="366">
        <f t="shared" si="272"/>
        <v>1000</v>
      </c>
      <c r="G1275" s="366">
        <v>1000</v>
      </c>
      <c r="H1275" s="366"/>
      <c r="I1275" s="383"/>
      <c r="J1275" s="366">
        <f t="shared" si="273"/>
        <v>-1220</v>
      </c>
      <c r="K1275" s="384">
        <f t="shared" si="274"/>
        <v>-54.954954954955</v>
      </c>
    </row>
    <row r="1276" spans="1:11">
      <c r="A1276" s="396">
        <v>229</v>
      </c>
      <c r="B1276" s="397" t="s">
        <v>1207</v>
      </c>
      <c r="C1276" s="366">
        <f t="shared" ref="C1276:I1276" si="280">SUM(C1277,C1279)</f>
        <v>7590</v>
      </c>
      <c r="D1276" s="366">
        <f t="shared" si="280"/>
        <v>79</v>
      </c>
      <c r="E1276" s="384">
        <f t="shared" si="271"/>
        <v>1.04084321475626</v>
      </c>
      <c r="F1276" s="366">
        <f t="shared" si="272"/>
        <v>13115</v>
      </c>
      <c r="G1276" s="366">
        <f t="shared" si="280"/>
        <v>13115</v>
      </c>
      <c r="H1276" s="366">
        <f t="shared" si="280"/>
        <v>0</v>
      </c>
      <c r="I1276" s="383">
        <f t="shared" si="280"/>
        <v>0</v>
      </c>
      <c r="J1276" s="366">
        <f t="shared" si="273"/>
        <v>5525</v>
      </c>
      <c r="K1276" s="384">
        <f t="shared" si="274"/>
        <v>72.7931488801054</v>
      </c>
    </row>
    <row r="1277" spans="1:11">
      <c r="A1277" s="376">
        <v>22902</v>
      </c>
      <c r="B1277" s="377" t="s">
        <v>1369</v>
      </c>
      <c r="C1277" s="378">
        <v>0</v>
      </c>
      <c r="D1277" s="378">
        <f t="shared" ref="D1277:I1277" si="281">SUM(D1278)</f>
        <v>0</v>
      </c>
      <c r="E1277" s="379">
        <f t="shared" si="271"/>
        <v>0</v>
      </c>
      <c r="F1277" s="378">
        <f t="shared" si="272"/>
        <v>0</v>
      </c>
      <c r="G1277" s="378">
        <f t="shared" si="281"/>
        <v>0</v>
      </c>
      <c r="H1277" s="378">
        <f t="shared" si="281"/>
        <v>0</v>
      </c>
      <c r="I1277" s="388">
        <f t="shared" si="281"/>
        <v>0</v>
      </c>
      <c r="J1277" s="378">
        <f t="shared" si="273"/>
        <v>0</v>
      </c>
      <c r="K1277" s="379">
        <f t="shared" si="274"/>
        <v>0</v>
      </c>
    </row>
    <row r="1278" ht="13" customHeight="1" spans="1:11">
      <c r="A1278" s="372">
        <v>2290201</v>
      </c>
      <c r="B1278" s="373" t="s">
        <v>1369</v>
      </c>
      <c r="C1278" s="374">
        <v>0</v>
      </c>
      <c r="D1278" s="295"/>
      <c r="E1278" s="375">
        <f t="shared" si="271"/>
        <v>0</v>
      </c>
      <c r="F1278" s="295">
        <f t="shared" si="272"/>
        <v>0</v>
      </c>
      <c r="G1278" s="295"/>
      <c r="H1278" s="295"/>
      <c r="I1278" s="387"/>
      <c r="J1278" s="374">
        <f t="shared" si="273"/>
        <v>0</v>
      </c>
      <c r="K1278" s="375">
        <f t="shared" si="274"/>
        <v>0</v>
      </c>
    </row>
    <row r="1279" spans="1:11">
      <c r="A1279" s="376">
        <v>22999</v>
      </c>
      <c r="B1279" s="377" t="s">
        <v>1207</v>
      </c>
      <c r="C1279" s="378">
        <v>7590</v>
      </c>
      <c r="D1279" s="378">
        <f t="shared" ref="D1279:I1279" si="282">SUM(D1280)</f>
        <v>79</v>
      </c>
      <c r="E1279" s="379">
        <f t="shared" si="271"/>
        <v>1.04084321475626</v>
      </c>
      <c r="F1279" s="378">
        <f t="shared" si="272"/>
        <v>13115</v>
      </c>
      <c r="G1279" s="378">
        <f t="shared" si="282"/>
        <v>13115</v>
      </c>
      <c r="H1279" s="378">
        <f t="shared" si="282"/>
        <v>0</v>
      </c>
      <c r="I1279" s="388">
        <f t="shared" si="282"/>
        <v>0</v>
      </c>
      <c r="J1279" s="378">
        <f t="shared" si="273"/>
        <v>5525</v>
      </c>
      <c r="K1279" s="379">
        <f t="shared" si="274"/>
        <v>72.7931488801054</v>
      </c>
    </row>
    <row r="1280" spans="1:11">
      <c r="A1280" s="372">
        <v>2299999</v>
      </c>
      <c r="B1280" s="373" t="s">
        <v>1207</v>
      </c>
      <c r="C1280" s="295">
        <v>7590</v>
      </c>
      <c r="D1280" s="295">
        <v>79</v>
      </c>
      <c r="E1280" s="375">
        <f t="shared" si="271"/>
        <v>1.04084321475626</v>
      </c>
      <c r="F1280" s="295">
        <f t="shared" si="272"/>
        <v>13115</v>
      </c>
      <c r="G1280" s="295">
        <f>13107+8</f>
        <v>13115</v>
      </c>
      <c r="H1280" s="295"/>
      <c r="I1280" s="387"/>
      <c r="J1280" s="374">
        <f t="shared" si="273"/>
        <v>5525</v>
      </c>
      <c r="K1280" s="375">
        <f t="shared" si="274"/>
        <v>72.7931488801054</v>
      </c>
    </row>
    <row r="1281" spans="1:11">
      <c r="A1281" s="396">
        <v>232</v>
      </c>
      <c r="B1281" s="403" t="s">
        <v>1370</v>
      </c>
      <c r="C1281" s="366">
        <f t="shared" ref="C1281:I1281" si="283">SUM(C1282)</f>
        <v>3571</v>
      </c>
      <c r="D1281" s="366">
        <f t="shared" si="283"/>
        <v>3843</v>
      </c>
      <c r="E1281" s="384"/>
      <c r="F1281" s="366">
        <f t="shared" si="272"/>
        <v>3533</v>
      </c>
      <c r="G1281" s="366">
        <f t="shared" si="283"/>
        <v>3533</v>
      </c>
      <c r="H1281" s="366">
        <f t="shared" si="283"/>
        <v>0</v>
      </c>
      <c r="I1281" s="383">
        <f t="shared" si="283"/>
        <v>0</v>
      </c>
      <c r="J1281" s="366">
        <f t="shared" si="273"/>
        <v>-38</v>
      </c>
      <c r="K1281" s="384">
        <f t="shared" si="274"/>
        <v>-1.06412769532344</v>
      </c>
    </row>
    <row r="1282" spans="1:11">
      <c r="A1282" s="376">
        <v>23203</v>
      </c>
      <c r="B1282" s="404" t="s">
        <v>1371</v>
      </c>
      <c r="C1282" s="378">
        <v>3571</v>
      </c>
      <c r="D1282" s="378">
        <f t="shared" ref="D1282:I1282" si="284">SUM(D1283:D1286)</f>
        <v>3843</v>
      </c>
      <c r="E1282" s="379"/>
      <c r="F1282" s="378">
        <f t="shared" si="272"/>
        <v>3533</v>
      </c>
      <c r="G1282" s="378">
        <f t="shared" si="284"/>
        <v>3533</v>
      </c>
      <c r="H1282" s="378">
        <f t="shared" si="284"/>
        <v>0</v>
      </c>
      <c r="I1282" s="388">
        <f t="shared" si="284"/>
        <v>0</v>
      </c>
      <c r="J1282" s="378">
        <f t="shared" si="273"/>
        <v>-38</v>
      </c>
      <c r="K1282" s="379">
        <f t="shared" si="274"/>
        <v>-1.06412769532344</v>
      </c>
    </row>
    <row r="1283" spans="1:11">
      <c r="A1283" s="372">
        <v>2320301</v>
      </c>
      <c r="B1283" s="405" t="s">
        <v>1372</v>
      </c>
      <c r="C1283" s="374">
        <v>3571</v>
      </c>
      <c r="D1283" s="295">
        <v>3843</v>
      </c>
      <c r="E1283" s="375"/>
      <c r="F1283" s="295">
        <f t="shared" si="272"/>
        <v>3533</v>
      </c>
      <c r="G1283" s="295">
        <v>3533</v>
      </c>
      <c r="H1283" s="295"/>
      <c r="I1283" s="387"/>
      <c r="J1283" s="374">
        <f t="shared" si="273"/>
        <v>-38</v>
      </c>
      <c r="K1283" s="375">
        <f t="shared" si="274"/>
        <v>-1.06412769532344</v>
      </c>
    </row>
    <row r="1284" spans="1:11">
      <c r="A1284" s="372">
        <v>2320302</v>
      </c>
      <c r="B1284" s="405" t="s">
        <v>1373</v>
      </c>
      <c r="C1284" s="374">
        <v>0</v>
      </c>
      <c r="D1284" s="295">
        <f>VLOOKUP(A1284,'[1]YB01'!$D$6:$F$1332,3,FALSE)</f>
        <v>0</v>
      </c>
      <c r="E1284" s="375"/>
      <c r="F1284" s="295">
        <f t="shared" si="272"/>
        <v>0</v>
      </c>
      <c r="G1284" s="295"/>
      <c r="H1284" s="295"/>
      <c r="I1284" s="387"/>
      <c r="J1284" s="374">
        <f t="shared" si="273"/>
        <v>0</v>
      </c>
      <c r="K1284" s="375">
        <f t="shared" si="274"/>
        <v>0</v>
      </c>
    </row>
    <row r="1285" spans="1:11">
      <c r="A1285" s="372">
        <v>2320303</v>
      </c>
      <c r="B1285" s="405" t="s">
        <v>1374</v>
      </c>
      <c r="C1285" s="374">
        <v>0</v>
      </c>
      <c r="D1285" s="295">
        <f>VLOOKUP(A1285,'[1]YB01'!$D$6:$F$1332,3,FALSE)</f>
        <v>0</v>
      </c>
      <c r="E1285" s="375"/>
      <c r="F1285" s="295">
        <f t="shared" si="272"/>
        <v>0</v>
      </c>
      <c r="G1285" s="295"/>
      <c r="H1285" s="295"/>
      <c r="I1285" s="387"/>
      <c r="J1285" s="374">
        <f t="shared" si="273"/>
        <v>0</v>
      </c>
      <c r="K1285" s="375">
        <f t="shared" si="274"/>
        <v>0</v>
      </c>
    </row>
    <row r="1286" ht="13" customHeight="1" spans="1:11">
      <c r="A1286" s="372">
        <v>2320399</v>
      </c>
      <c r="B1286" s="405" t="s">
        <v>1375</v>
      </c>
      <c r="C1286" s="374">
        <v>0</v>
      </c>
      <c r="D1286" s="295">
        <f>VLOOKUP(A1286,'[1]YB01'!$D$6:$F$1332,3,FALSE)</f>
        <v>0</v>
      </c>
      <c r="E1286" s="375"/>
      <c r="F1286" s="295">
        <f t="shared" si="272"/>
        <v>0</v>
      </c>
      <c r="G1286" s="295"/>
      <c r="H1286" s="295"/>
      <c r="I1286" s="387"/>
      <c r="J1286" s="374">
        <f t="shared" si="273"/>
        <v>0</v>
      </c>
      <c r="K1286" s="375">
        <f t="shared" si="274"/>
        <v>0</v>
      </c>
    </row>
    <row r="1287" ht="15" customHeight="1" spans="1:11">
      <c r="A1287" s="396">
        <v>233</v>
      </c>
      <c r="B1287" s="406" t="s">
        <v>1376</v>
      </c>
      <c r="C1287" s="366">
        <f t="shared" ref="C1287:I1287" si="285">SUM(C1288)</f>
        <v>1</v>
      </c>
      <c r="D1287" s="366">
        <f t="shared" si="285"/>
        <v>0</v>
      </c>
      <c r="E1287" s="384"/>
      <c r="F1287" s="366">
        <f t="shared" si="272"/>
        <v>1</v>
      </c>
      <c r="G1287" s="366">
        <f t="shared" si="285"/>
        <v>1</v>
      </c>
      <c r="H1287" s="366">
        <f t="shared" si="285"/>
        <v>0</v>
      </c>
      <c r="I1287" s="383">
        <f t="shared" si="285"/>
        <v>0</v>
      </c>
      <c r="J1287" s="366">
        <f t="shared" si="273"/>
        <v>0</v>
      </c>
      <c r="K1287" s="384">
        <f t="shared" si="274"/>
        <v>0</v>
      </c>
    </row>
    <row r="1288" ht="18" customHeight="1" spans="1:11">
      <c r="A1288" s="376">
        <v>23303</v>
      </c>
      <c r="B1288" s="407" t="s">
        <v>1377</v>
      </c>
      <c r="C1288" s="378">
        <v>1</v>
      </c>
      <c r="D1288" s="378"/>
      <c r="E1288" s="379"/>
      <c r="F1288" s="378">
        <f t="shared" si="272"/>
        <v>1</v>
      </c>
      <c r="G1288" s="378">
        <v>1</v>
      </c>
      <c r="H1288" s="378"/>
      <c r="I1288" s="388"/>
      <c r="J1288" s="378">
        <f t="shared" si="273"/>
        <v>0</v>
      </c>
      <c r="K1288" s="379">
        <f t="shared" si="274"/>
        <v>0</v>
      </c>
    </row>
    <row r="1289" spans="1:11">
      <c r="A1289" s="397"/>
      <c r="B1289" s="397" t="s">
        <v>1378</v>
      </c>
      <c r="C1289" s="366">
        <v>61706</v>
      </c>
      <c r="D1289" s="408"/>
      <c r="E1289" s="384">
        <f t="shared" ref="E1289:E1304" si="286">IF(C1289=0,0,D1289/C1289)*100</f>
        <v>0</v>
      </c>
      <c r="F1289" s="366">
        <f t="shared" si="272"/>
        <v>0</v>
      </c>
      <c r="G1289" s="366"/>
      <c r="H1289" s="366"/>
      <c r="I1289" s="383"/>
      <c r="J1289" s="366">
        <f t="shared" si="273"/>
        <v>-61706</v>
      </c>
      <c r="K1289" s="384">
        <f t="shared" si="274"/>
        <v>-100</v>
      </c>
    </row>
    <row r="1290" spans="1:11">
      <c r="A1290" s="409"/>
      <c r="B1290" s="409"/>
      <c r="C1290" s="295"/>
      <c r="D1290" s="295"/>
      <c r="E1290" s="402">
        <f t="shared" si="286"/>
        <v>0</v>
      </c>
      <c r="F1290" s="295"/>
      <c r="G1290" s="295"/>
      <c r="H1290" s="295"/>
      <c r="I1290" s="387"/>
      <c r="J1290" s="295">
        <f t="shared" si="273"/>
        <v>0</v>
      </c>
      <c r="K1290" s="402">
        <f t="shared" si="274"/>
        <v>0</v>
      </c>
    </row>
    <row r="1291" spans="1:11">
      <c r="A1291" s="410" t="s">
        <v>1379</v>
      </c>
      <c r="B1291" s="411"/>
      <c r="C1291" s="291">
        <f t="shared" ref="C1291:I1291" si="287">SUM(C7,C248,C258,C273,C363,C415,C471,C528,C657,C738,C809,C832,C940,C992,C1056,C1076,C1103,C1113,C1158,C1180,C1225,C1275,C1276,C1281,C1287,C1289)</f>
        <v>299133</v>
      </c>
      <c r="D1291" s="291">
        <f t="shared" si="287"/>
        <v>258107</v>
      </c>
      <c r="E1291" s="412">
        <f t="shared" si="286"/>
        <v>86.2850304045358</v>
      </c>
      <c r="F1291" s="291">
        <f t="shared" ref="F1291:F1304" si="288">G1291+H1291+I1291</f>
        <v>291534</v>
      </c>
      <c r="G1291" s="291">
        <f t="shared" si="287"/>
        <v>154005</v>
      </c>
      <c r="H1291" s="291">
        <f t="shared" si="287"/>
        <v>86803</v>
      </c>
      <c r="I1291" s="291">
        <f t="shared" si="287"/>
        <v>50726</v>
      </c>
      <c r="J1291" s="291">
        <f t="shared" si="273"/>
        <v>-7599</v>
      </c>
      <c r="K1291" s="412">
        <f t="shared" si="274"/>
        <v>-2.54034158718697</v>
      </c>
    </row>
    <row r="1292" spans="1:11">
      <c r="A1292" s="413" t="s">
        <v>1380</v>
      </c>
      <c r="B1292" s="414"/>
      <c r="C1292" s="415">
        <f t="shared" ref="C1292:I1292" si="289">SUM(C1293,C1296:C1301)</f>
        <v>11552</v>
      </c>
      <c r="D1292" s="415">
        <f t="shared" si="289"/>
        <v>95861</v>
      </c>
      <c r="E1292" s="416">
        <f t="shared" si="286"/>
        <v>829.821675900277</v>
      </c>
      <c r="F1292" s="291">
        <f t="shared" si="288"/>
        <v>17780</v>
      </c>
      <c r="G1292" s="415">
        <f t="shared" si="289"/>
        <v>7080</v>
      </c>
      <c r="H1292" s="415">
        <f t="shared" si="289"/>
        <v>10700</v>
      </c>
      <c r="I1292" s="425">
        <f t="shared" si="289"/>
        <v>0</v>
      </c>
      <c r="J1292" s="415">
        <f t="shared" si="273"/>
        <v>6228</v>
      </c>
      <c r="K1292" s="416">
        <f t="shared" si="274"/>
        <v>53.9127423822715</v>
      </c>
    </row>
    <row r="1293" s="257" customFormat="1" spans="1:11">
      <c r="A1293" s="417" t="s">
        <v>1381</v>
      </c>
      <c r="B1293" s="418"/>
      <c r="C1293" s="419">
        <v>10052</v>
      </c>
      <c r="D1293" s="419">
        <f t="shared" ref="D1293:I1293" si="290">SUM(D1294:D1295)</f>
        <v>5528</v>
      </c>
      <c r="E1293" s="420">
        <f t="shared" si="286"/>
        <v>54.9940310385993</v>
      </c>
      <c r="F1293" s="295">
        <f t="shared" si="288"/>
        <v>5800</v>
      </c>
      <c r="G1293" s="419">
        <f t="shared" si="290"/>
        <v>5800</v>
      </c>
      <c r="H1293" s="419">
        <f t="shared" si="290"/>
        <v>0</v>
      </c>
      <c r="I1293" s="426">
        <f t="shared" si="290"/>
        <v>0</v>
      </c>
      <c r="J1293" s="419">
        <f t="shared" si="273"/>
        <v>-4252</v>
      </c>
      <c r="K1293" s="420">
        <f t="shared" si="274"/>
        <v>-42.300039793076</v>
      </c>
    </row>
    <row r="1294" s="257" customFormat="1" spans="1:11">
      <c r="A1294" s="417" t="s">
        <v>1382</v>
      </c>
      <c r="B1294" s="418"/>
      <c r="C1294" s="419">
        <v>0</v>
      </c>
      <c r="D1294" s="299">
        <v>169</v>
      </c>
      <c r="E1294" s="420">
        <f t="shared" si="286"/>
        <v>0</v>
      </c>
      <c r="F1294" s="295">
        <f t="shared" si="288"/>
        <v>169</v>
      </c>
      <c r="G1294" s="419">
        <v>169</v>
      </c>
      <c r="H1294" s="419"/>
      <c r="I1294" s="426"/>
      <c r="J1294" s="419">
        <f t="shared" si="273"/>
        <v>169</v>
      </c>
      <c r="K1294" s="420">
        <f t="shared" si="274"/>
        <v>0</v>
      </c>
    </row>
    <row r="1295" s="257" customFormat="1" spans="1:11">
      <c r="A1295" s="417" t="s">
        <v>1383</v>
      </c>
      <c r="B1295" s="418"/>
      <c r="C1295" s="419">
        <v>10052</v>
      </c>
      <c r="D1295" s="299">
        <f>5273+86</f>
        <v>5359</v>
      </c>
      <c r="E1295" s="420">
        <f t="shared" si="286"/>
        <v>53.3127735773975</v>
      </c>
      <c r="F1295" s="295">
        <f t="shared" si="288"/>
        <v>5631</v>
      </c>
      <c r="G1295" s="419">
        <f>6131-500</f>
        <v>5631</v>
      </c>
      <c r="H1295" s="419"/>
      <c r="I1295" s="426"/>
      <c r="J1295" s="419">
        <f t="shared" si="273"/>
        <v>-4421</v>
      </c>
      <c r="K1295" s="420">
        <f t="shared" si="274"/>
        <v>-43.9812972542778</v>
      </c>
    </row>
    <row r="1296" spans="1:11">
      <c r="A1296" s="417" t="s">
        <v>1384</v>
      </c>
      <c r="B1296" s="418"/>
      <c r="C1296" s="419">
        <v>0</v>
      </c>
      <c r="D1296" s="299"/>
      <c r="E1296" s="420">
        <f t="shared" si="286"/>
        <v>0</v>
      </c>
      <c r="F1296" s="295">
        <f t="shared" si="288"/>
        <v>0</v>
      </c>
      <c r="G1296" s="419"/>
      <c r="H1296" s="419"/>
      <c r="I1296" s="426"/>
      <c r="J1296" s="419">
        <f t="shared" si="273"/>
        <v>0</v>
      </c>
      <c r="K1296" s="420">
        <f t="shared" si="274"/>
        <v>0</v>
      </c>
    </row>
    <row r="1297" spans="1:11">
      <c r="A1297" s="417" t="s">
        <v>1385</v>
      </c>
      <c r="B1297" s="418"/>
      <c r="C1297" s="419">
        <v>0</v>
      </c>
      <c r="D1297" s="299"/>
      <c r="E1297" s="420">
        <f t="shared" si="286"/>
        <v>0</v>
      </c>
      <c r="F1297" s="295">
        <f t="shared" si="288"/>
        <v>0</v>
      </c>
      <c r="G1297" s="419"/>
      <c r="H1297" s="419"/>
      <c r="I1297" s="426"/>
      <c r="J1297" s="419">
        <f t="shared" si="273"/>
        <v>0</v>
      </c>
      <c r="K1297" s="420">
        <f t="shared" si="274"/>
        <v>0</v>
      </c>
    </row>
    <row r="1298" spans="1:11">
      <c r="A1298" s="417" t="s">
        <v>1386</v>
      </c>
      <c r="B1298" s="418"/>
      <c r="C1298" s="419">
        <v>0</v>
      </c>
      <c r="D1298" s="299"/>
      <c r="E1298" s="420">
        <f t="shared" si="286"/>
        <v>0</v>
      </c>
      <c r="F1298" s="295">
        <f t="shared" si="288"/>
        <v>0</v>
      </c>
      <c r="G1298" s="419"/>
      <c r="H1298" s="419"/>
      <c r="I1298" s="426"/>
      <c r="J1298" s="419">
        <f t="shared" si="273"/>
        <v>0</v>
      </c>
      <c r="K1298" s="420">
        <f t="shared" si="274"/>
        <v>0</v>
      </c>
    </row>
    <row r="1299" spans="1:11">
      <c r="A1299" s="417" t="s">
        <v>1387</v>
      </c>
      <c r="B1299" s="418"/>
      <c r="C1299" s="419">
        <v>1500</v>
      </c>
      <c r="D1299" s="299">
        <v>19794</v>
      </c>
      <c r="E1299" s="420">
        <f t="shared" si="286"/>
        <v>1319.6</v>
      </c>
      <c r="F1299" s="295">
        <f t="shared" si="288"/>
        <v>11980</v>
      </c>
      <c r="G1299" s="419">
        <f>500+780</f>
        <v>1280</v>
      </c>
      <c r="H1299" s="419">
        <v>10700</v>
      </c>
      <c r="I1299" s="426"/>
      <c r="J1299" s="419">
        <f t="shared" si="273"/>
        <v>10480</v>
      </c>
      <c r="K1299" s="420">
        <f t="shared" si="274"/>
        <v>698.666666666667</v>
      </c>
    </row>
    <row r="1300" spans="1:11">
      <c r="A1300" s="417" t="s">
        <v>1388</v>
      </c>
      <c r="B1300" s="418"/>
      <c r="C1300" s="419">
        <v>0</v>
      </c>
      <c r="D1300" s="299">
        <f>[3]附件一本公收!C100-D1293-D1291-D1299-D1301</f>
        <v>19813</v>
      </c>
      <c r="E1300" s="420">
        <f t="shared" si="286"/>
        <v>0</v>
      </c>
      <c r="F1300" s="295">
        <f t="shared" si="288"/>
        <v>0</v>
      </c>
      <c r="G1300" s="419"/>
      <c r="H1300" s="419"/>
      <c r="I1300" s="426"/>
      <c r="J1300" s="419">
        <f t="shared" si="273"/>
        <v>0</v>
      </c>
      <c r="K1300" s="420">
        <f t="shared" si="274"/>
        <v>0</v>
      </c>
    </row>
    <row r="1301" spans="1:11">
      <c r="A1301" s="417" t="s">
        <v>1389</v>
      </c>
      <c r="B1301" s="418"/>
      <c r="C1301" s="419">
        <v>0</v>
      </c>
      <c r="D1301" s="299">
        <v>50726</v>
      </c>
      <c r="E1301" s="420">
        <f t="shared" si="286"/>
        <v>0</v>
      </c>
      <c r="F1301" s="295">
        <f t="shared" si="288"/>
        <v>0</v>
      </c>
      <c r="G1301" s="419"/>
      <c r="H1301" s="419"/>
      <c r="I1301" s="426"/>
      <c r="J1301" s="419">
        <f t="shared" si="273"/>
        <v>0</v>
      </c>
      <c r="K1301" s="420">
        <f t="shared" si="274"/>
        <v>0</v>
      </c>
    </row>
    <row r="1302" spans="1:11">
      <c r="A1302" s="421"/>
      <c r="B1302" s="422"/>
      <c r="C1302" s="419">
        <v>0</v>
      </c>
      <c r="D1302" s="299"/>
      <c r="E1302" s="420">
        <f t="shared" si="286"/>
        <v>0</v>
      </c>
      <c r="F1302" s="295">
        <f t="shared" si="288"/>
        <v>0</v>
      </c>
      <c r="G1302" s="419"/>
      <c r="H1302" s="419"/>
      <c r="I1302" s="426"/>
      <c r="J1302" s="419">
        <f t="shared" si="273"/>
        <v>0</v>
      </c>
      <c r="K1302" s="420">
        <f t="shared" si="274"/>
        <v>0</v>
      </c>
    </row>
    <row r="1303" spans="1:11">
      <c r="A1303" s="421"/>
      <c r="B1303" s="422"/>
      <c r="C1303" s="419">
        <v>0</v>
      </c>
      <c r="D1303" s="299"/>
      <c r="E1303" s="420">
        <f t="shared" si="286"/>
        <v>0</v>
      </c>
      <c r="F1303" s="295">
        <f t="shared" si="288"/>
        <v>0</v>
      </c>
      <c r="G1303" s="419"/>
      <c r="H1303" s="419"/>
      <c r="I1303" s="426"/>
      <c r="J1303" s="419">
        <f t="shared" si="273"/>
        <v>0</v>
      </c>
      <c r="K1303" s="420">
        <f t="shared" si="274"/>
        <v>0</v>
      </c>
    </row>
    <row r="1304" spans="1:11">
      <c r="A1304" s="421" t="s">
        <v>1390</v>
      </c>
      <c r="B1304" s="422"/>
      <c r="C1304" s="423">
        <f t="shared" ref="C1304:I1304" si="291">SUM(C1291:C1292)</f>
        <v>310685</v>
      </c>
      <c r="D1304" s="423">
        <f t="shared" si="291"/>
        <v>353968</v>
      </c>
      <c r="E1304" s="424">
        <f t="shared" si="286"/>
        <v>113.931474000998</v>
      </c>
      <c r="F1304" s="291">
        <f t="shared" si="288"/>
        <v>309314</v>
      </c>
      <c r="G1304" s="423">
        <f t="shared" si="291"/>
        <v>161085</v>
      </c>
      <c r="H1304" s="423">
        <f t="shared" si="291"/>
        <v>97503</v>
      </c>
      <c r="I1304" s="427">
        <f t="shared" si="291"/>
        <v>50726</v>
      </c>
      <c r="J1304" s="423">
        <f t="shared" si="273"/>
        <v>-1371</v>
      </c>
      <c r="K1304" s="424">
        <f t="shared" si="274"/>
        <v>-0.441282971498463</v>
      </c>
    </row>
  </sheetData>
  <mergeCells count="24">
    <mergeCell ref="B2:K2"/>
    <mergeCell ref="C4:E4"/>
    <mergeCell ref="F4:K4"/>
    <mergeCell ref="F5:I5"/>
    <mergeCell ref="J5:K5"/>
    <mergeCell ref="A1291:B1291"/>
    <mergeCell ref="A1292:B1292"/>
    <mergeCell ref="A1293:B1293"/>
    <mergeCell ref="A1294:B1294"/>
    <mergeCell ref="A1295:B1295"/>
    <mergeCell ref="A1296:B1296"/>
    <mergeCell ref="A1297:B1297"/>
    <mergeCell ref="A1298:B1298"/>
    <mergeCell ref="A1299:B1299"/>
    <mergeCell ref="A1300:B1300"/>
    <mergeCell ref="A1301:B1301"/>
    <mergeCell ref="A1302:B1302"/>
    <mergeCell ref="A1303:B1303"/>
    <mergeCell ref="A1304:B1304"/>
    <mergeCell ref="A4:A6"/>
    <mergeCell ref="B4:B6"/>
    <mergeCell ref="C5:C6"/>
    <mergeCell ref="D5:D6"/>
    <mergeCell ref="E5:E6"/>
  </mergeCells>
  <pageMargins left="0.31496062992126" right="0.31496062992126" top="0.748031496062992" bottom="0.748031496062992" header="0.31496062992126" footer="0.31496062992126"/>
  <pageSetup paperSize="9" orientation="landscape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IS563"/>
  <sheetViews>
    <sheetView topLeftCell="A77" workbookViewId="0">
      <selection activeCell="A2" sqref="A2:J2"/>
    </sheetView>
  </sheetViews>
  <sheetFormatPr defaultColWidth="8.925" defaultRowHeight="14.25"/>
  <cols>
    <col min="1" max="1" width="29.125" style="435" customWidth="1"/>
    <col min="2" max="2" width="10.375" style="436" customWidth="1"/>
    <col min="3" max="3" width="10.75" style="436" customWidth="1"/>
    <col min="4" max="4" width="10.125" style="437" customWidth="1"/>
    <col min="5" max="5" width="12" style="436" customWidth="1"/>
    <col min="6" max="6" width="10.625" style="436" customWidth="1"/>
    <col min="7" max="8" width="8.625" style="436" customWidth="1"/>
    <col min="9" max="9" width="10.625" style="436" customWidth="1"/>
    <col min="10" max="10" width="9.5" style="436" customWidth="1"/>
    <col min="11" max="12" width="9" style="428" hidden="1" customWidth="1"/>
    <col min="13" max="13" width="11.25" style="428" hidden="1" customWidth="1"/>
    <col min="14" max="15" width="9.375" style="428" hidden="1" customWidth="1"/>
    <col min="16" max="16" width="14.125" style="428" hidden="1" customWidth="1"/>
    <col min="17" max="16384" width="8.925" style="428"/>
  </cols>
  <sheetData>
    <row r="1" s="428" customFormat="1" spans="1:10">
      <c r="A1" s="435" t="s">
        <v>1391</v>
      </c>
      <c r="B1" s="436"/>
      <c r="C1" s="436"/>
      <c r="D1" s="437"/>
      <c r="E1" s="436"/>
      <c r="F1" s="436"/>
      <c r="G1" s="436"/>
      <c r="H1" s="436"/>
      <c r="I1" s="436"/>
      <c r="J1" s="436"/>
    </row>
    <row r="2" s="428" customFormat="1" ht="25.5" spans="1:10">
      <c r="A2" s="260" t="s">
        <v>1392</v>
      </c>
      <c r="B2" s="260"/>
      <c r="C2" s="260"/>
      <c r="D2" s="260"/>
      <c r="E2" s="260"/>
      <c r="F2" s="260"/>
      <c r="G2" s="260"/>
      <c r="H2" s="260"/>
      <c r="I2" s="260"/>
      <c r="J2" s="260"/>
    </row>
    <row r="3" s="429" customFormat="1" spans="1:10">
      <c r="A3" s="261"/>
      <c r="B3" s="262"/>
      <c r="C3" s="263"/>
      <c r="D3" s="438"/>
      <c r="E3" s="439"/>
      <c r="F3" s="439"/>
      <c r="G3" s="439"/>
      <c r="H3" s="439"/>
      <c r="I3" s="439"/>
      <c r="J3" s="451" t="s">
        <v>37</v>
      </c>
    </row>
    <row r="4" s="430" customFormat="1" spans="1:11">
      <c r="A4" s="266" t="s">
        <v>38</v>
      </c>
      <c r="B4" s="267" t="s">
        <v>39</v>
      </c>
      <c r="C4" s="268"/>
      <c r="D4" s="269"/>
      <c r="E4" s="270" t="s">
        <v>40</v>
      </c>
      <c r="F4" s="440"/>
      <c r="G4" s="271"/>
      <c r="H4" s="271"/>
      <c r="I4" s="271"/>
      <c r="J4" s="271"/>
      <c r="K4" s="288"/>
    </row>
    <row r="5" s="431" customFormat="1" customHeight="1" spans="1:11">
      <c r="A5" s="272"/>
      <c r="B5" s="273" t="s">
        <v>41</v>
      </c>
      <c r="C5" s="274" t="s">
        <v>42</v>
      </c>
      <c r="D5" s="275" t="s">
        <v>43</v>
      </c>
      <c r="E5" s="270" t="s">
        <v>44</v>
      </c>
      <c r="F5" s="440"/>
      <c r="G5" s="271"/>
      <c r="H5" s="271"/>
      <c r="I5" s="452" t="s">
        <v>45</v>
      </c>
      <c r="J5" s="453"/>
      <c r="K5" s="288"/>
    </row>
    <row r="6" s="431" customFormat="1" ht="24" spans="1:13">
      <c r="A6" s="441"/>
      <c r="B6" s="442"/>
      <c r="C6" s="271"/>
      <c r="D6" s="443"/>
      <c r="E6" s="270" t="s">
        <v>46</v>
      </c>
      <c r="F6" s="270" t="s">
        <v>47</v>
      </c>
      <c r="G6" s="270" t="s">
        <v>48</v>
      </c>
      <c r="H6" s="270" t="s">
        <v>49</v>
      </c>
      <c r="I6" s="454" t="s">
        <v>50</v>
      </c>
      <c r="J6" s="455" t="s">
        <v>51</v>
      </c>
      <c r="K6" s="288"/>
      <c r="M6" s="431" t="s">
        <v>52</v>
      </c>
    </row>
    <row r="7" s="431" customFormat="1" spans="1:16">
      <c r="A7" s="276" t="s">
        <v>53</v>
      </c>
      <c r="B7" s="444">
        <v>49000</v>
      </c>
      <c r="C7" s="444">
        <v>38453</v>
      </c>
      <c r="D7" s="278">
        <v>78.4755102040816</v>
      </c>
      <c r="E7" s="444">
        <v>42000</v>
      </c>
      <c r="F7" s="444">
        <v>42000</v>
      </c>
      <c r="G7" s="444"/>
      <c r="H7" s="444"/>
      <c r="I7" s="444">
        <v>3547</v>
      </c>
      <c r="J7" s="278">
        <v>9.22424778300783</v>
      </c>
      <c r="K7" s="288"/>
      <c r="L7" s="431">
        <v>1912</v>
      </c>
      <c r="M7" s="431">
        <v>58000</v>
      </c>
      <c r="N7" s="444">
        <v>24328</v>
      </c>
      <c r="O7" s="444">
        <v>26240</v>
      </c>
      <c r="P7" s="444">
        <v>70000.3392857143</v>
      </c>
    </row>
    <row r="8" s="432" customFormat="1" spans="1:16">
      <c r="A8" s="280" t="s">
        <v>54</v>
      </c>
      <c r="B8" s="445">
        <v>19000</v>
      </c>
      <c r="C8" s="445">
        <v>15116</v>
      </c>
      <c r="D8" s="281">
        <v>79.5578947368421</v>
      </c>
      <c r="E8" s="445">
        <v>16700</v>
      </c>
      <c r="F8" s="445">
        <v>16700</v>
      </c>
      <c r="G8" s="446"/>
      <c r="H8" s="446"/>
      <c r="I8" s="445">
        <v>1584</v>
      </c>
      <c r="J8" s="281">
        <v>10.4789626885419</v>
      </c>
      <c r="K8" s="288"/>
      <c r="M8" s="456">
        <v>35000</v>
      </c>
      <c r="N8" s="445">
        <v>11128</v>
      </c>
      <c r="O8" s="445">
        <v>12741</v>
      </c>
      <c r="P8" s="457">
        <v>39815.625</v>
      </c>
    </row>
    <row r="9" s="430" customFormat="1" spans="1:16">
      <c r="A9" s="280" t="s">
        <v>55</v>
      </c>
      <c r="B9" s="445">
        <v>6500</v>
      </c>
      <c r="C9" s="445">
        <v>4546</v>
      </c>
      <c r="D9" s="281">
        <v>69.9384615384615</v>
      </c>
      <c r="E9" s="445">
        <v>5000</v>
      </c>
      <c r="F9" s="445">
        <v>5000</v>
      </c>
      <c r="G9" s="446"/>
      <c r="H9" s="446"/>
      <c r="I9" s="445">
        <v>454</v>
      </c>
      <c r="J9" s="281">
        <v>9.98680158380994</v>
      </c>
      <c r="K9" s="288"/>
      <c r="M9" s="458">
        <v>8900</v>
      </c>
      <c r="N9" s="445">
        <v>3500</v>
      </c>
      <c r="O9" s="445">
        <v>6600</v>
      </c>
      <c r="P9" s="459">
        <v>22000</v>
      </c>
    </row>
    <row r="10" s="430" customFormat="1" ht="13.5" spans="1:16">
      <c r="A10" s="280" t="s">
        <v>56</v>
      </c>
      <c r="B10" s="445">
        <v>1000</v>
      </c>
      <c r="C10" s="445">
        <v>583</v>
      </c>
      <c r="D10" s="281">
        <v>58.3</v>
      </c>
      <c r="E10" s="445">
        <v>700</v>
      </c>
      <c r="F10" s="445">
        <v>700</v>
      </c>
      <c r="G10" s="446"/>
      <c r="H10" s="446"/>
      <c r="I10" s="445">
        <v>117</v>
      </c>
      <c r="J10" s="281">
        <v>20.0686106346484</v>
      </c>
      <c r="K10" s="460"/>
      <c r="M10" s="458">
        <v>4000</v>
      </c>
      <c r="N10" s="445">
        <v>700</v>
      </c>
      <c r="O10" s="445">
        <v>400</v>
      </c>
      <c r="P10" s="459">
        <v>1600</v>
      </c>
    </row>
    <row r="11" s="430" customFormat="1" ht="13.5" spans="1:16">
      <c r="A11" s="280" t="s">
        <v>57</v>
      </c>
      <c r="B11" s="445">
        <v>200</v>
      </c>
      <c r="C11" s="445">
        <v>156</v>
      </c>
      <c r="D11" s="281">
        <v>78</v>
      </c>
      <c r="E11" s="445">
        <v>200</v>
      </c>
      <c r="F11" s="445">
        <v>200</v>
      </c>
      <c r="G11" s="446"/>
      <c r="H11" s="446"/>
      <c r="I11" s="445">
        <v>44</v>
      </c>
      <c r="J11" s="281">
        <v>28.2051282051282</v>
      </c>
      <c r="K11" s="460"/>
      <c r="M11" s="458">
        <v>300</v>
      </c>
      <c r="N11" s="445">
        <v>200</v>
      </c>
      <c r="O11" s="445">
        <v>200</v>
      </c>
      <c r="P11" s="459">
        <v>285.714285714286</v>
      </c>
    </row>
    <row r="12" s="430" customFormat="1" spans="1:16">
      <c r="A12" s="280" t="s">
        <v>58</v>
      </c>
      <c r="B12" s="445">
        <v>700</v>
      </c>
      <c r="C12" s="445">
        <v>431</v>
      </c>
      <c r="D12" s="281">
        <v>61.5714285714286</v>
      </c>
      <c r="E12" s="445">
        <v>500</v>
      </c>
      <c r="F12" s="445">
        <v>500</v>
      </c>
      <c r="G12" s="446"/>
      <c r="H12" s="446"/>
      <c r="I12" s="445">
        <v>69</v>
      </c>
      <c r="J12" s="281">
        <v>16.0092807424594</v>
      </c>
      <c r="K12" s="288"/>
      <c r="M12" s="445">
        <v>1500</v>
      </c>
      <c r="N12" s="445">
        <v>900</v>
      </c>
      <c r="O12" s="445">
        <v>700</v>
      </c>
      <c r="P12" s="445">
        <v>700</v>
      </c>
    </row>
    <row r="13" s="432" customFormat="1" spans="1:16">
      <c r="A13" s="280" t="s">
        <v>59</v>
      </c>
      <c r="B13" s="445">
        <v>2000</v>
      </c>
      <c r="C13" s="445">
        <v>2157</v>
      </c>
      <c r="D13" s="281">
        <v>107.85</v>
      </c>
      <c r="E13" s="445">
        <v>2400</v>
      </c>
      <c r="F13" s="445">
        <v>2400</v>
      </c>
      <c r="G13" s="446"/>
      <c r="H13" s="446"/>
      <c r="I13" s="445">
        <v>243</v>
      </c>
      <c r="J13" s="281">
        <v>11.2656467315716</v>
      </c>
      <c r="K13" s="288"/>
      <c r="M13" s="445">
        <v>1500</v>
      </c>
      <c r="N13" s="445">
        <v>1500</v>
      </c>
      <c r="O13" s="445">
        <v>1000</v>
      </c>
      <c r="P13" s="445">
        <v>1000</v>
      </c>
    </row>
    <row r="14" s="430" customFormat="1" spans="1:16">
      <c r="A14" s="280" t="s">
        <v>60</v>
      </c>
      <c r="B14" s="445">
        <v>1000</v>
      </c>
      <c r="C14" s="445">
        <v>2679</v>
      </c>
      <c r="D14" s="281">
        <v>267.9</v>
      </c>
      <c r="E14" s="445">
        <v>2300</v>
      </c>
      <c r="F14" s="445">
        <v>2300</v>
      </c>
      <c r="G14" s="446"/>
      <c r="H14" s="446"/>
      <c r="I14" s="445">
        <v>-379</v>
      </c>
      <c r="J14" s="281">
        <v>-14.147069802165</v>
      </c>
      <c r="K14" s="288"/>
      <c r="M14" s="445">
        <v>1000</v>
      </c>
      <c r="N14" s="445">
        <v>1000</v>
      </c>
      <c r="O14" s="445">
        <v>800</v>
      </c>
      <c r="P14" s="445">
        <v>800</v>
      </c>
    </row>
    <row r="15" s="430" customFormat="1" spans="1:16">
      <c r="A15" s="280" t="s">
        <v>61</v>
      </c>
      <c r="B15" s="445">
        <v>2000</v>
      </c>
      <c r="C15" s="445">
        <v>1602</v>
      </c>
      <c r="D15" s="281">
        <v>80.1</v>
      </c>
      <c r="E15" s="445">
        <v>1800</v>
      </c>
      <c r="F15" s="445">
        <v>1800</v>
      </c>
      <c r="G15" s="446"/>
      <c r="H15" s="446"/>
      <c r="I15" s="445">
        <v>198</v>
      </c>
      <c r="J15" s="281">
        <v>12.3595505617978</v>
      </c>
      <c r="K15" s="288"/>
      <c r="M15" s="445">
        <v>800</v>
      </c>
      <c r="N15" s="445">
        <v>1000</v>
      </c>
      <c r="O15" s="445">
        <v>799</v>
      </c>
      <c r="P15" s="445">
        <v>799</v>
      </c>
    </row>
    <row r="16" s="430" customFormat="1" spans="1:16">
      <c r="A16" s="280" t="s">
        <v>62</v>
      </c>
      <c r="B16" s="445">
        <v>1200</v>
      </c>
      <c r="C16" s="445">
        <v>1776</v>
      </c>
      <c r="D16" s="281">
        <v>148</v>
      </c>
      <c r="E16" s="445">
        <v>2000</v>
      </c>
      <c r="F16" s="445">
        <v>2000</v>
      </c>
      <c r="G16" s="446"/>
      <c r="H16" s="446"/>
      <c r="I16" s="445">
        <v>224</v>
      </c>
      <c r="J16" s="281">
        <v>12.6126126126126</v>
      </c>
      <c r="K16" s="288"/>
      <c r="M16" s="445">
        <v>900</v>
      </c>
      <c r="N16" s="445">
        <v>1000</v>
      </c>
      <c r="O16" s="445">
        <v>1000</v>
      </c>
      <c r="P16" s="445">
        <v>1000</v>
      </c>
    </row>
    <row r="17" s="430" customFormat="1" spans="1:16">
      <c r="A17" s="280" t="s">
        <v>63</v>
      </c>
      <c r="B17" s="445">
        <v>1500</v>
      </c>
      <c r="C17" s="445">
        <v>96</v>
      </c>
      <c r="D17" s="281">
        <v>6.4</v>
      </c>
      <c r="E17" s="445">
        <v>100</v>
      </c>
      <c r="F17" s="445">
        <v>100</v>
      </c>
      <c r="G17" s="446"/>
      <c r="H17" s="446"/>
      <c r="I17" s="445">
        <v>4</v>
      </c>
      <c r="J17" s="281">
        <v>4.16666666666667</v>
      </c>
      <c r="K17" s="288"/>
      <c r="M17" s="445">
        <v>1700</v>
      </c>
      <c r="N17" s="445">
        <v>1100</v>
      </c>
      <c r="O17" s="445">
        <v>800</v>
      </c>
      <c r="P17" s="445">
        <v>800</v>
      </c>
    </row>
    <row r="18" s="430" customFormat="1" spans="1:16">
      <c r="A18" s="280" t="s">
        <v>64</v>
      </c>
      <c r="B18" s="445">
        <v>3100</v>
      </c>
      <c r="C18" s="445">
        <v>3526</v>
      </c>
      <c r="D18" s="281">
        <v>113.741935483871</v>
      </c>
      <c r="E18" s="445">
        <v>3600</v>
      </c>
      <c r="F18" s="445">
        <v>3600</v>
      </c>
      <c r="G18" s="446"/>
      <c r="H18" s="446"/>
      <c r="I18" s="445">
        <v>74</v>
      </c>
      <c r="J18" s="281">
        <v>2.09869540555871</v>
      </c>
      <c r="K18" s="288"/>
      <c r="M18" s="445">
        <v>700</v>
      </c>
      <c r="N18" s="445">
        <v>700</v>
      </c>
      <c r="O18" s="445">
        <v>600</v>
      </c>
      <c r="P18" s="445">
        <v>600</v>
      </c>
    </row>
    <row r="19" s="430" customFormat="1" spans="1:16">
      <c r="A19" s="280" t="s">
        <v>65</v>
      </c>
      <c r="B19" s="445">
        <v>8000</v>
      </c>
      <c r="C19" s="445">
        <v>4647</v>
      </c>
      <c r="D19" s="281">
        <v>58.0875</v>
      </c>
      <c r="E19" s="445">
        <v>5500</v>
      </c>
      <c r="F19" s="445">
        <v>5500</v>
      </c>
      <c r="G19" s="446"/>
      <c r="H19" s="446"/>
      <c r="I19" s="445">
        <v>853</v>
      </c>
      <c r="J19" s="281">
        <v>18.3559285560577</v>
      </c>
      <c r="K19" s="288"/>
      <c r="M19" s="445">
        <v>200</v>
      </c>
      <c r="N19" s="445">
        <v>100</v>
      </c>
      <c r="O19" s="445"/>
      <c r="P19" s="445"/>
    </row>
    <row r="20" s="430" customFormat="1" spans="1:16">
      <c r="A20" s="280" t="s">
        <v>66</v>
      </c>
      <c r="B20" s="445">
        <v>2800</v>
      </c>
      <c r="C20" s="445">
        <v>1138</v>
      </c>
      <c r="D20" s="281">
        <v>40.6428571428571</v>
      </c>
      <c r="E20" s="445">
        <v>1200</v>
      </c>
      <c r="F20" s="445">
        <v>1200</v>
      </c>
      <c r="G20" s="446"/>
      <c r="H20" s="446"/>
      <c r="I20" s="445">
        <v>62</v>
      </c>
      <c r="J20" s="281">
        <v>5.4481546572935</v>
      </c>
      <c r="K20" s="288"/>
      <c r="M20" s="445">
        <v>1500</v>
      </c>
      <c r="N20" s="445">
        <v>1500</v>
      </c>
      <c r="O20" s="445">
        <v>600</v>
      </c>
      <c r="P20" s="445">
        <v>600</v>
      </c>
    </row>
    <row r="21" s="430" customFormat="1" spans="1:11">
      <c r="A21" s="280" t="s">
        <v>67</v>
      </c>
      <c r="B21" s="445">
        <v>0</v>
      </c>
      <c r="C21" s="445"/>
      <c r="D21" s="281">
        <v>0</v>
      </c>
      <c r="E21" s="445">
        <v>0</v>
      </c>
      <c r="F21" s="445"/>
      <c r="G21" s="446"/>
      <c r="H21" s="446"/>
      <c r="I21" s="444">
        <v>0</v>
      </c>
      <c r="J21" s="281">
        <v>0</v>
      </c>
      <c r="K21" s="288"/>
    </row>
    <row r="22" s="432" customFormat="1" spans="1:16">
      <c r="A22" s="276" t="s">
        <v>68</v>
      </c>
      <c r="B22" s="444">
        <v>30000</v>
      </c>
      <c r="C22" s="444">
        <v>14967</v>
      </c>
      <c r="D22" s="278">
        <v>49.89</v>
      </c>
      <c r="E22" s="444">
        <v>13000</v>
      </c>
      <c r="F22" s="444">
        <v>13000</v>
      </c>
      <c r="G22" s="444"/>
      <c r="H22" s="444"/>
      <c r="I22" s="445">
        <v>-1967</v>
      </c>
      <c r="J22" s="278">
        <v>-13.1422462751386</v>
      </c>
      <c r="K22" s="288"/>
      <c r="L22" s="431">
        <v>0</v>
      </c>
      <c r="N22" s="444">
        <v>55770</v>
      </c>
      <c r="O22" s="444">
        <v>55770</v>
      </c>
      <c r="P22" s="444">
        <v>55770</v>
      </c>
    </row>
    <row r="23" s="432" customFormat="1" spans="1:16">
      <c r="A23" s="280" t="s">
        <v>69</v>
      </c>
      <c r="B23" s="445">
        <v>2800</v>
      </c>
      <c r="C23" s="445">
        <v>3256</v>
      </c>
      <c r="D23" s="281">
        <v>116.285714285714</v>
      </c>
      <c r="E23" s="445">
        <v>3100</v>
      </c>
      <c r="F23" s="445">
        <v>3100</v>
      </c>
      <c r="G23" s="446"/>
      <c r="H23" s="446"/>
      <c r="I23" s="445">
        <v>-156</v>
      </c>
      <c r="J23" s="281">
        <v>-4.79115479115479</v>
      </c>
      <c r="K23" s="288"/>
      <c r="N23" s="445">
        <v>2500</v>
      </c>
      <c r="O23" s="445">
        <v>2500</v>
      </c>
      <c r="P23" s="445">
        <v>2500</v>
      </c>
    </row>
    <row r="24" s="430" customFormat="1" spans="1:16">
      <c r="A24" s="280" t="s">
        <v>70</v>
      </c>
      <c r="B24" s="445">
        <v>2500</v>
      </c>
      <c r="C24" s="445">
        <v>2841</v>
      </c>
      <c r="D24" s="281">
        <v>113.64</v>
      </c>
      <c r="E24" s="445">
        <v>2900</v>
      </c>
      <c r="F24" s="445">
        <v>2900</v>
      </c>
      <c r="G24" s="446"/>
      <c r="H24" s="446"/>
      <c r="I24" s="445">
        <v>59</v>
      </c>
      <c r="J24" s="281">
        <v>2.07673354452658</v>
      </c>
      <c r="K24" s="288"/>
      <c r="N24" s="445">
        <v>2500</v>
      </c>
      <c r="O24" s="445">
        <v>2500</v>
      </c>
      <c r="P24" s="445">
        <v>2500</v>
      </c>
    </row>
    <row r="25" s="430" customFormat="1" spans="1:16">
      <c r="A25" s="280" t="s">
        <v>71</v>
      </c>
      <c r="B25" s="445">
        <v>2500</v>
      </c>
      <c r="C25" s="445">
        <v>2992</v>
      </c>
      <c r="D25" s="281">
        <v>119.68</v>
      </c>
      <c r="E25" s="445">
        <v>3000</v>
      </c>
      <c r="F25" s="445">
        <v>3000</v>
      </c>
      <c r="G25" s="446"/>
      <c r="H25" s="446"/>
      <c r="I25" s="445">
        <v>8</v>
      </c>
      <c r="J25" s="281">
        <v>0.267379679144385</v>
      </c>
      <c r="K25" s="288"/>
      <c r="N25" s="445">
        <v>2500</v>
      </c>
      <c r="O25" s="445">
        <v>2500</v>
      </c>
      <c r="P25" s="445">
        <v>2500</v>
      </c>
    </row>
    <row r="26" s="430" customFormat="1" spans="1:16">
      <c r="A26" s="280" t="s">
        <v>72</v>
      </c>
      <c r="B26" s="445">
        <v>2000</v>
      </c>
      <c r="C26" s="445">
        <v>1620</v>
      </c>
      <c r="D26" s="281">
        <v>81</v>
      </c>
      <c r="E26" s="445">
        <v>0</v>
      </c>
      <c r="F26" s="445"/>
      <c r="G26" s="446"/>
      <c r="H26" s="446"/>
      <c r="I26" s="445">
        <v>-1620</v>
      </c>
      <c r="J26" s="281">
        <v>-100</v>
      </c>
      <c r="K26" s="288"/>
      <c r="N26" s="445"/>
      <c r="O26" s="445"/>
      <c r="P26" s="445"/>
    </row>
    <row r="27" s="430" customFormat="1" spans="1:16">
      <c r="A27" s="280" t="s">
        <v>73</v>
      </c>
      <c r="B27" s="445">
        <v>20150</v>
      </c>
      <c r="C27" s="445">
        <v>4033</v>
      </c>
      <c r="D27" s="281">
        <v>20.014888337469</v>
      </c>
      <c r="E27" s="445">
        <v>3800</v>
      </c>
      <c r="F27" s="445">
        <v>3800</v>
      </c>
      <c r="G27" s="446"/>
      <c r="H27" s="446"/>
      <c r="I27" s="445">
        <v>-233</v>
      </c>
      <c r="J27" s="281">
        <v>-5.77733696999752</v>
      </c>
      <c r="K27" s="288"/>
      <c r="N27" s="445">
        <v>48172</v>
      </c>
      <c r="O27" s="445">
        <v>48000</v>
      </c>
      <c r="P27" s="445">
        <v>48000</v>
      </c>
    </row>
    <row r="28" s="430" customFormat="1" spans="1:16">
      <c r="A28" s="280" t="s">
        <v>74</v>
      </c>
      <c r="B28" s="445">
        <v>0</v>
      </c>
      <c r="C28" s="445"/>
      <c r="D28" s="281">
        <v>0</v>
      </c>
      <c r="E28" s="445">
        <v>0</v>
      </c>
      <c r="F28" s="445"/>
      <c r="G28" s="446"/>
      <c r="H28" s="446"/>
      <c r="I28" s="445">
        <v>0</v>
      </c>
      <c r="J28" s="281">
        <v>0</v>
      </c>
      <c r="K28" s="288"/>
      <c r="N28" s="445"/>
      <c r="O28" s="445"/>
      <c r="P28" s="445"/>
    </row>
    <row r="29" s="430" customFormat="1" spans="1:16">
      <c r="A29" s="280" t="s">
        <v>75</v>
      </c>
      <c r="B29" s="445">
        <v>50</v>
      </c>
      <c r="C29" s="445">
        <v>224</v>
      </c>
      <c r="D29" s="281">
        <v>448</v>
      </c>
      <c r="E29" s="445">
        <v>200</v>
      </c>
      <c r="F29" s="445">
        <v>200</v>
      </c>
      <c r="G29" s="446"/>
      <c r="H29" s="446"/>
      <c r="I29" s="445">
        <v>-24</v>
      </c>
      <c r="J29" s="281">
        <v>-10.7142857142857</v>
      </c>
      <c r="K29" s="288"/>
      <c r="N29" s="445">
        <v>98</v>
      </c>
      <c r="O29" s="445">
        <v>270</v>
      </c>
      <c r="P29" s="445">
        <v>270</v>
      </c>
    </row>
    <row r="30" s="430" customFormat="1" spans="1:11">
      <c r="A30" s="280" t="s">
        <v>76</v>
      </c>
      <c r="B30" s="445">
        <v>0</v>
      </c>
      <c r="C30" s="445">
        <v>1</v>
      </c>
      <c r="D30" s="281">
        <v>0</v>
      </c>
      <c r="E30" s="445">
        <v>0</v>
      </c>
      <c r="F30" s="445"/>
      <c r="G30" s="446"/>
      <c r="H30" s="446"/>
      <c r="I30" s="444">
        <v>-1</v>
      </c>
      <c r="J30" s="281">
        <v>-100</v>
      </c>
      <c r="K30" s="288"/>
    </row>
    <row r="31" s="430" customFormat="1" spans="1:16">
      <c r="A31" s="447" t="s">
        <v>77</v>
      </c>
      <c r="B31" s="444">
        <v>79000</v>
      </c>
      <c r="C31" s="444">
        <v>53420</v>
      </c>
      <c r="D31" s="278">
        <v>67.620253164557</v>
      </c>
      <c r="E31" s="444">
        <v>55000</v>
      </c>
      <c r="F31" s="444">
        <v>55000</v>
      </c>
      <c r="G31" s="444">
        <v>0</v>
      </c>
      <c r="H31" s="444"/>
      <c r="I31" s="277">
        <v>1580</v>
      </c>
      <c r="J31" s="278">
        <v>2.95769374766005</v>
      </c>
      <c r="K31" s="288"/>
      <c r="L31" s="444">
        <v>1912</v>
      </c>
      <c r="M31" s="444">
        <v>58000</v>
      </c>
      <c r="N31" s="444">
        <v>80098</v>
      </c>
      <c r="O31" s="444">
        <v>82010</v>
      </c>
      <c r="P31" s="444">
        <v>125770.339285714</v>
      </c>
    </row>
    <row r="32" s="430" customFormat="1" spans="1:16">
      <c r="A32" s="276" t="s">
        <v>78</v>
      </c>
      <c r="B32" s="277">
        <v>231685</v>
      </c>
      <c r="C32" s="277">
        <v>300548</v>
      </c>
      <c r="D32" s="278">
        <v>129.722683816389</v>
      </c>
      <c r="E32" s="277">
        <v>254314</v>
      </c>
      <c r="F32" s="277">
        <v>106085</v>
      </c>
      <c r="G32" s="448">
        <v>97503</v>
      </c>
      <c r="H32" s="277">
        <v>50726</v>
      </c>
      <c r="I32" s="279">
        <v>-46234</v>
      </c>
      <c r="J32" s="278">
        <v>-15.3832332938499</v>
      </c>
      <c r="K32" s="288"/>
      <c r="P32" s="430">
        <v>119213</v>
      </c>
    </row>
    <row r="33" s="430" customFormat="1" spans="1:16">
      <c r="A33" s="280" t="s">
        <v>79</v>
      </c>
      <c r="B33" s="279">
        <v>148979</v>
      </c>
      <c r="C33" s="279">
        <v>213219</v>
      </c>
      <c r="D33" s="281">
        <v>143.120171299311</v>
      </c>
      <c r="E33" s="279">
        <v>172968</v>
      </c>
      <c r="F33" s="279">
        <v>86165</v>
      </c>
      <c r="G33" s="449">
        <v>86803</v>
      </c>
      <c r="H33" s="279">
        <v>0</v>
      </c>
      <c r="I33" s="279">
        <v>-40251</v>
      </c>
      <c r="J33" s="281">
        <v>-18.8777735567656</v>
      </c>
      <c r="K33" s="288"/>
      <c r="P33" s="430">
        <v>0.0550052367251415</v>
      </c>
    </row>
    <row r="34" s="430" customFormat="1" spans="1:11">
      <c r="A34" s="282" t="s">
        <v>80</v>
      </c>
      <c r="B34" s="279">
        <v>9510</v>
      </c>
      <c r="C34" s="279">
        <v>9510</v>
      </c>
      <c r="D34" s="281">
        <v>100</v>
      </c>
      <c r="E34" s="279">
        <v>9510</v>
      </c>
      <c r="F34" s="279">
        <v>9510</v>
      </c>
      <c r="G34" s="449"/>
      <c r="H34" s="279">
        <v>0</v>
      </c>
      <c r="I34" s="279">
        <v>0</v>
      </c>
      <c r="J34" s="281">
        <v>0</v>
      </c>
      <c r="K34" s="288"/>
    </row>
    <row r="35" s="430" customFormat="1" spans="1:11">
      <c r="A35" s="282" t="s">
        <v>81</v>
      </c>
      <c r="B35" s="279">
        <v>5742</v>
      </c>
      <c r="C35" s="279">
        <v>1432</v>
      </c>
      <c r="D35" s="281">
        <v>24.9390456287008</v>
      </c>
      <c r="E35" s="279">
        <v>1432</v>
      </c>
      <c r="F35" s="279">
        <v>1432</v>
      </c>
      <c r="G35" s="449"/>
      <c r="H35" s="450"/>
      <c r="I35" s="279">
        <v>0</v>
      </c>
      <c r="J35" s="281">
        <v>0</v>
      </c>
      <c r="K35" s="288"/>
    </row>
    <row r="36" s="430" customFormat="1" spans="1:11">
      <c r="A36" s="282" t="s">
        <v>82</v>
      </c>
      <c r="B36" s="279">
        <v>36</v>
      </c>
      <c r="C36" s="279">
        <v>586</v>
      </c>
      <c r="D36" s="281">
        <v>1627.77777777778</v>
      </c>
      <c r="E36" s="279">
        <v>586</v>
      </c>
      <c r="F36" s="279">
        <v>586</v>
      </c>
      <c r="G36" s="449"/>
      <c r="H36" s="450"/>
      <c r="I36" s="279">
        <v>0</v>
      </c>
      <c r="J36" s="281">
        <v>0</v>
      </c>
      <c r="K36" s="288"/>
    </row>
    <row r="37" s="430" customFormat="1" spans="1:11">
      <c r="A37" s="282" t="s">
        <v>83</v>
      </c>
      <c r="B37" s="279">
        <v>1432</v>
      </c>
      <c r="C37" s="279">
        <v>5742</v>
      </c>
      <c r="D37" s="281">
        <v>400.977653631285</v>
      </c>
      <c r="E37" s="279">
        <v>5742</v>
      </c>
      <c r="F37" s="279">
        <v>5742</v>
      </c>
      <c r="G37" s="449"/>
      <c r="H37" s="450"/>
      <c r="I37" s="279">
        <v>0</v>
      </c>
      <c r="J37" s="281">
        <v>0</v>
      </c>
      <c r="K37" s="288"/>
    </row>
    <row r="38" s="430" customFormat="1" ht="24" spans="1:11">
      <c r="A38" s="282" t="s">
        <v>84</v>
      </c>
      <c r="B38" s="279">
        <v>586</v>
      </c>
      <c r="C38" s="279">
        <v>36</v>
      </c>
      <c r="D38" s="281">
        <v>6.14334470989761</v>
      </c>
      <c r="E38" s="279">
        <v>36</v>
      </c>
      <c r="F38" s="279">
        <v>36</v>
      </c>
      <c r="G38" s="449"/>
      <c r="H38" s="450"/>
      <c r="I38" s="279">
        <v>0</v>
      </c>
      <c r="J38" s="281">
        <v>0</v>
      </c>
      <c r="K38" s="288"/>
    </row>
    <row r="39" s="430" customFormat="1" ht="24" spans="1:11">
      <c r="A39" s="282" t="s">
        <v>85</v>
      </c>
      <c r="B39" s="279">
        <v>180</v>
      </c>
      <c r="C39" s="279">
        <v>180</v>
      </c>
      <c r="D39" s="281">
        <v>100</v>
      </c>
      <c r="E39" s="279">
        <v>180</v>
      </c>
      <c r="F39" s="279">
        <v>180</v>
      </c>
      <c r="G39" s="449"/>
      <c r="H39" s="279"/>
      <c r="I39" s="279">
        <v>0</v>
      </c>
      <c r="J39" s="281">
        <v>0</v>
      </c>
      <c r="K39" s="288"/>
    </row>
    <row r="40" s="430" customFormat="1" ht="15.75" customHeight="1" spans="1:11">
      <c r="A40" s="282" t="s">
        <v>86</v>
      </c>
      <c r="B40" s="279">
        <v>1534</v>
      </c>
      <c r="C40" s="279">
        <v>1534</v>
      </c>
      <c r="D40" s="281">
        <v>100</v>
      </c>
      <c r="E40" s="279">
        <v>1534</v>
      </c>
      <c r="F40" s="279">
        <v>1534</v>
      </c>
      <c r="G40" s="449"/>
      <c r="H40" s="450"/>
      <c r="I40" s="279">
        <v>0</v>
      </c>
      <c r="J40" s="281">
        <v>0</v>
      </c>
      <c r="K40" s="288"/>
    </row>
    <row r="41" s="430" customFormat="1" spans="1:11">
      <c r="A41" s="283" t="s">
        <v>87</v>
      </c>
      <c r="B41" s="279">
        <v>135543</v>
      </c>
      <c r="C41" s="279">
        <v>192871</v>
      </c>
      <c r="D41" s="281">
        <v>142.295065034712</v>
      </c>
      <c r="E41" s="279">
        <v>156832</v>
      </c>
      <c r="F41" s="279">
        <v>76655</v>
      </c>
      <c r="G41" s="449">
        <v>80177</v>
      </c>
      <c r="H41" s="279">
        <v>0</v>
      </c>
      <c r="I41" s="279">
        <v>-36039</v>
      </c>
      <c r="J41" s="281">
        <v>-18.6855462977845</v>
      </c>
      <c r="K41" s="288"/>
    </row>
    <row r="42" s="430" customFormat="1" spans="1:11">
      <c r="A42" s="283" t="s">
        <v>88</v>
      </c>
      <c r="B42" s="279">
        <v>980</v>
      </c>
      <c r="C42" s="279">
        <v>980</v>
      </c>
      <c r="D42" s="281">
        <v>100</v>
      </c>
      <c r="E42" s="279">
        <v>980</v>
      </c>
      <c r="F42" s="279">
        <v>980</v>
      </c>
      <c r="G42" s="449" t="s">
        <v>1393</v>
      </c>
      <c r="H42" s="279"/>
      <c r="I42" s="279">
        <v>0</v>
      </c>
      <c r="J42" s="281">
        <v>0</v>
      </c>
      <c r="K42" s="288"/>
    </row>
    <row r="43" s="430" customFormat="1" spans="1:11">
      <c r="A43" s="283" t="s">
        <v>89</v>
      </c>
      <c r="B43" s="279">
        <v>35759</v>
      </c>
      <c r="C43" s="279">
        <v>46586</v>
      </c>
      <c r="D43" s="281">
        <v>130.277692329204</v>
      </c>
      <c r="E43" s="279">
        <v>37088</v>
      </c>
      <c r="F43" s="279">
        <v>37088</v>
      </c>
      <c r="G43" s="449" t="s">
        <v>1393</v>
      </c>
      <c r="H43" s="279"/>
      <c r="I43" s="279">
        <v>-9498</v>
      </c>
      <c r="J43" s="281">
        <v>-20.388099429013</v>
      </c>
      <c r="K43" s="288"/>
    </row>
    <row r="44" s="430" customFormat="1" ht="24" spans="1:11">
      <c r="A44" s="283" t="s">
        <v>90</v>
      </c>
      <c r="B44" s="279">
        <v>11082</v>
      </c>
      <c r="C44" s="279">
        <v>18499</v>
      </c>
      <c r="D44" s="281">
        <v>166.928352282981</v>
      </c>
      <c r="E44" s="279">
        <v>17632</v>
      </c>
      <c r="F44" s="279">
        <v>17632</v>
      </c>
      <c r="G44" s="449" t="s">
        <v>1393</v>
      </c>
      <c r="H44" s="279"/>
      <c r="I44" s="279">
        <v>-867</v>
      </c>
      <c r="J44" s="281">
        <v>-4.68673982377426</v>
      </c>
      <c r="K44" s="288"/>
    </row>
    <row r="45" s="430" customFormat="1" spans="1:11">
      <c r="A45" s="282" t="s">
        <v>91</v>
      </c>
      <c r="B45" s="279">
        <v>394</v>
      </c>
      <c r="C45" s="279">
        <v>1896</v>
      </c>
      <c r="D45" s="281">
        <v>481.218274111675</v>
      </c>
      <c r="E45" s="279">
        <v>395</v>
      </c>
      <c r="F45" s="279">
        <v>188</v>
      </c>
      <c r="G45" s="449">
        <v>207</v>
      </c>
      <c r="H45" s="450"/>
      <c r="I45" s="279">
        <v>-1501</v>
      </c>
      <c r="J45" s="281">
        <v>-79.1666666666667</v>
      </c>
      <c r="K45" s="288"/>
    </row>
    <row r="46" s="430" customFormat="1" ht="24" spans="1:11">
      <c r="A46" s="282" t="s">
        <v>92</v>
      </c>
      <c r="B46" s="279">
        <v>0</v>
      </c>
      <c r="C46" s="279">
        <v>0</v>
      </c>
      <c r="D46" s="281">
        <v>0</v>
      </c>
      <c r="E46" s="279">
        <v>0</v>
      </c>
      <c r="F46" s="279"/>
      <c r="G46" s="449" t="s">
        <v>1393</v>
      </c>
      <c r="H46" s="450"/>
      <c r="I46" s="279">
        <v>0</v>
      </c>
      <c r="J46" s="281">
        <v>0</v>
      </c>
      <c r="K46" s="288"/>
    </row>
    <row r="47" s="430" customFormat="1" ht="24" spans="1:11">
      <c r="A47" s="282" t="s">
        <v>93</v>
      </c>
      <c r="B47" s="279">
        <v>0</v>
      </c>
      <c r="C47" s="279">
        <v>428</v>
      </c>
      <c r="D47" s="281">
        <v>0</v>
      </c>
      <c r="E47" s="279">
        <v>0</v>
      </c>
      <c r="F47" s="279"/>
      <c r="G47" s="449" t="s">
        <v>1393</v>
      </c>
      <c r="H47" s="450"/>
      <c r="I47" s="279">
        <v>-428</v>
      </c>
      <c r="J47" s="281">
        <v>-100</v>
      </c>
      <c r="K47" s="288"/>
    </row>
    <row r="48" s="430" customFormat="1" ht="24" spans="1:11">
      <c r="A48" s="282" t="s">
        <v>94</v>
      </c>
      <c r="B48" s="279">
        <v>0</v>
      </c>
      <c r="C48" s="279">
        <v>0</v>
      </c>
      <c r="D48" s="281">
        <v>0</v>
      </c>
      <c r="E48" s="279">
        <v>0</v>
      </c>
      <c r="F48" s="279"/>
      <c r="G48" s="449" t="s">
        <v>1393</v>
      </c>
      <c r="H48" s="450"/>
      <c r="I48" s="279">
        <v>0</v>
      </c>
      <c r="J48" s="281">
        <v>0</v>
      </c>
      <c r="K48" s="288"/>
    </row>
    <row r="49" s="430" customFormat="1" spans="1:11">
      <c r="A49" s="282" t="s">
        <v>95</v>
      </c>
      <c r="B49" s="279">
        <v>17159</v>
      </c>
      <c r="C49" s="279">
        <v>17421</v>
      </c>
      <c r="D49" s="281">
        <v>101.526895506731</v>
      </c>
      <c r="E49" s="279">
        <v>17159</v>
      </c>
      <c r="F49" s="279">
        <v>17159</v>
      </c>
      <c r="G49" s="449" t="s">
        <v>1393</v>
      </c>
      <c r="H49" s="450"/>
      <c r="I49" s="279">
        <v>-262</v>
      </c>
      <c r="J49" s="281">
        <v>-1.50393203604845</v>
      </c>
      <c r="K49" s="288"/>
    </row>
    <row r="50" s="430" customFormat="1" spans="1:11">
      <c r="A50" s="282" t="s">
        <v>96</v>
      </c>
      <c r="B50" s="279">
        <v>1036</v>
      </c>
      <c r="C50" s="279">
        <v>1151</v>
      </c>
      <c r="D50" s="281">
        <v>111.100386100386</v>
      </c>
      <c r="E50" s="279">
        <v>1036</v>
      </c>
      <c r="F50" s="279"/>
      <c r="G50" s="449">
        <v>1036</v>
      </c>
      <c r="H50" s="450"/>
      <c r="I50" s="279">
        <v>-115</v>
      </c>
      <c r="J50" s="281">
        <v>-9.99131190269331</v>
      </c>
      <c r="K50" s="288"/>
    </row>
    <row r="51" s="430" customFormat="1" spans="1:11">
      <c r="A51" s="282" t="s">
        <v>97</v>
      </c>
      <c r="B51" s="279">
        <v>3475</v>
      </c>
      <c r="C51" s="279">
        <v>9238</v>
      </c>
      <c r="D51" s="281">
        <v>265.841726618705</v>
      </c>
      <c r="E51" s="279">
        <v>3475</v>
      </c>
      <c r="F51" s="279">
        <v>3475</v>
      </c>
      <c r="G51" s="449" t="s">
        <v>1393</v>
      </c>
      <c r="H51" s="279"/>
      <c r="I51" s="279">
        <v>-5763</v>
      </c>
      <c r="J51" s="281">
        <v>-62.3836328209569</v>
      </c>
      <c r="K51" s="288"/>
    </row>
    <row r="52" s="430" customFormat="1" spans="1:11">
      <c r="A52" s="282" t="s">
        <v>98</v>
      </c>
      <c r="B52" s="279">
        <v>0</v>
      </c>
      <c r="C52" s="279">
        <v>0</v>
      </c>
      <c r="D52" s="281">
        <v>0</v>
      </c>
      <c r="E52" s="279">
        <v>0</v>
      </c>
      <c r="F52" s="279">
        <v>0</v>
      </c>
      <c r="G52" s="449" t="s">
        <v>1393</v>
      </c>
      <c r="H52" s="450"/>
      <c r="I52" s="279">
        <v>0</v>
      </c>
      <c r="J52" s="281">
        <v>0</v>
      </c>
      <c r="K52" s="288"/>
    </row>
    <row r="53" s="430" customFormat="1" ht="24" spans="1:11">
      <c r="A53" s="282" t="s">
        <v>99</v>
      </c>
      <c r="B53" s="279">
        <v>6625</v>
      </c>
      <c r="C53" s="279">
        <v>13141</v>
      </c>
      <c r="D53" s="281">
        <v>198.354716981132</v>
      </c>
      <c r="E53" s="279">
        <v>8541</v>
      </c>
      <c r="F53" s="279">
        <v>0</v>
      </c>
      <c r="G53" s="449">
        <v>8541</v>
      </c>
      <c r="H53" s="450"/>
      <c r="I53" s="279">
        <v>-4600</v>
      </c>
      <c r="J53" s="281">
        <v>-35.0049463511148</v>
      </c>
      <c r="K53" s="288"/>
    </row>
    <row r="54" s="430" customFormat="1" ht="24" spans="1:11">
      <c r="A54" s="282" t="s">
        <v>100</v>
      </c>
      <c r="B54" s="279">
        <v>7</v>
      </c>
      <c r="C54" s="279">
        <v>971</v>
      </c>
      <c r="D54" s="281">
        <v>13871.4285714286</v>
      </c>
      <c r="E54" s="279">
        <v>829</v>
      </c>
      <c r="F54" s="279">
        <v>0</v>
      </c>
      <c r="G54" s="449">
        <v>829</v>
      </c>
      <c r="H54" s="450"/>
      <c r="I54" s="279">
        <v>-142</v>
      </c>
      <c r="J54" s="281">
        <v>-14.6240988671473</v>
      </c>
      <c r="K54" s="288"/>
    </row>
    <row r="55" s="430" customFormat="1" ht="24" spans="1:11">
      <c r="A55" s="282" t="s">
        <v>101</v>
      </c>
      <c r="B55" s="279">
        <v>9503</v>
      </c>
      <c r="C55" s="279">
        <v>11382</v>
      </c>
      <c r="D55" s="281">
        <v>119.772703356835</v>
      </c>
      <c r="E55" s="279">
        <v>9554</v>
      </c>
      <c r="F55" s="279">
        <v>0</v>
      </c>
      <c r="G55" s="449">
        <v>9554</v>
      </c>
      <c r="H55" s="450"/>
      <c r="I55" s="279">
        <v>-1828</v>
      </c>
      <c r="J55" s="281">
        <v>-16.0604463187489</v>
      </c>
      <c r="K55" s="288"/>
    </row>
    <row r="56" s="430" customFormat="1" ht="24" spans="1:11">
      <c r="A56" s="282" t="s">
        <v>102</v>
      </c>
      <c r="B56" s="279">
        <v>0</v>
      </c>
      <c r="C56" s="279">
        <v>10</v>
      </c>
      <c r="D56" s="281">
        <v>0</v>
      </c>
      <c r="E56" s="279">
        <v>0</v>
      </c>
      <c r="F56" s="279">
        <v>0</v>
      </c>
      <c r="G56" s="449" t="s">
        <v>1393</v>
      </c>
      <c r="H56" s="450"/>
      <c r="I56" s="279">
        <v>-10</v>
      </c>
      <c r="J56" s="281">
        <v>-100</v>
      </c>
      <c r="K56" s="288"/>
    </row>
    <row r="57" s="430" customFormat="1" ht="24" spans="1:11">
      <c r="A57" s="282" t="s">
        <v>103</v>
      </c>
      <c r="B57" s="279">
        <v>300</v>
      </c>
      <c r="C57" s="279">
        <v>334</v>
      </c>
      <c r="D57" s="281">
        <v>111.333333333333</v>
      </c>
      <c r="E57" s="279">
        <v>81</v>
      </c>
      <c r="F57" s="279">
        <v>0</v>
      </c>
      <c r="G57" s="449">
        <v>81</v>
      </c>
      <c r="H57" s="450"/>
      <c r="I57" s="279">
        <v>-253</v>
      </c>
      <c r="J57" s="281">
        <v>-75.748502994012</v>
      </c>
      <c r="K57" s="288"/>
    </row>
    <row r="58" s="430" customFormat="1" ht="24" spans="1:11">
      <c r="A58" s="282" t="s">
        <v>104</v>
      </c>
      <c r="B58" s="279">
        <v>19927</v>
      </c>
      <c r="C58" s="279">
        <v>27995</v>
      </c>
      <c r="D58" s="281">
        <v>140.487780398454</v>
      </c>
      <c r="E58" s="279">
        <v>22070</v>
      </c>
      <c r="F58" s="279">
        <v>0</v>
      </c>
      <c r="G58" s="449">
        <v>22070</v>
      </c>
      <c r="H58" s="450"/>
      <c r="I58" s="279">
        <v>-5925</v>
      </c>
      <c r="J58" s="281">
        <v>-21.1644936595821</v>
      </c>
      <c r="K58" s="288"/>
    </row>
    <row r="59" s="430" customFormat="1" ht="24" spans="1:11">
      <c r="A59" s="282" t="s">
        <v>105</v>
      </c>
      <c r="B59" s="279">
        <v>5272</v>
      </c>
      <c r="C59" s="279">
        <v>7639</v>
      </c>
      <c r="D59" s="281">
        <v>144.897572078907</v>
      </c>
      <c r="E59" s="279">
        <v>6747</v>
      </c>
      <c r="F59" s="279">
        <v>0</v>
      </c>
      <c r="G59" s="449">
        <v>6747</v>
      </c>
      <c r="H59" s="450"/>
      <c r="I59" s="279">
        <v>-892</v>
      </c>
      <c r="J59" s="281">
        <v>-11.6769210629664</v>
      </c>
      <c r="K59" s="288"/>
    </row>
    <row r="60" s="430" customFormat="1" ht="24" spans="1:11">
      <c r="A60" s="282" t="s">
        <v>106</v>
      </c>
      <c r="B60" s="279">
        <v>13</v>
      </c>
      <c r="C60" s="279">
        <v>13</v>
      </c>
      <c r="D60" s="281">
        <v>100</v>
      </c>
      <c r="E60" s="279">
        <v>384</v>
      </c>
      <c r="F60" s="279">
        <v>0</v>
      </c>
      <c r="G60" s="449">
        <v>384</v>
      </c>
      <c r="H60" s="450"/>
      <c r="I60" s="279">
        <v>371</v>
      </c>
      <c r="J60" s="281">
        <v>2853.84615384615</v>
      </c>
      <c r="K60" s="288"/>
    </row>
    <row r="61" s="430" customFormat="1" ht="24" spans="1:11">
      <c r="A61" s="282" t="s">
        <v>107</v>
      </c>
      <c r="B61" s="279">
        <v>22217</v>
      </c>
      <c r="C61" s="279">
        <v>28856</v>
      </c>
      <c r="D61" s="281">
        <v>129.882522392762</v>
      </c>
      <c r="E61" s="279">
        <v>28920</v>
      </c>
      <c r="F61" s="279">
        <v>0</v>
      </c>
      <c r="G61" s="449">
        <v>28920</v>
      </c>
      <c r="H61" s="450"/>
      <c r="I61" s="279">
        <v>64</v>
      </c>
      <c r="J61" s="281">
        <v>0.221790962018298</v>
      </c>
      <c r="K61" s="288"/>
    </row>
    <row r="62" s="430" customFormat="1" ht="24" spans="1:11">
      <c r="A62" s="282" t="s">
        <v>108</v>
      </c>
      <c r="B62" s="279">
        <v>272</v>
      </c>
      <c r="C62" s="279">
        <v>3113</v>
      </c>
      <c r="D62" s="281">
        <v>1144.48529411765</v>
      </c>
      <c r="E62" s="279">
        <v>718</v>
      </c>
      <c r="F62" s="279">
        <v>0</v>
      </c>
      <c r="G62" s="449">
        <v>718</v>
      </c>
      <c r="H62" s="450"/>
      <c r="I62" s="279">
        <v>-2395</v>
      </c>
      <c r="J62" s="281">
        <v>-76.935432059107</v>
      </c>
      <c r="K62" s="288"/>
    </row>
    <row r="63" s="430" customFormat="1" ht="24" spans="1:11">
      <c r="A63" s="282" t="s">
        <v>109</v>
      </c>
      <c r="B63" s="279">
        <v>450</v>
      </c>
      <c r="C63" s="279">
        <v>917</v>
      </c>
      <c r="D63" s="281">
        <v>203.777777777778</v>
      </c>
      <c r="E63" s="279">
        <v>330</v>
      </c>
      <c r="F63" s="279">
        <v>0</v>
      </c>
      <c r="G63" s="449">
        <v>330</v>
      </c>
      <c r="H63" s="450"/>
      <c r="I63" s="279">
        <v>-587</v>
      </c>
      <c r="J63" s="281">
        <v>-64.0130861504907</v>
      </c>
      <c r="K63" s="288"/>
    </row>
    <row r="64" s="430" customFormat="1" ht="24" spans="1:11">
      <c r="A64" s="282" t="s">
        <v>110</v>
      </c>
      <c r="B64" s="279">
        <v>130</v>
      </c>
      <c r="C64" s="279">
        <v>130</v>
      </c>
      <c r="D64" s="281">
        <v>100</v>
      </c>
      <c r="E64" s="279">
        <v>107</v>
      </c>
      <c r="F64" s="279">
        <v>0</v>
      </c>
      <c r="G64" s="449">
        <v>107</v>
      </c>
      <c r="H64" s="450"/>
      <c r="I64" s="279">
        <v>-23</v>
      </c>
      <c r="J64" s="281">
        <v>-17.6923076923077</v>
      </c>
      <c r="K64" s="288"/>
    </row>
    <row r="65" s="430" customFormat="1" ht="24" spans="1:11">
      <c r="A65" s="282" t="s">
        <v>111</v>
      </c>
      <c r="B65" s="279">
        <v>200</v>
      </c>
      <c r="C65" s="279">
        <v>269</v>
      </c>
      <c r="D65" s="281">
        <v>134.5</v>
      </c>
      <c r="E65" s="279">
        <v>4</v>
      </c>
      <c r="F65" s="279">
        <v>0</v>
      </c>
      <c r="G65" s="449">
        <v>4</v>
      </c>
      <c r="H65" s="450"/>
      <c r="I65" s="279">
        <v>-265</v>
      </c>
      <c r="J65" s="281">
        <v>-98.5130111524164</v>
      </c>
      <c r="K65" s="288"/>
    </row>
    <row r="66" s="430" customFormat="1" ht="24" spans="1:11">
      <c r="A66" s="282" t="s">
        <v>112</v>
      </c>
      <c r="B66" s="279"/>
      <c r="C66" s="279">
        <v>0</v>
      </c>
      <c r="D66" s="281"/>
      <c r="E66" s="279"/>
      <c r="F66" s="279"/>
      <c r="G66" s="449" t="s">
        <v>1393</v>
      </c>
      <c r="H66" s="450"/>
      <c r="I66" s="279"/>
      <c r="J66" s="281"/>
      <c r="K66" s="288"/>
    </row>
    <row r="67" s="430" customFormat="1" ht="24" spans="1:11">
      <c r="A67" s="282" t="s">
        <v>113</v>
      </c>
      <c r="B67" s="279"/>
      <c r="C67" s="279">
        <v>0</v>
      </c>
      <c r="D67" s="281"/>
      <c r="E67" s="279"/>
      <c r="F67" s="279"/>
      <c r="G67" s="449" t="s">
        <v>1393</v>
      </c>
      <c r="H67" s="450"/>
      <c r="I67" s="279"/>
      <c r="J67" s="281"/>
      <c r="K67" s="288"/>
    </row>
    <row r="68" s="430" customFormat="1" spans="1:11">
      <c r="A68" s="282" t="s">
        <v>114</v>
      </c>
      <c r="B68" s="279"/>
      <c r="C68" s="279">
        <v>0</v>
      </c>
      <c r="D68" s="281"/>
      <c r="E68" s="279"/>
      <c r="F68" s="279"/>
      <c r="G68" s="449" t="s">
        <v>1393</v>
      </c>
      <c r="H68" s="450"/>
      <c r="I68" s="279"/>
      <c r="J68" s="281"/>
      <c r="K68" s="288"/>
    </row>
    <row r="69" s="430" customFormat="1" spans="1:11">
      <c r="A69" s="283" t="s">
        <v>115</v>
      </c>
      <c r="B69" s="279">
        <v>742</v>
      </c>
      <c r="C69" s="279">
        <v>1902</v>
      </c>
      <c r="D69" s="281">
        <v>256.33423180593</v>
      </c>
      <c r="E69" s="279">
        <v>782</v>
      </c>
      <c r="F69" s="279">
        <v>133</v>
      </c>
      <c r="G69" s="449">
        <v>649</v>
      </c>
      <c r="H69" s="279"/>
      <c r="I69" s="279">
        <v>-1120</v>
      </c>
      <c r="J69" s="281">
        <v>-58.8853838065195</v>
      </c>
      <c r="K69" s="288"/>
    </row>
    <row r="70" s="430" customFormat="1" spans="1:11">
      <c r="A70" s="282" t="s">
        <v>116</v>
      </c>
      <c r="B70" s="279">
        <v>3926</v>
      </c>
      <c r="C70" s="279">
        <v>10838</v>
      </c>
      <c r="D70" s="281">
        <v>276.057055527254</v>
      </c>
      <c r="E70" s="279">
        <v>6626</v>
      </c>
      <c r="F70" s="279"/>
      <c r="G70" s="449">
        <v>6626</v>
      </c>
      <c r="H70" s="450">
        <v>0</v>
      </c>
      <c r="I70" s="279">
        <v>-4212</v>
      </c>
      <c r="J70" s="281">
        <v>-38.8632589038568</v>
      </c>
      <c r="K70" s="288"/>
    </row>
    <row r="71" s="430" customFormat="1" spans="1:11">
      <c r="A71" s="282" t="s">
        <v>117</v>
      </c>
      <c r="B71" s="279">
        <v>52</v>
      </c>
      <c r="C71" s="279">
        <v>371</v>
      </c>
      <c r="D71" s="281">
        <v>713.461538461538</v>
      </c>
      <c r="E71" s="279">
        <v>45</v>
      </c>
      <c r="F71" s="279"/>
      <c r="G71" s="449">
        <v>45</v>
      </c>
      <c r="H71" s="450"/>
      <c r="I71" s="279">
        <v>-326</v>
      </c>
      <c r="J71" s="281">
        <v>-87.8706199460916</v>
      </c>
      <c r="K71" s="288"/>
    </row>
    <row r="72" s="430" customFormat="1" spans="1:11">
      <c r="A72" s="282" t="s">
        <v>118</v>
      </c>
      <c r="B72" s="279">
        <v>0</v>
      </c>
      <c r="C72" s="279"/>
      <c r="D72" s="281">
        <v>0</v>
      </c>
      <c r="E72" s="279">
        <v>0</v>
      </c>
      <c r="F72" s="279"/>
      <c r="G72" s="449"/>
      <c r="H72" s="450"/>
      <c r="I72" s="279">
        <v>0</v>
      </c>
      <c r="J72" s="281">
        <v>0</v>
      </c>
      <c r="K72" s="288"/>
    </row>
    <row r="73" s="430" customFormat="1" spans="1:11">
      <c r="A73" s="282" t="s">
        <v>119</v>
      </c>
      <c r="B73" s="279">
        <v>0</v>
      </c>
      <c r="C73" s="279"/>
      <c r="D73" s="281">
        <v>0</v>
      </c>
      <c r="E73" s="279">
        <v>0</v>
      </c>
      <c r="F73" s="279"/>
      <c r="G73" s="449"/>
      <c r="H73" s="450"/>
      <c r="I73" s="279">
        <v>0</v>
      </c>
      <c r="J73" s="281">
        <v>0</v>
      </c>
      <c r="K73" s="288"/>
    </row>
    <row r="74" s="430" customFormat="1" spans="1:11">
      <c r="A74" s="282" t="s">
        <v>120</v>
      </c>
      <c r="B74" s="279">
        <v>0</v>
      </c>
      <c r="C74" s="279">
        <v>0</v>
      </c>
      <c r="D74" s="281">
        <v>0</v>
      </c>
      <c r="E74" s="279">
        <v>0</v>
      </c>
      <c r="F74" s="279"/>
      <c r="G74" s="449" t="s">
        <v>1393</v>
      </c>
      <c r="H74" s="450"/>
      <c r="I74" s="279">
        <v>0</v>
      </c>
      <c r="J74" s="281">
        <v>0</v>
      </c>
      <c r="K74" s="288"/>
    </row>
    <row r="75" s="430" customFormat="1" spans="1:11">
      <c r="A75" s="282" t="s">
        <v>121</v>
      </c>
      <c r="B75" s="279">
        <v>0</v>
      </c>
      <c r="C75" s="279">
        <v>0</v>
      </c>
      <c r="D75" s="281">
        <v>0</v>
      </c>
      <c r="E75" s="279">
        <v>0</v>
      </c>
      <c r="F75" s="279"/>
      <c r="G75" s="449" t="s">
        <v>1393</v>
      </c>
      <c r="H75" s="450"/>
      <c r="I75" s="279">
        <v>0</v>
      </c>
      <c r="J75" s="281">
        <v>0</v>
      </c>
      <c r="K75" s="288"/>
    </row>
    <row r="76" s="433" customFormat="1" spans="1:11">
      <c r="A76" s="282" t="s">
        <v>122</v>
      </c>
      <c r="B76" s="279">
        <v>0</v>
      </c>
      <c r="C76" s="279">
        <v>0</v>
      </c>
      <c r="D76" s="281">
        <v>0</v>
      </c>
      <c r="E76" s="279">
        <v>0</v>
      </c>
      <c r="F76" s="279"/>
      <c r="G76" s="449" t="s">
        <v>1393</v>
      </c>
      <c r="H76" s="279"/>
      <c r="I76" s="279">
        <v>0</v>
      </c>
      <c r="J76" s="281">
        <v>0</v>
      </c>
      <c r="K76" s="288"/>
    </row>
    <row r="77" s="433" customFormat="1" spans="1:11">
      <c r="A77" s="282" t="s">
        <v>123</v>
      </c>
      <c r="B77" s="279">
        <v>0</v>
      </c>
      <c r="C77" s="279">
        <v>25</v>
      </c>
      <c r="D77" s="281">
        <v>0</v>
      </c>
      <c r="E77" s="279">
        <v>0</v>
      </c>
      <c r="F77" s="279"/>
      <c r="G77" s="449" t="s">
        <v>1393</v>
      </c>
      <c r="H77" s="450"/>
      <c r="I77" s="279">
        <v>-25</v>
      </c>
      <c r="J77" s="281">
        <v>-100</v>
      </c>
      <c r="K77" s="288"/>
    </row>
    <row r="78" s="433" customFormat="1" spans="1:11">
      <c r="A78" s="282" t="s">
        <v>124</v>
      </c>
      <c r="B78" s="279">
        <v>172</v>
      </c>
      <c r="C78" s="279">
        <v>192</v>
      </c>
      <c r="D78" s="281">
        <v>111.627906976744</v>
      </c>
      <c r="E78" s="279">
        <v>41</v>
      </c>
      <c r="F78" s="279"/>
      <c r="G78" s="449">
        <v>41</v>
      </c>
      <c r="H78" s="450"/>
      <c r="I78" s="279">
        <v>-151</v>
      </c>
      <c r="J78" s="281">
        <v>-78.6458333333333</v>
      </c>
      <c r="K78" s="288"/>
    </row>
    <row r="79" s="433" customFormat="1" spans="1:11">
      <c r="A79" s="282" t="s">
        <v>125</v>
      </c>
      <c r="B79" s="279">
        <v>388</v>
      </c>
      <c r="C79" s="279">
        <v>501</v>
      </c>
      <c r="D79" s="281">
        <v>129.123711340206</v>
      </c>
      <c r="E79" s="279">
        <v>353</v>
      </c>
      <c r="F79" s="279"/>
      <c r="G79" s="449">
        <v>353</v>
      </c>
      <c r="H79" s="450"/>
      <c r="I79" s="279">
        <v>-148</v>
      </c>
      <c r="J79" s="281">
        <v>-29.5409181636727</v>
      </c>
      <c r="K79" s="288"/>
    </row>
    <row r="80" s="433" customFormat="1" spans="1:11">
      <c r="A80" s="282" t="s">
        <v>126</v>
      </c>
      <c r="B80" s="279">
        <v>-398</v>
      </c>
      <c r="C80" s="279">
        <v>3318</v>
      </c>
      <c r="D80" s="281">
        <v>-833.668341708543</v>
      </c>
      <c r="E80" s="279">
        <v>0</v>
      </c>
      <c r="F80" s="279"/>
      <c r="G80" s="449" t="s">
        <v>1393</v>
      </c>
      <c r="H80" s="450"/>
      <c r="I80" s="279">
        <v>-3318</v>
      </c>
      <c r="J80" s="281">
        <v>-100</v>
      </c>
      <c r="K80" s="288"/>
    </row>
    <row r="81" s="433" customFormat="1" spans="1:11">
      <c r="A81" s="282" t="s">
        <v>127</v>
      </c>
      <c r="B81" s="279">
        <v>0</v>
      </c>
      <c r="C81" s="279">
        <v>115</v>
      </c>
      <c r="D81" s="281">
        <v>0</v>
      </c>
      <c r="E81" s="279">
        <v>0</v>
      </c>
      <c r="F81" s="279"/>
      <c r="G81" s="449" t="s">
        <v>1393</v>
      </c>
      <c r="H81" s="450"/>
      <c r="I81" s="285">
        <v>-115</v>
      </c>
      <c r="J81" s="281">
        <v>-100</v>
      </c>
      <c r="K81" s="288"/>
    </row>
    <row r="82" s="433" customFormat="1" spans="1:11">
      <c r="A82" s="282" t="s">
        <v>128</v>
      </c>
      <c r="B82" s="279">
        <v>2699</v>
      </c>
      <c r="C82" s="285">
        <v>2959</v>
      </c>
      <c r="D82" s="281">
        <v>109.633197480548</v>
      </c>
      <c r="E82" s="279">
        <v>6180</v>
      </c>
      <c r="F82" s="461"/>
      <c r="G82" s="449">
        <v>6180</v>
      </c>
      <c r="H82" s="461"/>
      <c r="I82" s="285">
        <v>3221</v>
      </c>
      <c r="J82" s="281">
        <v>108.854342683339</v>
      </c>
      <c r="K82" s="474"/>
    </row>
    <row r="83" s="433" customFormat="1" spans="1:11">
      <c r="A83" s="282" t="s">
        <v>129</v>
      </c>
      <c r="B83" s="279">
        <v>100</v>
      </c>
      <c r="C83" s="285">
        <v>239</v>
      </c>
      <c r="D83" s="281">
        <v>239</v>
      </c>
      <c r="E83" s="279">
        <v>0</v>
      </c>
      <c r="F83" s="288"/>
      <c r="G83" s="449" t="s">
        <v>1393</v>
      </c>
      <c r="H83" s="288"/>
      <c r="I83" s="285">
        <v>-239</v>
      </c>
      <c r="J83" s="281">
        <v>-100</v>
      </c>
      <c r="K83" s="288"/>
    </row>
    <row r="84" s="433" customFormat="1" spans="1:11">
      <c r="A84" s="282" t="s">
        <v>130</v>
      </c>
      <c r="B84" s="279">
        <v>0</v>
      </c>
      <c r="C84" s="285">
        <v>1740</v>
      </c>
      <c r="D84" s="281">
        <v>0</v>
      </c>
      <c r="E84" s="279">
        <v>0</v>
      </c>
      <c r="F84" s="288"/>
      <c r="G84" s="449" t="s">
        <v>1393</v>
      </c>
      <c r="H84" s="288"/>
      <c r="I84" s="285">
        <v>-1740</v>
      </c>
      <c r="J84" s="281">
        <v>-100</v>
      </c>
      <c r="K84" s="288"/>
    </row>
    <row r="85" s="433" customFormat="1" spans="1:11">
      <c r="A85" s="282" t="s">
        <v>131</v>
      </c>
      <c r="B85" s="279">
        <v>750</v>
      </c>
      <c r="C85" s="285">
        <v>510</v>
      </c>
      <c r="D85" s="281">
        <v>68</v>
      </c>
      <c r="E85" s="279">
        <v>0</v>
      </c>
      <c r="F85" s="288"/>
      <c r="G85" s="449" t="s">
        <v>1393</v>
      </c>
      <c r="H85" s="288"/>
      <c r="I85" s="285">
        <v>-510</v>
      </c>
      <c r="J85" s="281">
        <v>-100</v>
      </c>
      <c r="K85" s="288"/>
    </row>
    <row r="86" s="433" customFormat="1" spans="1:11">
      <c r="A86" s="282" t="s">
        <v>132</v>
      </c>
      <c r="B86" s="279">
        <v>0</v>
      </c>
      <c r="C86" s="285">
        <v>705</v>
      </c>
      <c r="D86" s="281">
        <v>0</v>
      </c>
      <c r="E86" s="279">
        <v>0</v>
      </c>
      <c r="F86" s="288"/>
      <c r="G86" s="449" t="s">
        <v>1393</v>
      </c>
      <c r="H86" s="288"/>
      <c r="I86" s="285">
        <v>-705</v>
      </c>
      <c r="J86" s="281">
        <v>-100</v>
      </c>
      <c r="K86" s="288"/>
    </row>
    <row r="87" s="433" customFormat="1" spans="1:11">
      <c r="A87" s="282" t="s">
        <v>133</v>
      </c>
      <c r="B87" s="279">
        <v>0</v>
      </c>
      <c r="C87" s="285">
        <v>0</v>
      </c>
      <c r="D87" s="281">
        <v>0</v>
      </c>
      <c r="E87" s="279">
        <v>0</v>
      </c>
      <c r="F87" s="288"/>
      <c r="G87" s="449" t="s">
        <v>1393</v>
      </c>
      <c r="H87" s="288"/>
      <c r="I87" s="285">
        <v>0</v>
      </c>
      <c r="J87" s="281">
        <v>0</v>
      </c>
      <c r="K87" s="288"/>
    </row>
    <row r="88" s="433" customFormat="1" spans="1:11">
      <c r="A88" s="282" t="s">
        <v>134</v>
      </c>
      <c r="B88" s="279">
        <v>0</v>
      </c>
      <c r="C88" s="285">
        <v>0</v>
      </c>
      <c r="D88" s="281">
        <v>0</v>
      </c>
      <c r="E88" s="279">
        <v>0</v>
      </c>
      <c r="F88" s="288"/>
      <c r="G88" s="449" t="s">
        <v>1393</v>
      </c>
      <c r="H88" s="288"/>
      <c r="I88" s="285">
        <v>0</v>
      </c>
      <c r="J88" s="281">
        <v>0</v>
      </c>
      <c r="K88" s="288"/>
    </row>
    <row r="89" s="433" customFormat="1" spans="1:11">
      <c r="A89" s="282" t="s">
        <v>135</v>
      </c>
      <c r="B89" s="279">
        <v>2</v>
      </c>
      <c r="C89" s="285">
        <v>2</v>
      </c>
      <c r="D89" s="281">
        <v>100</v>
      </c>
      <c r="E89" s="279">
        <v>2</v>
      </c>
      <c r="F89" s="288"/>
      <c r="G89" s="449">
        <v>2</v>
      </c>
      <c r="H89" s="288"/>
      <c r="I89" s="285">
        <v>0</v>
      </c>
      <c r="J89" s="281">
        <v>0</v>
      </c>
      <c r="K89" s="288"/>
    </row>
    <row r="90" s="433" customFormat="1" spans="1:11">
      <c r="A90" s="282" t="s">
        <v>136</v>
      </c>
      <c r="B90" s="279">
        <v>161</v>
      </c>
      <c r="C90" s="285">
        <v>161</v>
      </c>
      <c r="D90" s="281">
        <v>100</v>
      </c>
      <c r="E90" s="279">
        <v>5</v>
      </c>
      <c r="F90" s="288"/>
      <c r="G90" s="449">
        <v>5</v>
      </c>
      <c r="H90" s="288"/>
      <c r="I90" s="286">
        <v>-156</v>
      </c>
      <c r="J90" s="281">
        <v>-96.8944099378882</v>
      </c>
      <c r="K90" s="288"/>
    </row>
    <row r="91" s="433" customFormat="1" spans="1:11">
      <c r="A91" s="462" t="s">
        <v>137</v>
      </c>
      <c r="B91" s="286">
        <v>0</v>
      </c>
      <c r="C91" s="286"/>
      <c r="D91" s="278">
        <v>0</v>
      </c>
      <c r="E91" s="286">
        <v>0</v>
      </c>
      <c r="F91" s="463"/>
      <c r="G91" s="464"/>
      <c r="H91" s="286"/>
      <c r="I91" s="286">
        <v>0</v>
      </c>
      <c r="J91" s="278">
        <v>0</v>
      </c>
      <c r="K91" s="288"/>
    </row>
    <row r="92" s="433" customFormat="1" spans="1:11">
      <c r="A92" s="462" t="s">
        <v>138</v>
      </c>
      <c r="B92" s="286">
        <v>61706</v>
      </c>
      <c r="C92" s="286">
        <v>62019</v>
      </c>
      <c r="D92" s="278">
        <v>100.507244028133</v>
      </c>
      <c r="E92" s="279">
        <v>50726</v>
      </c>
      <c r="F92" s="465"/>
      <c r="G92" s="466"/>
      <c r="H92" s="288">
        <v>50726</v>
      </c>
      <c r="I92" s="285">
        <v>-11293</v>
      </c>
      <c r="J92" s="278">
        <v>-18.2089359712346</v>
      </c>
      <c r="K92" s="288"/>
    </row>
    <row r="93" s="433" customFormat="1" spans="1:11">
      <c r="A93" s="282" t="s">
        <v>139</v>
      </c>
      <c r="B93" s="279">
        <v>21000</v>
      </c>
      <c r="C93" s="285">
        <v>537</v>
      </c>
      <c r="D93" s="278">
        <v>2.55714285714286</v>
      </c>
      <c r="E93" s="279">
        <v>120</v>
      </c>
      <c r="F93" s="299">
        <v>120</v>
      </c>
      <c r="G93" s="466"/>
      <c r="H93" s="288"/>
      <c r="I93" s="285">
        <v>-417</v>
      </c>
      <c r="J93" s="278">
        <v>-77.6536312849162</v>
      </c>
      <c r="K93" s="288"/>
    </row>
    <row r="94" s="433" customFormat="1" ht="24" spans="1:11">
      <c r="A94" s="282" t="s">
        <v>140</v>
      </c>
      <c r="B94" s="279">
        <v>21000</v>
      </c>
      <c r="C94" s="285">
        <v>466</v>
      </c>
      <c r="D94" s="281">
        <v>2.21904761904762</v>
      </c>
      <c r="E94" s="279">
        <v>0</v>
      </c>
      <c r="F94" s="288"/>
      <c r="G94" s="466"/>
      <c r="H94" s="288"/>
      <c r="I94" s="285">
        <v>-466</v>
      </c>
      <c r="J94" s="281">
        <v>-100</v>
      </c>
      <c r="K94" s="288"/>
    </row>
    <row r="95" s="433" customFormat="1" ht="24" spans="1:11">
      <c r="A95" s="282" t="s">
        <v>141</v>
      </c>
      <c r="B95" s="279">
        <v>0</v>
      </c>
      <c r="C95" s="288">
        <v>71</v>
      </c>
      <c r="D95" s="281">
        <v>0</v>
      </c>
      <c r="E95" s="279">
        <v>120</v>
      </c>
      <c r="F95" s="288">
        <v>120</v>
      </c>
      <c r="G95" s="466"/>
      <c r="H95" s="288"/>
      <c r="I95" s="285">
        <v>49</v>
      </c>
      <c r="J95" s="281">
        <v>69.0140845070423</v>
      </c>
      <c r="K95" s="288"/>
    </row>
    <row r="96" s="433" customFormat="1" ht="24" spans="1:11">
      <c r="A96" s="462" t="s">
        <v>142</v>
      </c>
      <c r="B96" s="279">
        <v>0</v>
      </c>
      <c r="C96" s="286"/>
      <c r="D96" s="281">
        <v>0</v>
      </c>
      <c r="E96" s="279">
        <v>0</v>
      </c>
      <c r="F96" s="288"/>
      <c r="G96" s="466"/>
      <c r="H96" s="288"/>
      <c r="I96" s="285">
        <v>0</v>
      </c>
      <c r="J96" s="281">
        <v>0</v>
      </c>
      <c r="K96" s="288"/>
    </row>
    <row r="97" s="430" customFormat="1" spans="1:18">
      <c r="A97" s="462" t="s">
        <v>143</v>
      </c>
      <c r="B97" s="285">
        <v>0</v>
      </c>
      <c r="C97" s="285">
        <v>24773</v>
      </c>
      <c r="D97" s="285">
        <v>0</v>
      </c>
      <c r="E97" s="285">
        <v>10700</v>
      </c>
      <c r="F97" s="285"/>
      <c r="G97" s="285">
        <v>10700</v>
      </c>
      <c r="H97" s="285"/>
      <c r="I97" s="285">
        <v>-14073</v>
      </c>
      <c r="J97" s="285">
        <v>-56.8078149598353</v>
      </c>
      <c r="K97" s="288"/>
      <c r="R97" s="285"/>
    </row>
    <row r="98" s="432" customFormat="1" spans="1:11">
      <c r="A98" s="462" t="s">
        <v>144</v>
      </c>
      <c r="B98" s="285">
        <v>0</v>
      </c>
      <c r="C98" s="285"/>
      <c r="D98" s="285">
        <v>0</v>
      </c>
      <c r="E98" s="285">
        <v>0</v>
      </c>
      <c r="F98" s="285"/>
      <c r="G98" s="285"/>
      <c r="H98" s="285"/>
      <c r="I98" s="285">
        <v>0</v>
      </c>
      <c r="J98" s="285">
        <v>0</v>
      </c>
      <c r="K98" s="288"/>
    </row>
    <row r="99" s="428" customFormat="1" spans="1:11">
      <c r="A99" s="467" t="s">
        <v>145</v>
      </c>
      <c r="B99" s="285">
        <v>0</v>
      </c>
      <c r="C99" s="285"/>
      <c r="D99" s="285">
        <v>0</v>
      </c>
      <c r="E99" s="285">
        <v>19800</v>
      </c>
      <c r="F99" s="285">
        <v>19800</v>
      </c>
      <c r="G99" s="285"/>
      <c r="H99" s="285"/>
      <c r="I99" s="285">
        <v>19800</v>
      </c>
      <c r="J99" s="285">
        <v>0</v>
      </c>
      <c r="K99" s="475"/>
    </row>
    <row r="100" s="428" customFormat="1" spans="1:11">
      <c r="A100" s="468" t="s">
        <v>146</v>
      </c>
      <c r="B100" s="285">
        <v>310685</v>
      </c>
      <c r="C100" s="285">
        <v>353968</v>
      </c>
      <c r="D100" s="285">
        <v>113.931474000998</v>
      </c>
      <c r="E100" s="285">
        <v>309314</v>
      </c>
      <c r="F100" s="285">
        <v>161085</v>
      </c>
      <c r="G100" s="285">
        <v>97503</v>
      </c>
      <c r="H100" s="285">
        <v>50726</v>
      </c>
      <c r="I100" s="285">
        <v>-44654</v>
      </c>
      <c r="J100" s="285">
        <v>-12.6152646566921</v>
      </c>
      <c r="K100" s="439"/>
    </row>
    <row r="101" s="428" customFormat="1" spans="1:11">
      <c r="A101" s="469"/>
      <c r="B101" s="439"/>
      <c r="C101" s="439"/>
      <c r="D101" s="470"/>
      <c r="E101" s="439"/>
      <c r="F101" s="439"/>
      <c r="G101" s="471"/>
      <c r="H101" s="439"/>
      <c r="I101" s="439"/>
      <c r="J101" s="439"/>
      <c r="K101" s="439"/>
    </row>
    <row r="102" s="428" customFormat="1" spans="1:11">
      <c r="A102" s="469"/>
      <c r="B102" s="439"/>
      <c r="C102" s="439"/>
      <c r="D102" s="470"/>
      <c r="E102" s="439"/>
      <c r="F102" s="439"/>
      <c r="G102" s="439"/>
      <c r="H102" s="439"/>
      <c r="I102" s="439"/>
      <c r="J102" s="439"/>
      <c r="K102" s="439"/>
    </row>
    <row r="103" s="428" customFormat="1" spans="1:11">
      <c r="A103" s="469"/>
      <c r="B103" s="439"/>
      <c r="C103" s="439"/>
      <c r="D103" s="470"/>
      <c r="E103" s="439"/>
      <c r="F103" s="439"/>
      <c r="G103" s="439"/>
      <c r="H103" s="439"/>
      <c r="I103" s="439"/>
      <c r="J103" s="439"/>
      <c r="K103" s="439"/>
    </row>
    <row r="104" s="434" customFormat="1" spans="1:253">
      <c r="A104" s="469"/>
      <c r="B104" s="439"/>
      <c r="C104" s="439"/>
      <c r="D104" s="470"/>
      <c r="E104" s="439"/>
      <c r="F104" s="439"/>
      <c r="G104" s="439"/>
      <c r="H104" s="439"/>
      <c r="I104" s="439"/>
      <c r="J104" s="439"/>
      <c r="K104" s="439"/>
      <c r="L104" s="428"/>
      <c r="M104" s="428"/>
      <c r="N104" s="428"/>
      <c r="O104" s="428"/>
      <c r="P104" s="428"/>
      <c r="Q104" s="428"/>
      <c r="R104" s="428"/>
      <c r="S104" s="428"/>
      <c r="T104" s="428"/>
      <c r="U104" s="428"/>
      <c r="V104" s="428"/>
      <c r="W104" s="428"/>
      <c r="X104" s="428"/>
      <c r="Y104" s="428"/>
      <c r="Z104" s="428"/>
      <c r="AA104" s="428"/>
      <c r="AB104" s="428"/>
      <c r="AC104" s="428"/>
      <c r="AD104" s="428"/>
      <c r="AE104" s="428"/>
      <c r="AF104" s="428"/>
      <c r="AG104" s="428"/>
      <c r="AH104" s="428"/>
      <c r="AI104" s="428"/>
      <c r="AJ104" s="428"/>
      <c r="AK104" s="428"/>
      <c r="AL104" s="428"/>
      <c r="AM104" s="428"/>
      <c r="AN104" s="428"/>
      <c r="AO104" s="428"/>
      <c r="AP104" s="428"/>
      <c r="AQ104" s="428"/>
      <c r="AR104" s="428"/>
      <c r="AS104" s="428"/>
      <c r="AT104" s="428"/>
      <c r="AU104" s="428"/>
      <c r="AV104" s="428"/>
      <c r="AW104" s="428"/>
      <c r="AX104" s="428"/>
      <c r="AY104" s="428"/>
      <c r="AZ104" s="428"/>
      <c r="BA104" s="428"/>
      <c r="BB104" s="428"/>
      <c r="BC104" s="428"/>
      <c r="BD104" s="428"/>
      <c r="BE104" s="428"/>
      <c r="BF104" s="428"/>
      <c r="BG104" s="428"/>
      <c r="BH104" s="428"/>
      <c r="BI104" s="428"/>
      <c r="BJ104" s="428"/>
      <c r="BK104" s="428"/>
      <c r="BL104" s="428"/>
      <c r="BM104" s="428"/>
      <c r="BN104" s="428"/>
      <c r="BO104" s="428"/>
      <c r="BP104" s="428"/>
      <c r="BQ104" s="428"/>
      <c r="BR104" s="428"/>
      <c r="BS104" s="428"/>
      <c r="BT104" s="428"/>
      <c r="BU104" s="428"/>
      <c r="BV104" s="428"/>
      <c r="BW104" s="428"/>
      <c r="BX104" s="428"/>
      <c r="BY104" s="428"/>
      <c r="BZ104" s="428"/>
      <c r="CA104" s="428"/>
      <c r="CB104" s="428"/>
      <c r="CC104" s="428"/>
      <c r="CD104" s="428"/>
      <c r="CE104" s="428"/>
      <c r="CF104" s="428"/>
      <c r="CG104" s="428"/>
      <c r="CH104" s="428"/>
      <c r="CI104" s="428"/>
      <c r="CJ104" s="428"/>
      <c r="CK104" s="428"/>
      <c r="CL104" s="428"/>
      <c r="CM104" s="428"/>
      <c r="CN104" s="428"/>
      <c r="CO104" s="428"/>
      <c r="CP104" s="428"/>
      <c r="CQ104" s="428"/>
      <c r="CR104" s="428"/>
      <c r="CS104" s="428"/>
      <c r="CT104" s="428"/>
      <c r="CU104" s="428"/>
      <c r="CV104" s="428"/>
      <c r="CW104" s="428"/>
      <c r="CX104" s="428"/>
      <c r="CY104" s="428"/>
      <c r="CZ104" s="428"/>
      <c r="DA104" s="428"/>
      <c r="DB104" s="428"/>
      <c r="DC104" s="428"/>
      <c r="DD104" s="428"/>
      <c r="DE104" s="428"/>
      <c r="DF104" s="428"/>
      <c r="DG104" s="428"/>
      <c r="DH104" s="428"/>
      <c r="DI104" s="428"/>
      <c r="DJ104" s="428"/>
      <c r="DK104" s="428"/>
      <c r="DL104" s="428"/>
      <c r="DM104" s="428"/>
      <c r="DN104" s="428"/>
      <c r="DO104" s="428"/>
      <c r="DP104" s="428"/>
      <c r="DQ104" s="428"/>
      <c r="DR104" s="428"/>
      <c r="DS104" s="428"/>
      <c r="DT104" s="428"/>
      <c r="DU104" s="428"/>
      <c r="DV104" s="428"/>
      <c r="DW104" s="428"/>
      <c r="DX104" s="428"/>
      <c r="DY104" s="428"/>
      <c r="DZ104" s="428"/>
      <c r="EA104" s="428"/>
      <c r="EB104" s="428"/>
      <c r="EC104" s="428"/>
      <c r="ED104" s="428"/>
      <c r="EE104" s="428"/>
      <c r="EF104" s="428"/>
      <c r="EG104" s="428"/>
      <c r="EH104" s="428"/>
      <c r="EI104" s="428"/>
      <c r="EJ104" s="428"/>
      <c r="EK104" s="428"/>
      <c r="EL104" s="428"/>
      <c r="EM104" s="428"/>
      <c r="EN104" s="428"/>
      <c r="EO104" s="428"/>
      <c r="EP104" s="428"/>
      <c r="EQ104" s="428"/>
      <c r="ER104" s="428"/>
      <c r="ES104" s="428"/>
      <c r="ET104" s="428"/>
      <c r="EU104" s="428"/>
      <c r="EV104" s="428"/>
      <c r="EW104" s="428"/>
      <c r="EX104" s="428"/>
      <c r="EY104" s="428"/>
      <c r="EZ104" s="428"/>
      <c r="FA104" s="428"/>
      <c r="FB104" s="428"/>
      <c r="FC104" s="428"/>
      <c r="FD104" s="428"/>
      <c r="FE104" s="428"/>
      <c r="FF104" s="428"/>
      <c r="FG104" s="428"/>
      <c r="FH104" s="428"/>
      <c r="FI104" s="428"/>
      <c r="FJ104" s="428"/>
      <c r="FK104" s="428"/>
      <c r="FL104" s="428"/>
      <c r="FM104" s="428"/>
      <c r="FN104" s="428"/>
      <c r="FO104" s="428"/>
      <c r="FP104" s="428"/>
      <c r="FQ104" s="428"/>
      <c r="FR104" s="428"/>
      <c r="FS104" s="428"/>
      <c r="FT104" s="428"/>
      <c r="FU104" s="428"/>
      <c r="FV104" s="428"/>
      <c r="FW104" s="428"/>
      <c r="FX104" s="428"/>
      <c r="FY104" s="428"/>
      <c r="FZ104" s="428"/>
      <c r="GA104" s="428"/>
      <c r="GB104" s="428"/>
      <c r="GC104" s="428"/>
      <c r="GD104" s="428"/>
      <c r="GE104" s="428"/>
      <c r="GF104" s="428"/>
      <c r="GG104" s="428"/>
      <c r="GH104" s="428"/>
      <c r="GI104" s="428"/>
      <c r="GJ104" s="428"/>
      <c r="GK104" s="428"/>
      <c r="GL104" s="428"/>
      <c r="GM104" s="428"/>
      <c r="GN104" s="428"/>
      <c r="GO104" s="428"/>
      <c r="GP104" s="428"/>
      <c r="GQ104" s="428"/>
      <c r="GR104" s="428"/>
      <c r="GS104" s="428"/>
      <c r="GT104" s="428"/>
      <c r="GU104" s="428"/>
      <c r="GV104" s="428"/>
      <c r="GW104" s="428"/>
      <c r="GX104" s="428"/>
      <c r="GY104" s="428"/>
      <c r="GZ104" s="428"/>
      <c r="HA104" s="428"/>
      <c r="HB104" s="428"/>
      <c r="HC104" s="428"/>
      <c r="HD104" s="428"/>
      <c r="HE104" s="428"/>
      <c r="HF104" s="428"/>
      <c r="HG104" s="428"/>
      <c r="HH104" s="428"/>
      <c r="HI104" s="428"/>
      <c r="HJ104" s="428"/>
      <c r="HK104" s="428"/>
      <c r="HL104" s="428"/>
      <c r="HM104" s="428"/>
      <c r="HN104" s="428"/>
      <c r="HO104" s="428"/>
      <c r="HP104" s="428"/>
      <c r="HQ104" s="428"/>
      <c r="HR104" s="428"/>
      <c r="HS104" s="428"/>
      <c r="HT104" s="428"/>
      <c r="HU104" s="428"/>
      <c r="HV104" s="428"/>
      <c r="HW104" s="428"/>
      <c r="HX104" s="428"/>
      <c r="HY104" s="428"/>
      <c r="HZ104" s="428"/>
      <c r="IA104" s="428"/>
      <c r="IB104" s="428"/>
      <c r="IC104" s="428"/>
      <c r="ID104" s="428"/>
      <c r="IE104" s="428"/>
      <c r="IF104" s="428"/>
      <c r="IG104" s="428"/>
      <c r="IH104" s="428"/>
      <c r="II104" s="428"/>
      <c r="IJ104" s="428"/>
      <c r="IK104" s="428"/>
      <c r="IL104" s="428"/>
      <c r="IM104" s="428"/>
      <c r="IN104" s="428"/>
      <c r="IO104" s="428"/>
      <c r="IP104" s="428"/>
      <c r="IQ104" s="428"/>
      <c r="IR104" s="428"/>
      <c r="IS104" s="428"/>
    </row>
    <row r="105" s="430" customFormat="1" spans="1:11">
      <c r="A105" s="469"/>
      <c r="B105" s="439"/>
      <c r="C105" s="439"/>
      <c r="D105" s="470"/>
      <c r="E105" s="439"/>
      <c r="F105" s="439"/>
      <c r="G105" s="439"/>
      <c r="H105" s="439"/>
      <c r="I105" s="439"/>
      <c r="J105" s="439"/>
      <c r="K105" s="439"/>
    </row>
    <row r="106" s="430" customFormat="1" spans="1:11">
      <c r="A106" s="469"/>
      <c r="B106" s="439"/>
      <c r="C106" s="439"/>
      <c r="D106" s="470"/>
      <c r="E106" s="439"/>
      <c r="F106" s="439"/>
      <c r="G106" s="439"/>
      <c r="H106" s="439"/>
      <c r="I106" s="439"/>
      <c r="J106" s="439"/>
      <c r="K106" s="439"/>
    </row>
    <row r="107" s="430" customFormat="1" spans="1:11">
      <c r="A107" s="469"/>
      <c r="B107" s="439"/>
      <c r="C107" s="439"/>
      <c r="D107" s="470"/>
      <c r="E107" s="439"/>
      <c r="F107" s="439"/>
      <c r="G107" s="439"/>
      <c r="H107" s="439"/>
      <c r="I107" s="439"/>
      <c r="J107" s="439"/>
      <c r="K107" s="439"/>
    </row>
    <row r="108" s="430" customFormat="1" spans="1:11">
      <c r="A108" s="469"/>
      <c r="B108" s="439"/>
      <c r="C108" s="439"/>
      <c r="D108" s="470"/>
      <c r="E108" s="439"/>
      <c r="F108" s="439"/>
      <c r="G108" s="439"/>
      <c r="H108" s="439"/>
      <c r="I108" s="439"/>
      <c r="J108" s="439"/>
      <c r="K108" s="439"/>
    </row>
    <row r="109" s="428" customFormat="1" spans="1:11">
      <c r="A109" s="469"/>
      <c r="B109" s="439"/>
      <c r="C109" s="439"/>
      <c r="D109" s="470"/>
      <c r="E109" s="439"/>
      <c r="F109" s="439"/>
      <c r="G109" s="439"/>
      <c r="H109" s="439"/>
      <c r="I109" s="439"/>
      <c r="J109" s="439"/>
      <c r="K109" s="439"/>
    </row>
    <row r="110" s="428" customFormat="1" spans="1:11">
      <c r="A110" s="469"/>
      <c r="B110" s="439"/>
      <c r="C110" s="439"/>
      <c r="D110" s="470"/>
      <c r="E110" s="439"/>
      <c r="F110" s="439"/>
      <c r="G110" s="439"/>
      <c r="H110" s="439"/>
      <c r="I110" s="439"/>
      <c r="J110" s="439"/>
      <c r="K110" s="439"/>
    </row>
    <row r="111" s="428" customFormat="1" spans="1:11">
      <c r="A111" s="469"/>
      <c r="B111" s="439"/>
      <c r="C111" s="439"/>
      <c r="D111" s="470"/>
      <c r="E111" s="439"/>
      <c r="F111" s="439"/>
      <c r="G111" s="439"/>
      <c r="H111" s="439"/>
      <c r="I111" s="439"/>
      <c r="J111" s="439"/>
      <c r="K111" s="439"/>
    </row>
    <row r="112" s="428" customFormat="1" spans="1:11">
      <c r="A112" s="469"/>
      <c r="B112" s="439"/>
      <c r="C112" s="439"/>
      <c r="D112" s="470"/>
      <c r="E112" s="439"/>
      <c r="F112" s="439"/>
      <c r="G112" s="439"/>
      <c r="H112" s="439"/>
      <c r="I112" s="439"/>
      <c r="J112" s="439"/>
      <c r="K112" s="439"/>
    </row>
    <row r="113" s="428" customFormat="1" spans="1:11">
      <c r="A113" s="469"/>
      <c r="B113" s="439"/>
      <c r="C113" s="439"/>
      <c r="D113" s="470"/>
      <c r="E113" s="439"/>
      <c r="F113" s="439"/>
      <c r="G113" s="439"/>
      <c r="H113" s="439"/>
      <c r="I113" s="439"/>
      <c r="J113" s="439"/>
      <c r="K113" s="439"/>
    </row>
    <row r="114" s="428" customFormat="1" spans="1:11">
      <c r="A114" s="469"/>
      <c r="B114" s="439"/>
      <c r="C114" s="439"/>
      <c r="D114" s="470"/>
      <c r="E114" s="439"/>
      <c r="F114" s="439"/>
      <c r="G114" s="439"/>
      <c r="H114" s="439"/>
      <c r="I114" s="439"/>
      <c r="J114" s="439"/>
      <c r="K114" s="439"/>
    </row>
    <row r="115" s="428" customFormat="1" spans="1:11">
      <c r="A115" s="469"/>
      <c r="B115" s="439"/>
      <c r="C115" s="439"/>
      <c r="D115" s="470"/>
      <c r="E115" s="439"/>
      <c r="F115" s="439"/>
      <c r="G115" s="439"/>
      <c r="H115" s="439"/>
      <c r="I115" s="439"/>
      <c r="J115" s="439"/>
      <c r="K115" s="439"/>
    </row>
    <row r="116" s="428" customFormat="1" spans="1:11">
      <c r="A116" s="469"/>
      <c r="B116" s="439"/>
      <c r="C116" s="439"/>
      <c r="D116" s="470"/>
      <c r="E116" s="439"/>
      <c r="F116" s="439"/>
      <c r="G116" s="439"/>
      <c r="H116" s="439"/>
      <c r="I116" s="439"/>
      <c r="J116" s="439"/>
      <c r="K116" s="439"/>
    </row>
    <row r="117" s="428" customFormat="1" spans="1:11">
      <c r="A117" s="469"/>
      <c r="B117" s="439"/>
      <c r="C117" s="439"/>
      <c r="D117" s="470"/>
      <c r="E117" s="439"/>
      <c r="F117" s="439"/>
      <c r="G117" s="439"/>
      <c r="H117" s="439"/>
      <c r="I117" s="439"/>
      <c r="J117" s="439"/>
      <c r="K117" s="439"/>
    </row>
    <row r="118" s="428" customFormat="1" spans="1:11">
      <c r="A118" s="469"/>
      <c r="B118" s="439"/>
      <c r="C118" s="439"/>
      <c r="D118" s="470"/>
      <c r="E118" s="439"/>
      <c r="F118" s="439"/>
      <c r="G118" s="439"/>
      <c r="H118" s="439"/>
      <c r="I118" s="439"/>
      <c r="J118" s="439"/>
      <c r="K118" s="439"/>
    </row>
    <row r="119" s="428" customFormat="1" spans="1:11">
      <c r="A119" s="469"/>
      <c r="B119" s="439"/>
      <c r="C119" s="439"/>
      <c r="D119" s="470"/>
      <c r="E119" s="439"/>
      <c r="F119" s="439"/>
      <c r="G119" s="439"/>
      <c r="H119" s="439"/>
      <c r="I119" s="439"/>
      <c r="J119" s="439"/>
      <c r="K119" s="439"/>
    </row>
    <row r="120" s="428" customFormat="1" spans="1:11">
      <c r="A120" s="469"/>
      <c r="B120" s="439"/>
      <c r="C120" s="439"/>
      <c r="D120" s="470"/>
      <c r="E120" s="439"/>
      <c r="F120" s="439"/>
      <c r="G120" s="439"/>
      <c r="H120" s="439"/>
      <c r="I120" s="439"/>
      <c r="J120" s="439"/>
      <c r="K120" s="439"/>
    </row>
    <row r="121" s="428" customFormat="1" spans="1:11">
      <c r="A121" s="469"/>
      <c r="B121" s="439"/>
      <c r="C121" s="439"/>
      <c r="D121" s="470"/>
      <c r="E121" s="439"/>
      <c r="F121" s="439"/>
      <c r="G121" s="439"/>
      <c r="H121" s="439"/>
      <c r="I121" s="439"/>
      <c r="J121" s="439"/>
      <c r="K121" s="439"/>
    </row>
    <row r="122" s="428" customFormat="1" spans="1:11">
      <c r="A122" s="469"/>
      <c r="B122" s="439"/>
      <c r="C122" s="439"/>
      <c r="D122" s="470"/>
      <c r="E122" s="439"/>
      <c r="F122" s="439"/>
      <c r="G122" s="439"/>
      <c r="H122" s="439"/>
      <c r="I122" s="439"/>
      <c r="J122" s="439"/>
      <c r="K122" s="439"/>
    </row>
    <row r="123" s="428" customFormat="1" spans="1:11">
      <c r="A123" s="469"/>
      <c r="B123" s="439"/>
      <c r="C123" s="439"/>
      <c r="D123" s="470"/>
      <c r="E123" s="439"/>
      <c r="F123" s="439"/>
      <c r="G123" s="439"/>
      <c r="H123" s="439"/>
      <c r="I123" s="439"/>
      <c r="J123" s="439"/>
      <c r="K123" s="439"/>
    </row>
    <row r="124" s="428" customFormat="1" spans="1:11">
      <c r="A124" s="472"/>
      <c r="B124" s="439"/>
      <c r="C124" s="439"/>
      <c r="D124" s="473"/>
      <c r="E124" s="439"/>
      <c r="F124" s="439"/>
      <c r="G124" s="439"/>
      <c r="H124" s="439"/>
      <c r="I124" s="439"/>
      <c r="J124" s="439"/>
      <c r="K124" s="439"/>
    </row>
    <row r="125" s="428" customFormat="1" spans="1:11">
      <c r="A125" s="472"/>
      <c r="B125" s="439"/>
      <c r="C125" s="439"/>
      <c r="D125" s="473"/>
      <c r="E125" s="439"/>
      <c r="F125" s="439"/>
      <c r="G125" s="439"/>
      <c r="H125" s="439"/>
      <c r="I125" s="439"/>
      <c r="J125" s="439"/>
      <c r="K125" s="439"/>
    </row>
    <row r="126" s="428" customFormat="1" spans="1:11">
      <c r="A126" s="472"/>
      <c r="B126" s="439"/>
      <c r="C126" s="439"/>
      <c r="D126" s="473"/>
      <c r="E126" s="439"/>
      <c r="F126" s="439"/>
      <c r="G126" s="439"/>
      <c r="H126" s="439"/>
      <c r="I126" s="439"/>
      <c r="J126" s="439"/>
      <c r="K126" s="439"/>
    </row>
    <row r="127" s="428" customFormat="1" spans="1:11">
      <c r="A127" s="472"/>
      <c r="B127" s="439"/>
      <c r="C127" s="439"/>
      <c r="D127" s="473"/>
      <c r="E127" s="439"/>
      <c r="F127" s="439"/>
      <c r="G127" s="439"/>
      <c r="H127" s="439"/>
      <c r="I127" s="439"/>
      <c r="J127" s="439"/>
      <c r="K127" s="439"/>
    </row>
    <row r="128" s="428" customFormat="1" spans="1:11">
      <c r="A128" s="472"/>
      <c r="B128" s="439"/>
      <c r="C128" s="439"/>
      <c r="D128" s="473"/>
      <c r="E128" s="439"/>
      <c r="F128" s="439"/>
      <c r="G128" s="439"/>
      <c r="H128" s="439"/>
      <c r="I128" s="439"/>
      <c r="J128" s="439"/>
      <c r="K128" s="439"/>
    </row>
    <row r="129" s="428" customFormat="1" spans="1:11">
      <c r="A129" s="472"/>
      <c r="B129" s="439"/>
      <c r="C129" s="439"/>
      <c r="D129" s="473"/>
      <c r="E129" s="439"/>
      <c r="F129" s="439"/>
      <c r="G129" s="439"/>
      <c r="H129" s="439"/>
      <c r="I129" s="439"/>
      <c r="J129" s="439"/>
      <c r="K129" s="439"/>
    </row>
    <row r="130" s="428" customFormat="1" spans="1:11">
      <c r="A130" s="472"/>
      <c r="B130" s="439"/>
      <c r="C130" s="439"/>
      <c r="D130" s="473"/>
      <c r="E130" s="439"/>
      <c r="F130" s="439"/>
      <c r="G130" s="439"/>
      <c r="H130" s="439"/>
      <c r="I130" s="439"/>
      <c r="J130" s="439"/>
      <c r="K130" s="439"/>
    </row>
    <row r="131" s="428" customFormat="1" spans="1:11">
      <c r="A131" s="472"/>
      <c r="B131" s="439"/>
      <c r="C131" s="439"/>
      <c r="D131" s="473"/>
      <c r="E131" s="439"/>
      <c r="F131" s="439"/>
      <c r="G131" s="439"/>
      <c r="H131" s="439"/>
      <c r="I131" s="439"/>
      <c r="J131" s="439"/>
      <c r="K131" s="439"/>
    </row>
    <row r="132" s="428" customFormat="1" spans="1:11">
      <c r="A132" s="472"/>
      <c r="B132" s="439"/>
      <c r="C132" s="439"/>
      <c r="D132" s="473"/>
      <c r="E132" s="439"/>
      <c r="F132" s="439"/>
      <c r="G132" s="439"/>
      <c r="H132" s="439"/>
      <c r="I132" s="439"/>
      <c r="J132" s="439"/>
      <c r="K132" s="439"/>
    </row>
    <row r="133" s="428" customFormat="1" spans="1:11">
      <c r="A133" s="472"/>
      <c r="B133" s="439"/>
      <c r="C133" s="439"/>
      <c r="D133" s="473"/>
      <c r="E133" s="439"/>
      <c r="F133" s="439"/>
      <c r="G133" s="439"/>
      <c r="H133" s="439"/>
      <c r="I133" s="439"/>
      <c r="J133" s="439"/>
      <c r="K133" s="439"/>
    </row>
    <row r="134" s="428" customFormat="1" spans="1:11">
      <c r="A134" s="472"/>
      <c r="B134" s="439"/>
      <c r="C134" s="439"/>
      <c r="D134" s="473"/>
      <c r="E134" s="439"/>
      <c r="F134" s="439"/>
      <c r="G134" s="439"/>
      <c r="H134" s="439"/>
      <c r="I134" s="439"/>
      <c r="J134" s="439"/>
      <c r="K134" s="439"/>
    </row>
    <row r="135" s="428" customFormat="1" spans="1:11">
      <c r="A135" s="472"/>
      <c r="B135" s="439"/>
      <c r="C135" s="439"/>
      <c r="D135" s="473"/>
      <c r="E135" s="439"/>
      <c r="F135" s="439"/>
      <c r="G135" s="439"/>
      <c r="H135" s="439"/>
      <c r="I135" s="439"/>
      <c r="J135" s="439"/>
      <c r="K135" s="439"/>
    </row>
    <row r="136" s="428" customFormat="1" spans="1:11">
      <c r="A136" s="472"/>
      <c r="B136" s="439"/>
      <c r="C136" s="439"/>
      <c r="D136" s="473"/>
      <c r="E136" s="439"/>
      <c r="F136" s="439"/>
      <c r="G136" s="439"/>
      <c r="H136" s="439"/>
      <c r="I136" s="439"/>
      <c r="J136" s="439"/>
      <c r="K136" s="439"/>
    </row>
    <row r="137" s="428" customFormat="1" spans="1:11">
      <c r="A137" s="472"/>
      <c r="B137" s="439"/>
      <c r="C137" s="439"/>
      <c r="D137" s="473"/>
      <c r="E137" s="439"/>
      <c r="F137" s="439"/>
      <c r="G137" s="439"/>
      <c r="H137" s="439"/>
      <c r="I137" s="439"/>
      <c r="J137" s="439"/>
      <c r="K137" s="439"/>
    </row>
    <row r="138" s="428" customFormat="1" spans="1:11">
      <c r="A138" s="472"/>
      <c r="B138" s="439"/>
      <c r="C138" s="439"/>
      <c r="D138" s="473"/>
      <c r="E138" s="439"/>
      <c r="F138" s="439"/>
      <c r="G138" s="439"/>
      <c r="H138" s="439"/>
      <c r="I138" s="439"/>
      <c r="J138" s="439"/>
      <c r="K138" s="439"/>
    </row>
    <row r="139" s="428" customFormat="1" spans="1:11">
      <c r="A139" s="472"/>
      <c r="B139" s="439"/>
      <c r="C139" s="439"/>
      <c r="D139" s="473"/>
      <c r="E139" s="439"/>
      <c r="F139" s="439"/>
      <c r="G139" s="439"/>
      <c r="H139" s="439"/>
      <c r="I139" s="439"/>
      <c r="J139" s="439"/>
      <c r="K139" s="439"/>
    </row>
    <row r="140" s="428" customFormat="1" spans="1:11">
      <c r="A140" s="472"/>
      <c r="B140" s="439"/>
      <c r="C140" s="439"/>
      <c r="D140" s="473"/>
      <c r="E140" s="439"/>
      <c r="F140" s="439"/>
      <c r="G140" s="439"/>
      <c r="H140" s="439"/>
      <c r="I140" s="439"/>
      <c r="J140" s="439"/>
      <c r="K140" s="439"/>
    </row>
    <row r="141" s="428" customFormat="1" spans="1:11">
      <c r="A141" s="472"/>
      <c r="B141" s="439"/>
      <c r="C141" s="439"/>
      <c r="D141" s="473"/>
      <c r="E141" s="439"/>
      <c r="F141" s="439"/>
      <c r="G141" s="439"/>
      <c r="H141" s="439"/>
      <c r="I141" s="439"/>
      <c r="J141" s="439"/>
      <c r="K141" s="439"/>
    </row>
    <row r="142" s="428" customFormat="1" spans="1:11">
      <c r="A142" s="472"/>
      <c r="B142" s="439"/>
      <c r="C142" s="439"/>
      <c r="D142" s="473"/>
      <c r="E142" s="439"/>
      <c r="F142" s="439"/>
      <c r="G142" s="439"/>
      <c r="H142" s="439"/>
      <c r="I142" s="439"/>
      <c r="J142" s="439"/>
      <c r="K142" s="439"/>
    </row>
    <row r="143" s="428" customFormat="1" spans="1:11">
      <c r="A143" s="472"/>
      <c r="B143" s="439"/>
      <c r="C143" s="439"/>
      <c r="D143" s="473"/>
      <c r="E143" s="439"/>
      <c r="F143" s="439"/>
      <c r="G143" s="439"/>
      <c r="H143" s="439"/>
      <c r="I143" s="439"/>
      <c r="J143" s="439"/>
      <c r="K143" s="439"/>
    </row>
    <row r="144" s="428" customFormat="1" spans="1:11">
      <c r="A144" s="472"/>
      <c r="B144" s="439"/>
      <c r="C144" s="439"/>
      <c r="D144" s="473"/>
      <c r="E144" s="439"/>
      <c r="F144" s="439"/>
      <c r="G144" s="439"/>
      <c r="H144" s="439"/>
      <c r="I144" s="439"/>
      <c r="J144" s="439"/>
      <c r="K144" s="439"/>
    </row>
    <row r="145" s="428" customFormat="1" spans="1:11">
      <c r="A145" s="472"/>
      <c r="B145" s="439"/>
      <c r="C145" s="439"/>
      <c r="D145" s="473"/>
      <c r="E145" s="439"/>
      <c r="F145" s="439"/>
      <c r="G145" s="439"/>
      <c r="H145" s="439"/>
      <c r="I145" s="439"/>
      <c r="J145" s="439"/>
      <c r="K145" s="439"/>
    </row>
    <row r="146" s="428" customFormat="1" spans="1:11">
      <c r="A146" s="472"/>
      <c r="B146" s="439"/>
      <c r="C146" s="439"/>
      <c r="D146" s="473"/>
      <c r="E146" s="439"/>
      <c r="F146" s="439"/>
      <c r="G146" s="439"/>
      <c r="H146" s="439"/>
      <c r="I146" s="439"/>
      <c r="J146" s="439"/>
      <c r="K146" s="439"/>
    </row>
    <row r="147" s="428" customFormat="1" spans="1:11">
      <c r="A147" s="472"/>
      <c r="B147" s="439"/>
      <c r="C147" s="439"/>
      <c r="D147" s="473"/>
      <c r="E147" s="439"/>
      <c r="F147" s="439"/>
      <c r="G147" s="439"/>
      <c r="H147" s="439"/>
      <c r="I147" s="439"/>
      <c r="J147" s="439"/>
      <c r="K147" s="439"/>
    </row>
    <row r="148" s="428" customFormat="1" spans="1:11">
      <c r="A148" s="472"/>
      <c r="B148" s="439"/>
      <c r="C148" s="439"/>
      <c r="D148" s="473"/>
      <c r="E148" s="439"/>
      <c r="F148" s="439"/>
      <c r="G148" s="439"/>
      <c r="H148" s="439"/>
      <c r="I148" s="439"/>
      <c r="J148" s="439"/>
      <c r="K148" s="439"/>
    </row>
    <row r="149" s="428" customFormat="1" spans="1:11">
      <c r="A149" s="472"/>
      <c r="B149" s="439"/>
      <c r="C149" s="439"/>
      <c r="D149" s="473"/>
      <c r="E149" s="439"/>
      <c r="F149" s="439"/>
      <c r="G149" s="439"/>
      <c r="H149" s="439"/>
      <c r="I149" s="439"/>
      <c r="J149" s="439"/>
      <c r="K149" s="439"/>
    </row>
    <row r="150" s="428" customFormat="1" spans="1:11">
      <c r="A150" s="472"/>
      <c r="B150" s="439"/>
      <c r="C150" s="439"/>
      <c r="D150" s="473"/>
      <c r="E150" s="439"/>
      <c r="F150" s="439"/>
      <c r="G150" s="439"/>
      <c r="H150" s="439"/>
      <c r="I150" s="439"/>
      <c r="J150" s="439"/>
      <c r="K150" s="439"/>
    </row>
    <row r="151" s="428" customFormat="1" spans="1:11">
      <c r="A151" s="472"/>
      <c r="B151" s="439"/>
      <c r="C151" s="439"/>
      <c r="D151" s="473"/>
      <c r="E151" s="439"/>
      <c r="F151" s="439"/>
      <c r="G151" s="439"/>
      <c r="H151" s="439"/>
      <c r="I151" s="439"/>
      <c r="J151" s="439"/>
      <c r="K151" s="439"/>
    </row>
    <row r="152" s="428" customFormat="1" spans="1:11">
      <c r="A152" s="472"/>
      <c r="B152" s="439"/>
      <c r="C152" s="439"/>
      <c r="D152" s="473"/>
      <c r="E152" s="439"/>
      <c r="F152" s="439"/>
      <c r="G152" s="439"/>
      <c r="H152" s="439"/>
      <c r="I152" s="439"/>
      <c r="J152" s="439"/>
      <c r="K152" s="439"/>
    </row>
    <row r="153" s="428" customFormat="1" spans="1:11">
      <c r="A153" s="472"/>
      <c r="B153" s="439"/>
      <c r="C153" s="439"/>
      <c r="D153" s="473"/>
      <c r="E153" s="439"/>
      <c r="F153" s="439"/>
      <c r="G153" s="439"/>
      <c r="H153" s="439"/>
      <c r="I153" s="439"/>
      <c r="J153" s="439"/>
      <c r="K153" s="439"/>
    </row>
    <row r="154" s="428" customFormat="1" spans="1:11">
      <c r="A154" s="472"/>
      <c r="B154" s="439"/>
      <c r="C154" s="439"/>
      <c r="D154" s="473"/>
      <c r="E154" s="439"/>
      <c r="F154" s="439"/>
      <c r="G154" s="439"/>
      <c r="H154" s="439"/>
      <c r="I154" s="439"/>
      <c r="J154" s="439"/>
      <c r="K154" s="439"/>
    </row>
    <row r="155" s="428" customFormat="1" spans="1:11">
      <c r="A155" s="472"/>
      <c r="B155" s="439"/>
      <c r="C155" s="439"/>
      <c r="D155" s="473"/>
      <c r="E155" s="439"/>
      <c r="F155" s="439"/>
      <c r="G155" s="439"/>
      <c r="H155" s="439"/>
      <c r="I155" s="439"/>
      <c r="J155" s="439"/>
      <c r="K155" s="439"/>
    </row>
    <row r="156" s="428" customFormat="1" spans="1:11">
      <c r="A156" s="472"/>
      <c r="B156" s="439"/>
      <c r="C156" s="439"/>
      <c r="D156" s="473"/>
      <c r="E156" s="439"/>
      <c r="F156" s="439"/>
      <c r="G156" s="439"/>
      <c r="H156" s="439"/>
      <c r="I156" s="439"/>
      <c r="J156" s="439"/>
      <c r="K156" s="439"/>
    </row>
    <row r="157" s="428" customFormat="1" spans="1:11">
      <c r="A157" s="472"/>
      <c r="B157" s="439"/>
      <c r="C157" s="439"/>
      <c r="D157" s="473"/>
      <c r="E157" s="439"/>
      <c r="F157" s="439"/>
      <c r="G157" s="439"/>
      <c r="H157" s="439"/>
      <c r="I157" s="439"/>
      <c r="J157" s="439"/>
      <c r="K157" s="439"/>
    </row>
    <row r="158" s="428" customFormat="1" spans="1:11">
      <c r="A158" s="472"/>
      <c r="B158" s="439"/>
      <c r="C158" s="439"/>
      <c r="D158" s="473"/>
      <c r="E158" s="439"/>
      <c r="F158" s="439"/>
      <c r="G158" s="439"/>
      <c r="H158" s="439"/>
      <c r="I158" s="439"/>
      <c r="J158" s="439"/>
      <c r="K158" s="439"/>
    </row>
    <row r="159" s="428" customFormat="1" spans="1:11">
      <c r="A159" s="472"/>
      <c r="B159" s="439"/>
      <c r="C159" s="439"/>
      <c r="D159" s="473"/>
      <c r="E159" s="439"/>
      <c r="F159" s="439"/>
      <c r="G159" s="439"/>
      <c r="H159" s="439"/>
      <c r="I159" s="439"/>
      <c r="J159" s="439"/>
      <c r="K159" s="439"/>
    </row>
    <row r="160" s="428" customFormat="1" spans="1:11">
      <c r="A160" s="472"/>
      <c r="B160" s="439"/>
      <c r="C160" s="439"/>
      <c r="D160" s="473"/>
      <c r="E160" s="439"/>
      <c r="F160" s="439"/>
      <c r="G160" s="439"/>
      <c r="H160" s="439"/>
      <c r="I160" s="439"/>
      <c r="J160" s="439"/>
      <c r="K160" s="439"/>
    </row>
    <row r="161" s="428" customFormat="1" spans="1:11">
      <c r="A161" s="472"/>
      <c r="B161" s="439"/>
      <c r="C161" s="439"/>
      <c r="D161" s="473"/>
      <c r="E161" s="439"/>
      <c r="F161" s="439"/>
      <c r="G161" s="439"/>
      <c r="H161" s="439"/>
      <c r="I161" s="439"/>
      <c r="J161" s="439"/>
      <c r="K161" s="439"/>
    </row>
    <row r="162" s="428" customFormat="1" spans="1:11">
      <c r="A162" s="472"/>
      <c r="B162" s="439"/>
      <c r="C162" s="439"/>
      <c r="D162" s="473"/>
      <c r="E162" s="439"/>
      <c r="F162" s="439"/>
      <c r="G162" s="439"/>
      <c r="H162" s="439"/>
      <c r="I162" s="439"/>
      <c r="J162" s="439"/>
      <c r="K162" s="439"/>
    </row>
    <row r="163" s="428" customFormat="1" spans="1:11">
      <c r="A163" s="472"/>
      <c r="B163" s="439"/>
      <c r="C163" s="439"/>
      <c r="D163" s="473"/>
      <c r="E163" s="439"/>
      <c r="F163" s="439"/>
      <c r="G163" s="439"/>
      <c r="H163" s="439"/>
      <c r="I163" s="439"/>
      <c r="J163" s="439"/>
      <c r="K163" s="439"/>
    </row>
    <row r="164" s="428" customFormat="1" spans="1:11">
      <c r="A164" s="472"/>
      <c r="B164" s="439"/>
      <c r="C164" s="439"/>
      <c r="D164" s="473"/>
      <c r="E164" s="439"/>
      <c r="F164" s="439"/>
      <c r="G164" s="439"/>
      <c r="H164" s="439"/>
      <c r="I164" s="439"/>
      <c r="J164" s="439"/>
      <c r="K164" s="439"/>
    </row>
    <row r="165" s="428" customFormat="1" spans="1:11">
      <c r="A165" s="472"/>
      <c r="B165" s="439"/>
      <c r="C165" s="439"/>
      <c r="D165" s="473"/>
      <c r="E165" s="439"/>
      <c r="F165" s="439"/>
      <c r="G165" s="439"/>
      <c r="H165" s="439"/>
      <c r="I165" s="439"/>
      <c r="J165" s="439"/>
      <c r="K165" s="439"/>
    </row>
    <row r="166" s="428" customFormat="1" spans="1:11">
      <c r="A166" s="472"/>
      <c r="B166" s="439"/>
      <c r="C166" s="439"/>
      <c r="D166" s="473"/>
      <c r="E166" s="439"/>
      <c r="F166" s="439"/>
      <c r="G166" s="439"/>
      <c r="H166" s="439"/>
      <c r="I166" s="439"/>
      <c r="J166" s="439"/>
      <c r="K166" s="439"/>
    </row>
    <row r="167" s="428" customFormat="1" spans="1:11">
      <c r="A167" s="472"/>
      <c r="B167" s="439"/>
      <c r="C167" s="439"/>
      <c r="D167" s="473"/>
      <c r="E167" s="439"/>
      <c r="F167" s="439"/>
      <c r="G167" s="439"/>
      <c r="H167" s="439"/>
      <c r="I167" s="439"/>
      <c r="J167" s="439"/>
      <c r="K167" s="439"/>
    </row>
    <row r="168" s="428" customFormat="1" spans="1:11">
      <c r="A168" s="472"/>
      <c r="B168" s="439"/>
      <c r="C168" s="439"/>
      <c r="D168" s="473"/>
      <c r="E168" s="439"/>
      <c r="F168" s="439"/>
      <c r="G168" s="439"/>
      <c r="H168" s="439"/>
      <c r="I168" s="439"/>
      <c r="J168" s="439"/>
      <c r="K168" s="439"/>
    </row>
    <row r="169" s="428" customFormat="1" spans="1:11">
      <c r="A169" s="472"/>
      <c r="B169" s="439"/>
      <c r="C169" s="439"/>
      <c r="D169" s="473"/>
      <c r="E169" s="439"/>
      <c r="F169" s="439"/>
      <c r="G169" s="439"/>
      <c r="H169" s="439"/>
      <c r="I169" s="439"/>
      <c r="J169" s="439"/>
      <c r="K169" s="439"/>
    </row>
    <row r="170" s="428" customFormat="1" spans="1:11">
      <c r="A170" s="472"/>
      <c r="B170" s="439"/>
      <c r="C170" s="439"/>
      <c r="D170" s="473"/>
      <c r="E170" s="439"/>
      <c r="F170" s="439"/>
      <c r="G170" s="439"/>
      <c r="H170" s="439"/>
      <c r="I170" s="439"/>
      <c r="J170" s="439"/>
      <c r="K170" s="439"/>
    </row>
    <row r="171" s="428" customFormat="1" spans="1:11">
      <c r="A171" s="472"/>
      <c r="B171" s="439"/>
      <c r="C171" s="439"/>
      <c r="D171" s="473"/>
      <c r="E171" s="439"/>
      <c r="F171" s="439"/>
      <c r="G171" s="439"/>
      <c r="H171" s="439"/>
      <c r="I171" s="439"/>
      <c r="J171" s="439"/>
      <c r="K171" s="439"/>
    </row>
    <row r="172" s="428" customFormat="1" spans="1:11">
      <c r="A172" s="472"/>
      <c r="B172" s="439"/>
      <c r="C172" s="439"/>
      <c r="D172" s="473"/>
      <c r="E172" s="439"/>
      <c r="F172" s="439"/>
      <c r="G172" s="439"/>
      <c r="H172" s="439"/>
      <c r="I172" s="439"/>
      <c r="J172" s="439"/>
      <c r="K172" s="439"/>
    </row>
    <row r="173" s="428" customFormat="1" spans="1:11">
      <c r="A173" s="472"/>
      <c r="B173" s="439"/>
      <c r="C173" s="439"/>
      <c r="D173" s="473"/>
      <c r="E173" s="439"/>
      <c r="F173" s="439"/>
      <c r="G173" s="439"/>
      <c r="H173" s="439"/>
      <c r="I173" s="439"/>
      <c r="J173" s="439"/>
      <c r="K173" s="439"/>
    </row>
    <row r="174" s="428" customFormat="1" spans="1:11">
      <c r="A174" s="472"/>
      <c r="B174" s="439"/>
      <c r="C174" s="439"/>
      <c r="D174" s="473"/>
      <c r="E174" s="439"/>
      <c r="F174" s="439"/>
      <c r="G174" s="439"/>
      <c r="H174" s="439"/>
      <c r="I174" s="439"/>
      <c r="J174" s="439"/>
      <c r="K174" s="439"/>
    </row>
    <row r="175" s="428" customFormat="1" spans="1:11">
      <c r="A175" s="472"/>
      <c r="B175" s="439"/>
      <c r="C175" s="439"/>
      <c r="D175" s="473"/>
      <c r="E175" s="439"/>
      <c r="F175" s="439"/>
      <c r="G175" s="439"/>
      <c r="H175" s="439"/>
      <c r="I175" s="439"/>
      <c r="J175" s="439"/>
      <c r="K175" s="439"/>
    </row>
    <row r="176" s="428" customFormat="1" spans="1:11">
      <c r="A176" s="472"/>
      <c r="B176" s="439"/>
      <c r="C176" s="439"/>
      <c r="D176" s="473"/>
      <c r="E176" s="439"/>
      <c r="F176" s="439"/>
      <c r="G176" s="439"/>
      <c r="H176" s="439"/>
      <c r="I176" s="439"/>
      <c r="J176" s="439"/>
      <c r="K176" s="439"/>
    </row>
    <row r="177" s="428" customFormat="1" spans="1:11">
      <c r="A177" s="472"/>
      <c r="B177" s="439"/>
      <c r="C177" s="439"/>
      <c r="D177" s="473"/>
      <c r="E177" s="439"/>
      <c r="F177" s="439"/>
      <c r="G177" s="439"/>
      <c r="H177" s="439"/>
      <c r="I177" s="439"/>
      <c r="J177" s="439"/>
      <c r="K177" s="439"/>
    </row>
    <row r="178" s="428" customFormat="1" spans="1:11">
      <c r="A178" s="472"/>
      <c r="B178" s="439"/>
      <c r="C178" s="439"/>
      <c r="D178" s="473"/>
      <c r="E178" s="439"/>
      <c r="F178" s="439"/>
      <c r="G178" s="439"/>
      <c r="H178" s="439"/>
      <c r="I178" s="439"/>
      <c r="J178" s="439"/>
      <c r="K178" s="439"/>
    </row>
    <row r="179" s="428" customFormat="1" spans="1:11">
      <c r="A179" s="472"/>
      <c r="B179" s="439"/>
      <c r="C179" s="439"/>
      <c r="D179" s="473"/>
      <c r="E179" s="439"/>
      <c r="F179" s="439"/>
      <c r="G179" s="439"/>
      <c r="H179" s="439"/>
      <c r="I179" s="439"/>
      <c r="J179" s="439"/>
      <c r="K179" s="439"/>
    </row>
    <row r="180" s="428" customFormat="1" spans="1:11">
      <c r="A180" s="472"/>
      <c r="B180" s="439"/>
      <c r="C180" s="439"/>
      <c r="D180" s="473"/>
      <c r="E180" s="439"/>
      <c r="F180" s="439"/>
      <c r="G180" s="439"/>
      <c r="H180" s="439"/>
      <c r="I180" s="439"/>
      <c r="J180" s="439"/>
      <c r="K180" s="439"/>
    </row>
    <row r="181" s="428" customFormat="1" spans="1:11">
      <c r="A181" s="472"/>
      <c r="B181" s="439"/>
      <c r="C181" s="439"/>
      <c r="D181" s="473"/>
      <c r="E181" s="439"/>
      <c r="F181" s="439"/>
      <c r="G181" s="439"/>
      <c r="H181" s="439"/>
      <c r="I181" s="439"/>
      <c r="J181" s="439"/>
      <c r="K181" s="439"/>
    </row>
    <row r="182" s="428" customFormat="1" spans="1:11">
      <c r="A182" s="472"/>
      <c r="B182" s="439"/>
      <c r="C182" s="439"/>
      <c r="D182" s="473"/>
      <c r="E182" s="439"/>
      <c r="F182" s="439"/>
      <c r="G182" s="439"/>
      <c r="H182" s="439"/>
      <c r="I182" s="439"/>
      <c r="J182" s="439"/>
      <c r="K182" s="439"/>
    </row>
    <row r="183" s="428" customFormat="1" spans="1:11">
      <c r="A183" s="472"/>
      <c r="B183" s="439"/>
      <c r="C183" s="439"/>
      <c r="D183" s="473"/>
      <c r="E183" s="439"/>
      <c r="F183" s="439"/>
      <c r="G183" s="439"/>
      <c r="H183" s="439"/>
      <c r="I183" s="439"/>
      <c r="J183" s="439"/>
      <c r="K183" s="439"/>
    </row>
    <row r="184" s="428" customFormat="1" spans="1:11">
      <c r="A184" s="472"/>
      <c r="B184" s="439"/>
      <c r="C184" s="439"/>
      <c r="D184" s="473"/>
      <c r="E184" s="439"/>
      <c r="F184" s="439"/>
      <c r="G184" s="439"/>
      <c r="H184" s="439"/>
      <c r="I184" s="439"/>
      <c r="J184" s="439"/>
      <c r="K184" s="439"/>
    </row>
    <row r="185" s="428" customFormat="1" spans="1:11">
      <c r="A185" s="472"/>
      <c r="B185" s="439"/>
      <c r="C185" s="439"/>
      <c r="D185" s="473"/>
      <c r="E185" s="439"/>
      <c r="F185" s="439"/>
      <c r="G185" s="439"/>
      <c r="H185" s="439"/>
      <c r="I185" s="439"/>
      <c r="J185" s="439"/>
      <c r="K185" s="439"/>
    </row>
    <row r="186" s="428" customFormat="1" spans="1:11">
      <c r="A186" s="472"/>
      <c r="B186" s="439"/>
      <c r="C186" s="439"/>
      <c r="D186" s="473"/>
      <c r="E186" s="439"/>
      <c r="F186" s="439"/>
      <c r="G186" s="439"/>
      <c r="H186" s="439"/>
      <c r="I186" s="439"/>
      <c r="J186" s="439"/>
      <c r="K186" s="439"/>
    </row>
    <row r="187" s="428" customFormat="1" spans="1:11">
      <c r="A187" s="472"/>
      <c r="B187" s="439"/>
      <c r="C187" s="439"/>
      <c r="D187" s="473"/>
      <c r="E187" s="439"/>
      <c r="F187" s="439"/>
      <c r="G187" s="439"/>
      <c r="H187" s="439"/>
      <c r="I187" s="439"/>
      <c r="J187" s="439"/>
      <c r="K187" s="439"/>
    </row>
    <row r="188" s="428" customFormat="1" spans="1:11">
      <c r="A188" s="472"/>
      <c r="B188" s="439"/>
      <c r="C188" s="439"/>
      <c r="D188" s="473"/>
      <c r="E188" s="439"/>
      <c r="F188" s="439"/>
      <c r="G188" s="439"/>
      <c r="H188" s="439"/>
      <c r="I188" s="439"/>
      <c r="J188" s="439"/>
      <c r="K188" s="439"/>
    </row>
    <row r="189" s="428" customFormat="1" spans="1:11">
      <c r="A189" s="472"/>
      <c r="B189" s="439"/>
      <c r="C189" s="439"/>
      <c r="D189" s="473"/>
      <c r="E189" s="439"/>
      <c r="F189" s="439"/>
      <c r="G189" s="439"/>
      <c r="H189" s="439"/>
      <c r="I189" s="439"/>
      <c r="J189" s="439"/>
      <c r="K189" s="439"/>
    </row>
    <row r="190" s="428" customFormat="1" spans="1:11">
      <c r="A190" s="472"/>
      <c r="B190" s="439"/>
      <c r="C190" s="439"/>
      <c r="D190" s="473"/>
      <c r="E190" s="439"/>
      <c r="F190" s="439"/>
      <c r="G190" s="439"/>
      <c r="H190" s="439"/>
      <c r="I190" s="439"/>
      <c r="J190" s="439"/>
      <c r="K190" s="439"/>
    </row>
    <row r="191" s="428" customFormat="1" spans="1:11">
      <c r="A191" s="472"/>
      <c r="B191" s="439"/>
      <c r="C191" s="439"/>
      <c r="D191" s="473"/>
      <c r="E191" s="439"/>
      <c r="F191" s="439"/>
      <c r="G191" s="439"/>
      <c r="H191" s="439"/>
      <c r="I191" s="439"/>
      <c r="J191" s="439"/>
      <c r="K191" s="439"/>
    </row>
    <row r="192" s="428" customFormat="1" spans="1:11">
      <c r="A192" s="472"/>
      <c r="B192" s="439"/>
      <c r="C192" s="439"/>
      <c r="D192" s="473"/>
      <c r="E192" s="439"/>
      <c r="F192" s="439"/>
      <c r="G192" s="439"/>
      <c r="H192" s="439"/>
      <c r="I192" s="439"/>
      <c r="J192" s="439"/>
      <c r="K192" s="439"/>
    </row>
    <row r="193" s="428" customFormat="1" spans="1:11">
      <c r="A193" s="472"/>
      <c r="B193" s="439"/>
      <c r="C193" s="439"/>
      <c r="D193" s="473"/>
      <c r="E193" s="439"/>
      <c r="F193" s="439"/>
      <c r="G193" s="439"/>
      <c r="H193" s="439"/>
      <c r="I193" s="439"/>
      <c r="J193" s="439"/>
      <c r="K193" s="439"/>
    </row>
    <row r="194" s="428" customFormat="1" spans="1:11">
      <c r="A194" s="472"/>
      <c r="B194" s="439"/>
      <c r="C194" s="439"/>
      <c r="D194" s="473"/>
      <c r="E194" s="439"/>
      <c r="F194" s="439"/>
      <c r="G194" s="439"/>
      <c r="H194" s="439"/>
      <c r="I194" s="439"/>
      <c r="J194" s="439"/>
      <c r="K194" s="439"/>
    </row>
    <row r="195" s="428" customFormat="1" spans="1:11">
      <c r="A195" s="472"/>
      <c r="B195" s="439"/>
      <c r="C195" s="439"/>
      <c r="D195" s="473"/>
      <c r="E195" s="439"/>
      <c r="F195" s="439"/>
      <c r="G195" s="439"/>
      <c r="H195" s="439"/>
      <c r="I195" s="439"/>
      <c r="J195" s="439"/>
      <c r="K195" s="439"/>
    </row>
    <row r="196" s="428" customFormat="1" spans="1:11">
      <c r="A196" s="472"/>
      <c r="B196" s="439"/>
      <c r="C196" s="439"/>
      <c r="D196" s="473"/>
      <c r="E196" s="439"/>
      <c r="F196" s="439"/>
      <c r="G196" s="439"/>
      <c r="H196" s="439"/>
      <c r="I196" s="439"/>
      <c r="J196" s="439"/>
      <c r="K196" s="439"/>
    </row>
    <row r="197" s="428" customFormat="1" spans="1:11">
      <c r="A197" s="472"/>
      <c r="B197" s="439"/>
      <c r="C197" s="439"/>
      <c r="D197" s="473"/>
      <c r="E197" s="439"/>
      <c r="F197" s="439"/>
      <c r="G197" s="439"/>
      <c r="H197" s="439"/>
      <c r="I197" s="439"/>
      <c r="J197" s="439"/>
      <c r="K197" s="439"/>
    </row>
    <row r="198" s="428" customFormat="1" spans="1:11">
      <c r="A198" s="472"/>
      <c r="B198" s="439"/>
      <c r="C198" s="439"/>
      <c r="D198" s="473"/>
      <c r="E198" s="439"/>
      <c r="F198" s="439"/>
      <c r="G198" s="439"/>
      <c r="H198" s="439"/>
      <c r="I198" s="439"/>
      <c r="J198" s="439"/>
      <c r="K198" s="439"/>
    </row>
    <row r="199" s="428" customFormat="1" spans="1:11">
      <c r="A199" s="472"/>
      <c r="B199" s="439"/>
      <c r="C199" s="439"/>
      <c r="D199" s="473"/>
      <c r="E199" s="439"/>
      <c r="F199" s="439"/>
      <c r="G199" s="439"/>
      <c r="H199" s="439"/>
      <c r="I199" s="439"/>
      <c r="J199" s="439"/>
      <c r="K199" s="439"/>
    </row>
    <row r="200" s="428" customFormat="1" spans="1:11">
      <c r="A200" s="472"/>
      <c r="B200" s="439"/>
      <c r="C200" s="439"/>
      <c r="D200" s="473"/>
      <c r="E200" s="439"/>
      <c r="F200" s="439"/>
      <c r="G200" s="439"/>
      <c r="H200" s="439"/>
      <c r="I200" s="439"/>
      <c r="J200" s="439"/>
      <c r="K200" s="439"/>
    </row>
    <row r="201" s="428" customFormat="1" spans="1:11">
      <c r="A201" s="472"/>
      <c r="B201" s="439"/>
      <c r="C201" s="439"/>
      <c r="D201" s="473"/>
      <c r="E201" s="439"/>
      <c r="F201" s="439"/>
      <c r="G201" s="439"/>
      <c r="H201" s="439"/>
      <c r="I201" s="439"/>
      <c r="J201" s="439"/>
      <c r="K201" s="439"/>
    </row>
    <row r="202" s="428" customFormat="1" spans="1:11">
      <c r="A202" s="472"/>
      <c r="B202" s="439"/>
      <c r="C202" s="439"/>
      <c r="D202" s="473"/>
      <c r="E202" s="439"/>
      <c r="F202" s="439"/>
      <c r="G202" s="439"/>
      <c r="H202" s="439"/>
      <c r="I202" s="439"/>
      <c r="J202" s="439"/>
      <c r="K202" s="439"/>
    </row>
    <row r="203" s="428" customFormat="1" spans="1:11">
      <c r="A203" s="472"/>
      <c r="B203" s="439"/>
      <c r="C203" s="439"/>
      <c r="D203" s="473"/>
      <c r="E203" s="439"/>
      <c r="F203" s="439"/>
      <c r="G203" s="439"/>
      <c r="H203" s="439"/>
      <c r="I203" s="439"/>
      <c r="J203" s="439"/>
      <c r="K203" s="439"/>
    </row>
    <row r="204" s="428" customFormat="1" spans="1:11">
      <c r="A204" s="472"/>
      <c r="B204" s="439"/>
      <c r="C204" s="439"/>
      <c r="D204" s="473"/>
      <c r="E204" s="439"/>
      <c r="F204" s="439"/>
      <c r="G204" s="439"/>
      <c r="H204" s="439"/>
      <c r="I204" s="439"/>
      <c r="J204" s="439"/>
      <c r="K204" s="439"/>
    </row>
    <row r="205" s="428" customFormat="1" spans="1:11">
      <c r="A205" s="472"/>
      <c r="B205" s="439"/>
      <c r="C205" s="439"/>
      <c r="D205" s="473"/>
      <c r="E205" s="439"/>
      <c r="F205" s="439"/>
      <c r="G205" s="439"/>
      <c r="H205" s="439"/>
      <c r="I205" s="439"/>
      <c r="J205" s="439"/>
      <c r="K205" s="439"/>
    </row>
    <row r="206" s="428" customFormat="1" spans="1:11">
      <c r="A206" s="472"/>
      <c r="B206" s="439"/>
      <c r="C206" s="439"/>
      <c r="D206" s="473"/>
      <c r="E206" s="439"/>
      <c r="F206" s="439"/>
      <c r="G206" s="439"/>
      <c r="H206" s="439"/>
      <c r="I206" s="439"/>
      <c r="J206" s="439"/>
      <c r="K206" s="439"/>
    </row>
    <row r="207" s="428" customFormat="1" spans="1:11">
      <c r="A207" s="472"/>
      <c r="B207" s="439"/>
      <c r="C207" s="439"/>
      <c r="D207" s="473"/>
      <c r="E207" s="439"/>
      <c r="F207" s="439"/>
      <c r="G207" s="439"/>
      <c r="H207" s="439"/>
      <c r="I207" s="439"/>
      <c r="J207" s="439"/>
      <c r="K207" s="439"/>
    </row>
    <row r="208" s="428" customFormat="1" spans="1:11">
      <c r="A208" s="472"/>
      <c r="B208" s="439"/>
      <c r="C208" s="439"/>
      <c r="D208" s="473"/>
      <c r="E208" s="439"/>
      <c r="F208" s="439"/>
      <c r="G208" s="439"/>
      <c r="H208" s="439"/>
      <c r="I208" s="439"/>
      <c r="J208" s="439"/>
      <c r="K208" s="439"/>
    </row>
    <row r="209" s="428" customFormat="1" spans="1:11">
      <c r="A209" s="472"/>
      <c r="B209" s="439"/>
      <c r="C209" s="439"/>
      <c r="D209" s="473"/>
      <c r="E209" s="439"/>
      <c r="F209" s="439"/>
      <c r="G209" s="439"/>
      <c r="H209" s="439"/>
      <c r="I209" s="439"/>
      <c r="J209" s="439"/>
      <c r="K209" s="439"/>
    </row>
    <row r="210" s="428" customFormat="1" spans="1:11">
      <c r="A210" s="472"/>
      <c r="B210" s="439"/>
      <c r="C210" s="439"/>
      <c r="D210" s="473"/>
      <c r="E210" s="439"/>
      <c r="F210" s="439"/>
      <c r="G210" s="439"/>
      <c r="H210" s="439"/>
      <c r="I210" s="439"/>
      <c r="J210" s="439"/>
      <c r="K210" s="439"/>
    </row>
    <row r="211" s="428" customFormat="1" spans="1:11">
      <c r="A211" s="472"/>
      <c r="B211" s="439"/>
      <c r="C211" s="439"/>
      <c r="D211" s="473"/>
      <c r="E211" s="439"/>
      <c r="F211" s="439"/>
      <c r="G211" s="439"/>
      <c r="H211" s="439"/>
      <c r="I211" s="439"/>
      <c r="J211" s="439"/>
      <c r="K211" s="439"/>
    </row>
    <row r="212" s="428" customFormat="1" spans="1:11">
      <c r="A212" s="472"/>
      <c r="B212" s="439"/>
      <c r="C212" s="439"/>
      <c r="D212" s="473"/>
      <c r="E212" s="439"/>
      <c r="F212" s="439"/>
      <c r="G212" s="439"/>
      <c r="H212" s="439"/>
      <c r="I212" s="439"/>
      <c r="J212" s="439"/>
      <c r="K212" s="439"/>
    </row>
    <row r="213" s="428" customFormat="1" spans="1:11">
      <c r="A213" s="472"/>
      <c r="B213" s="439"/>
      <c r="C213" s="439"/>
      <c r="D213" s="473"/>
      <c r="E213" s="439"/>
      <c r="F213" s="439"/>
      <c r="G213" s="439"/>
      <c r="H213" s="439"/>
      <c r="I213" s="439"/>
      <c r="J213" s="439"/>
      <c r="K213" s="439"/>
    </row>
    <row r="214" s="428" customFormat="1" spans="1:11">
      <c r="A214" s="472"/>
      <c r="B214" s="439"/>
      <c r="C214" s="439"/>
      <c r="D214" s="473"/>
      <c r="E214" s="439"/>
      <c r="F214" s="439"/>
      <c r="G214" s="439"/>
      <c r="H214" s="439"/>
      <c r="I214" s="439"/>
      <c r="J214" s="439"/>
      <c r="K214" s="439"/>
    </row>
    <row r="215" s="428" customFormat="1" spans="1:11">
      <c r="A215" s="472"/>
      <c r="B215" s="439"/>
      <c r="C215" s="439"/>
      <c r="D215" s="473"/>
      <c r="E215" s="439"/>
      <c r="F215" s="439"/>
      <c r="G215" s="439"/>
      <c r="H215" s="439"/>
      <c r="I215" s="439"/>
      <c r="J215" s="439"/>
      <c r="K215" s="439"/>
    </row>
    <row r="216" s="428" customFormat="1" spans="1:11">
      <c r="A216" s="472"/>
      <c r="B216" s="439"/>
      <c r="C216" s="439"/>
      <c r="D216" s="473"/>
      <c r="E216" s="439"/>
      <c r="F216" s="439"/>
      <c r="G216" s="439"/>
      <c r="H216" s="439"/>
      <c r="I216" s="439"/>
      <c r="J216" s="439"/>
      <c r="K216" s="439"/>
    </row>
    <row r="217" s="428" customFormat="1" spans="1:11">
      <c r="A217" s="472"/>
      <c r="B217" s="439"/>
      <c r="C217" s="439"/>
      <c r="D217" s="473"/>
      <c r="E217" s="439"/>
      <c r="F217" s="439"/>
      <c r="G217" s="439"/>
      <c r="H217" s="439"/>
      <c r="I217" s="439"/>
      <c r="J217" s="439"/>
      <c r="K217" s="439"/>
    </row>
    <row r="218" s="428" customFormat="1" spans="1:11">
      <c r="A218" s="472"/>
      <c r="B218" s="439"/>
      <c r="C218" s="439"/>
      <c r="D218" s="473"/>
      <c r="E218" s="439"/>
      <c r="F218" s="439"/>
      <c r="G218" s="439"/>
      <c r="H218" s="439"/>
      <c r="I218" s="439"/>
      <c r="J218" s="439"/>
      <c r="K218" s="439"/>
    </row>
    <row r="219" s="428" customFormat="1" spans="1:11">
      <c r="A219" s="472"/>
      <c r="B219" s="439"/>
      <c r="C219" s="439"/>
      <c r="D219" s="473"/>
      <c r="E219" s="439"/>
      <c r="F219" s="439"/>
      <c r="G219" s="439"/>
      <c r="H219" s="439"/>
      <c r="I219" s="439"/>
      <c r="J219" s="439"/>
      <c r="K219" s="439"/>
    </row>
    <row r="220" s="428" customFormat="1" spans="1:11">
      <c r="A220" s="472"/>
      <c r="B220" s="439"/>
      <c r="C220" s="439"/>
      <c r="D220" s="473"/>
      <c r="E220" s="439"/>
      <c r="F220" s="439"/>
      <c r="G220" s="439"/>
      <c r="H220" s="439"/>
      <c r="I220" s="439"/>
      <c r="J220" s="439"/>
      <c r="K220" s="439"/>
    </row>
    <row r="221" s="428" customFormat="1" spans="1:11">
      <c r="A221" s="472"/>
      <c r="B221" s="439"/>
      <c r="C221" s="439"/>
      <c r="D221" s="473"/>
      <c r="E221" s="439"/>
      <c r="F221" s="439"/>
      <c r="G221" s="439"/>
      <c r="H221" s="439"/>
      <c r="I221" s="439"/>
      <c r="J221" s="439"/>
      <c r="K221" s="439"/>
    </row>
    <row r="222" s="428" customFormat="1" spans="1:11">
      <c r="A222" s="472"/>
      <c r="B222" s="439"/>
      <c r="C222" s="439"/>
      <c r="D222" s="473"/>
      <c r="E222" s="439"/>
      <c r="F222" s="439"/>
      <c r="G222" s="439"/>
      <c r="H222" s="439"/>
      <c r="I222" s="439"/>
      <c r="J222" s="439"/>
      <c r="K222" s="439"/>
    </row>
    <row r="223" s="428" customFormat="1" spans="1:11">
      <c r="A223" s="472"/>
      <c r="B223" s="439"/>
      <c r="C223" s="439"/>
      <c r="D223" s="473"/>
      <c r="E223" s="439"/>
      <c r="F223" s="439"/>
      <c r="G223" s="439"/>
      <c r="H223" s="439"/>
      <c r="I223" s="439"/>
      <c r="J223" s="439"/>
      <c r="K223" s="439"/>
    </row>
    <row r="224" s="428" customFormat="1" spans="1:11">
      <c r="A224" s="472"/>
      <c r="B224" s="439"/>
      <c r="C224" s="439"/>
      <c r="D224" s="473"/>
      <c r="E224" s="439"/>
      <c r="F224" s="439"/>
      <c r="G224" s="439"/>
      <c r="H224" s="439"/>
      <c r="I224" s="439"/>
      <c r="J224" s="439"/>
      <c r="K224" s="439"/>
    </row>
    <row r="225" s="428" customFormat="1" spans="1:11">
      <c r="A225" s="472"/>
      <c r="B225" s="439"/>
      <c r="C225" s="439"/>
      <c r="D225" s="473"/>
      <c r="E225" s="439"/>
      <c r="F225" s="439"/>
      <c r="G225" s="439"/>
      <c r="H225" s="439"/>
      <c r="I225" s="439"/>
      <c r="J225" s="439"/>
      <c r="K225" s="439"/>
    </row>
    <row r="226" s="428" customFormat="1" spans="1:11">
      <c r="A226" s="472"/>
      <c r="B226" s="439"/>
      <c r="C226" s="439"/>
      <c r="D226" s="473"/>
      <c r="E226" s="439"/>
      <c r="F226" s="439"/>
      <c r="G226" s="439"/>
      <c r="H226" s="439"/>
      <c r="I226" s="439"/>
      <c r="J226" s="439"/>
      <c r="K226" s="439"/>
    </row>
    <row r="227" s="428" customFormat="1" spans="1:11">
      <c r="A227" s="472"/>
      <c r="B227" s="439"/>
      <c r="C227" s="439"/>
      <c r="D227" s="473"/>
      <c r="E227" s="439"/>
      <c r="F227" s="439"/>
      <c r="G227" s="439"/>
      <c r="H227" s="439"/>
      <c r="I227" s="439"/>
      <c r="J227" s="439"/>
      <c r="K227" s="439"/>
    </row>
    <row r="228" s="428" customFormat="1" spans="1:11">
      <c r="A228" s="472"/>
      <c r="B228" s="439"/>
      <c r="C228" s="439"/>
      <c r="D228" s="473"/>
      <c r="E228" s="439"/>
      <c r="F228" s="439"/>
      <c r="G228" s="439"/>
      <c r="H228" s="439"/>
      <c r="I228" s="439"/>
      <c r="J228" s="439"/>
      <c r="K228" s="439"/>
    </row>
    <row r="229" s="428" customFormat="1" spans="1:11">
      <c r="A229" s="472"/>
      <c r="B229" s="439"/>
      <c r="C229" s="439"/>
      <c r="D229" s="473"/>
      <c r="E229" s="439"/>
      <c r="F229" s="439"/>
      <c r="G229" s="439"/>
      <c r="H229" s="439"/>
      <c r="I229" s="439"/>
      <c r="J229" s="439"/>
      <c r="K229" s="439"/>
    </row>
    <row r="230" s="428" customFormat="1" spans="1:11">
      <c r="A230" s="472"/>
      <c r="B230" s="439"/>
      <c r="C230" s="439"/>
      <c r="D230" s="473"/>
      <c r="E230" s="439"/>
      <c r="F230" s="439"/>
      <c r="G230" s="439"/>
      <c r="H230" s="439"/>
      <c r="I230" s="439"/>
      <c r="J230" s="439"/>
      <c r="K230" s="439"/>
    </row>
    <row r="231" s="428" customFormat="1" spans="1:11">
      <c r="A231" s="472"/>
      <c r="B231" s="439"/>
      <c r="C231" s="439"/>
      <c r="D231" s="473"/>
      <c r="E231" s="439"/>
      <c r="F231" s="439"/>
      <c r="G231" s="439"/>
      <c r="H231" s="439"/>
      <c r="I231" s="439"/>
      <c r="J231" s="439"/>
      <c r="K231" s="439"/>
    </row>
    <row r="232" s="428" customFormat="1" spans="1:11">
      <c r="A232" s="472"/>
      <c r="B232" s="439"/>
      <c r="C232" s="439"/>
      <c r="D232" s="473"/>
      <c r="E232" s="439"/>
      <c r="F232" s="439"/>
      <c r="G232" s="439"/>
      <c r="H232" s="439"/>
      <c r="I232" s="439"/>
      <c r="J232" s="439"/>
      <c r="K232" s="439"/>
    </row>
    <row r="233" s="428" customFormat="1" spans="1:11">
      <c r="A233" s="472"/>
      <c r="B233" s="439"/>
      <c r="C233" s="439"/>
      <c r="D233" s="473"/>
      <c r="E233" s="439"/>
      <c r="F233" s="439"/>
      <c r="G233" s="439"/>
      <c r="H233" s="439"/>
      <c r="I233" s="439"/>
      <c r="J233" s="439"/>
      <c r="K233" s="439"/>
    </row>
    <row r="234" s="428" customFormat="1" spans="1:11">
      <c r="A234" s="472"/>
      <c r="B234" s="439"/>
      <c r="C234" s="439"/>
      <c r="D234" s="473"/>
      <c r="E234" s="439"/>
      <c r="F234" s="439"/>
      <c r="G234" s="439"/>
      <c r="H234" s="439"/>
      <c r="I234" s="439"/>
      <c r="J234" s="439"/>
      <c r="K234" s="439"/>
    </row>
    <row r="235" s="428" customFormat="1" spans="1:11">
      <c r="A235" s="472"/>
      <c r="B235" s="439"/>
      <c r="C235" s="439"/>
      <c r="D235" s="473"/>
      <c r="E235" s="439"/>
      <c r="F235" s="439"/>
      <c r="G235" s="439"/>
      <c r="H235" s="439"/>
      <c r="I235" s="439"/>
      <c r="J235" s="439"/>
      <c r="K235" s="439"/>
    </row>
    <row r="236" s="428" customFormat="1" spans="1:11">
      <c r="A236" s="472"/>
      <c r="B236" s="439"/>
      <c r="C236" s="439"/>
      <c r="D236" s="473"/>
      <c r="E236" s="439"/>
      <c r="F236" s="439"/>
      <c r="G236" s="439"/>
      <c r="H236" s="439"/>
      <c r="I236" s="439"/>
      <c r="J236" s="439"/>
      <c r="K236" s="439"/>
    </row>
    <row r="237" s="428" customFormat="1" spans="1:11">
      <c r="A237" s="472"/>
      <c r="B237" s="439"/>
      <c r="C237" s="439"/>
      <c r="D237" s="473"/>
      <c r="E237" s="439"/>
      <c r="F237" s="439"/>
      <c r="G237" s="439"/>
      <c r="H237" s="439"/>
      <c r="I237" s="439"/>
      <c r="J237" s="439"/>
      <c r="K237" s="439"/>
    </row>
    <row r="238" s="428" customFormat="1" spans="1:11">
      <c r="A238" s="472"/>
      <c r="B238" s="439"/>
      <c r="C238" s="439"/>
      <c r="D238" s="473"/>
      <c r="E238" s="439"/>
      <c r="F238" s="439"/>
      <c r="G238" s="439"/>
      <c r="H238" s="439"/>
      <c r="I238" s="439"/>
      <c r="J238" s="439"/>
      <c r="K238" s="439"/>
    </row>
    <row r="239" s="428" customFormat="1" spans="1:11">
      <c r="A239" s="472"/>
      <c r="B239" s="439"/>
      <c r="C239" s="439"/>
      <c r="D239" s="473"/>
      <c r="E239" s="439"/>
      <c r="F239" s="439"/>
      <c r="G239" s="439"/>
      <c r="H239" s="439"/>
      <c r="I239" s="439"/>
      <c r="J239" s="439"/>
      <c r="K239" s="439"/>
    </row>
    <row r="240" s="428" customFormat="1" spans="1:11">
      <c r="A240" s="472"/>
      <c r="B240" s="439"/>
      <c r="C240" s="439"/>
      <c r="D240" s="473"/>
      <c r="E240" s="439"/>
      <c r="F240" s="439"/>
      <c r="G240" s="439"/>
      <c r="H240" s="439"/>
      <c r="I240" s="439"/>
      <c r="J240" s="439"/>
      <c r="K240" s="439"/>
    </row>
    <row r="241" s="428" customFormat="1" spans="1:11">
      <c r="A241" s="472"/>
      <c r="B241" s="439"/>
      <c r="C241" s="439"/>
      <c r="D241" s="473"/>
      <c r="E241" s="439"/>
      <c r="F241" s="439"/>
      <c r="G241" s="439"/>
      <c r="H241" s="439"/>
      <c r="I241" s="439"/>
      <c r="J241" s="439"/>
      <c r="K241" s="439"/>
    </row>
    <row r="242" s="428" customFormat="1" spans="1:11">
      <c r="A242" s="472"/>
      <c r="B242" s="439"/>
      <c r="C242" s="439"/>
      <c r="D242" s="473"/>
      <c r="E242" s="439"/>
      <c r="F242" s="439"/>
      <c r="G242" s="439"/>
      <c r="H242" s="439"/>
      <c r="I242" s="439"/>
      <c r="J242" s="439"/>
      <c r="K242" s="439"/>
    </row>
    <row r="243" s="428" customFormat="1" spans="1:11">
      <c r="A243" s="472"/>
      <c r="B243" s="439"/>
      <c r="C243" s="439"/>
      <c r="D243" s="473"/>
      <c r="E243" s="439"/>
      <c r="F243" s="439"/>
      <c r="G243" s="439"/>
      <c r="H243" s="439"/>
      <c r="I243" s="439"/>
      <c r="J243" s="439"/>
      <c r="K243" s="439"/>
    </row>
    <row r="244" s="428" customFormat="1" spans="1:11">
      <c r="A244" s="472"/>
      <c r="B244" s="439"/>
      <c r="C244" s="439"/>
      <c r="D244" s="473"/>
      <c r="E244" s="439"/>
      <c r="F244" s="439"/>
      <c r="G244" s="439"/>
      <c r="H244" s="439"/>
      <c r="I244" s="439"/>
      <c r="J244" s="439"/>
      <c r="K244" s="439"/>
    </row>
    <row r="245" s="428" customFormat="1" spans="1:11">
      <c r="A245" s="472"/>
      <c r="B245" s="439"/>
      <c r="C245" s="439"/>
      <c r="D245" s="473"/>
      <c r="E245" s="439"/>
      <c r="F245" s="439"/>
      <c r="G245" s="439"/>
      <c r="H245" s="439"/>
      <c r="I245" s="439"/>
      <c r="J245" s="439"/>
      <c r="K245" s="439"/>
    </row>
    <row r="246" s="428" customFormat="1" spans="1:11">
      <c r="A246" s="472"/>
      <c r="B246" s="439"/>
      <c r="C246" s="439"/>
      <c r="D246" s="473"/>
      <c r="E246" s="439"/>
      <c r="F246" s="439"/>
      <c r="G246" s="439"/>
      <c r="H246" s="439"/>
      <c r="I246" s="439"/>
      <c r="J246" s="439"/>
      <c r="K246" s="439"/>
    </row>
    <row r="247" s="428" customFormat="1" spans="1:11">
      <c r="A247" s="472"/>
      <c r="B247" s="439"/>
      <c r="C247" s="439"/>
      <c r="D247" s="473"/>
      <c r="E247" s="439"/>
      <c r="F247" s="439"/>
      <c r="G247" s="439"/>
      <c r="H247" s="439"/>
      <c r="I247" s="439"/>
      <c r="J247" s="439"/>
      <c r="K247" s="439"/>
    </row>
    <row r="248" s="428" customFormat="1" spans="1:11">
      <c r="A248" s="472"/>
      <c r="B248" s="439"/>
      <c r="C248" s="439"/>
      <c r="D248" s="473"/>
      <c r="E248" s="439"/>
      <c r="F248" s="439"/>
      <c r="G248" s="439"/>
      <c r="H248" s="439"/>
      <c r="I248" s="439"/>
      <c r="J248" s="439"/>
      <c r="K248" s="439"/>
    </row>
    <row r="249" s="428" customFormat="1" spans="1:11">
      <c r="A249" s="472"/>
      <c r="B249" s="439"/>
      <c r="C249" s="439"/>
      <c r="D249" s="473"/>
      <c r="E249" s="439"/>
      <c r="F249" s="439"/>
      <c r="G249" s="439"/>
      <c r="H249" s="439"/>
      <c r="I249" s="439"/>
      <c r="J249" s="439"/>
      <c r="K249" s="439"/>
    </row>
    <row r="250" s="428" customFormat="1" spans="1:11">
      <c r="A250" s="472"/>
      <c r="B250" s="439"/>
      <c r="C250" s="439"/>
      <c r="D250" s="473"/>
      <c r="E250" s="439"/>
      <c r="F250" s="439"/>
      <c r="G250" s="439"/>
      <c r="H250" s="439"/>
      <c r="I250" s="439"/>
      <c r="J250" s="439"/>
      <c r="K250" s="439"/>
    </row>
    <row r="251" s="428" customFormat="1" spans="1:11">
      <c r="A251" s="472"/>
      <c r="B251" s="439"/>
      <c r="C251" s="439"/>
      <c r="D251" s="473"/>
      <c r="E251" s="439"/>
      <c r="F251" s="439"/>
      <c r="G251" s="439"/>
      <c r="H251" s="439"/>
      <c r="I251" s="439"/>
      <c r="J251" s="439"/>
      <c r="K251" s="439"/>
    </row>
    <row r="252" s="428" customFormat="1" spans="1:11">
      <c r="A252" s="472"/>
      <c r="B252" s="439"/>
      <c r="C252" s="439"/>
      <c r="D252" s="473"/>
      <c r="E252" s="439"/>
      <c r="F252" s="439"/>
      <c r="G252" s="439"/>
      <c r="H252" s="439"/>
      <c r="I252" s="439"/>
      <c r="J252" s="439"/>
      <c r="K252" s="439"/>
    </row>
    <row r="253" s="428" customFormat="1" spans="1:11">
      <c r="A253" s="472"/>
      <c r="B253" s="439"/>
      <c r="C253" s="439"/>
      <c r="D253" s="473"/>
      <c r="E253" s="439"/>
      <c r="F253" s="439"/>
      <c r="G253" s="439"/>
      <c r="H253" s="439"/>
      <c r="I253" s="439"/>
      <c r="J253" s="439"/>
      <c r="K253" s="439"/>
    </row>
    <row r="254" s="428" customFormat="1" spans="1:11">
      <c r="A254" s="472"/>
      <c r="B254" s="439"/>
      <c r="C254" s="439"/>
      <c r="D254" s="473"/>
      <c r="E254" s="439"/>
      <c r="F254" s="439"/>
      <c r="G254" s="439"/>
      <c r="H254" s="439"/>
      <c r="I254" s="439"/>
      <c r="J254" s="439"/>
      <c r="K254" s="439"/>
    </row>
    <row r="255" s="428" customFormat="1" spans="1:11">
      <c r="A255" s="472"/>
      <c r="B255" s="439"/>
      <c r="C255" s="439"/>
      <c r="D255" s="473"/>
      <c r="E255" s="439"/>
      <c r="F255" s="439"/>
      <c r="G255" s="439"/>
      <c r="H255" s="439"/>
      <c r="I255" s="439"/>
      <c r="J255" s="439"/>
      <c r="K255" s="439"/>
    </row>
    <row r="256" s="428" customFormat="1" spans="1:11">
      <c r="A256" s="472"/>
      <c r="B256" s="439"/>
      <c r="C256" s="439"/>
      <c r="D256" s="473"/>
      <c r="E256" s="439"/>
      <c r="F256" s="439"/>
      <c r="G256" s="439"/>
      <c r="H256" s="439"/>
      <c r="I256" s="439"/>
      <c r="J256" s="439"/>
      <c r="K256" s="439"/>
    </row>
    <row r="257" s="428" customFormat="1" spans="1:11">
      <c r="A257" s="472"/>
      <c r="B257" s="439"/>
      <c r="C257" s="439"/>
      <c r="D257" s="473"/>
      <c r="E257" s="439"/>
      <c r="F257" s="439"/>
      <c r="G257" s="439"/>
      <c r="H257" s="439"/>
      <c r="I257" s="439"/>
      <c r="J257" s="439"/>
      <c r="K257" s="439"/>
    </row>
    <row r="258" s="428" customFormat="1" spans="1:11">
      <c r="A258" s="472"/>
      <c r="B258" s="439"/>
      <c r="C258" s="439"/>
      <c r="D258" s="473"/>
      <c r="E258" s="439"/>
      <c r="F258" s="439"/>
      <c r="G258" s="439"/>
      <c r="H258" s="439"/>
      <c r="I258" s="439"/>
      <c r="J258" s="439"/>
      <c r="K258" s="439"/>
    </row>
    <row r="259" s="428" customFormat="1" spans="1:11">
      <c r="A259" s="472"/>
      <c r="B259" s="439"/>
      <c r="C259" s="439"/>
      <c r="D259" s="473"/>
      <c r="E259" s="439"/>
      <c r="F259" s="439"/>
      <c r="G259" s="439"/>
      <c r="H259" s="439"/>
      <c r="I259" s="439"/>
      <c r="J259" s="439"/>
      <c r="K259" s="439"/>
    </row>
    <row r="260" s="428" customFormat="1" spans="1:11">
      <c r="A260" s="472"/>
      <c r="B260" s="439"/>
      <c r="C260" s="439"/>
      <c r="D260" s="473"/>
      <c r="E260" s="439"/>
      <c r="F260" s="439"/>
      <c r="G260" s="439"/>
      <c r="H260" s="439"/>
      <c r="I260" s="439"/>
      <c r="J260" s="439"/>
      <c r="K260" s="439"/>
    </row>
    <row r="261" s="428" customFormat="1" spans="1:11">
      <c r="A261" s="472"/>
      <c r="B261" s="439"/>
      <c r="C261" s="439"/>
      <c r="D261" s="473"/>
      <c r="E261" s="439"/>
      <c r="F261" s="439"/>
      <c r="G261" s="439"/>
      <c r="H261" s="439"/>
      <c r="I261" s="439"/>
      <c r="J261" s="439"/>
      <c r="K261" s="439"/>
    </row>
    <row r="262" s="428" customFormat="1" spans="1:11">
      <c r="A262" s="472"/>
      <c r="B262" s="439"/>
      <c r="C262" s="439"/>
      <c r="D262" s="473"/>
      <c r="E262" s="439"/>
      <c r="F262" s="439"/>
      <c r="G262" s="439"/>
      <c r="H262" s="439"/>
      <c r="I262" s="439"/>
      <c r="J262" s="439"/>
      <c r="K262" s="439"/>
    </row>
    <row r="263" s="428" customFormat="1" spans="1:11">
      <c r="A263" s="472"/>
      <c r="B263" s="439"/>
      <c r="C263" s="439"/>
      <c r="D263" s="473"/>
      <c r="E263" s="439"/>
      <c r="F263" s="439"/>
      <c r="G263" s="439"/>
      <c r="H263" s="439"/>
      <c r="I263" s="439"/>
      <c r="J263" s="439"/>
      <c r="K263" s="439"/>
    </row>
    <row r="264" s="428" customFormat="1" spans="1:11">
      <c r="A264" s="472"/>
      <c r="B264" s="439"/>
      <c r="C264" s="439"/>
      <c r="D264" s="473"/>
      <c r="E264" s="439"/>
      <c r="F264" s="439"/>
      <c r="G264" s="439"/>
      <c r="H264" s="439"/>
      <c r="I264" s="439"/>
      <c r="J264" s="439"/>
      <c r="K264" s="439"/>
    </row>
    <row r="265" s="428" customFormat="1" spans="1:11">
      <c r="A265" s="472"/>
      <c r="B265" s="439"/>
      <c r="C265" s="439"/>
      <c r="D265" s="473"/>
      <c r="E265" s="439"/>
      <c r="F265" s="439"/>
      <c r="G265" s="439"/>
      <c r="H265" s="439"/>
      <c r="I265" s="439"/>
      <c r="J265" s="439"/>
      <c r="K265" s="439"/>
    </row>
    <row r="266" s="428" customFormat="1" spans="1:11">
      <c r="A266" s="472"/>
      <c r="B266" s="439"/>
      <c r="C266" s="439"/>
      <c r="D266" s="473"/>
      <c r="E266" s="439"/>
      <c r="F266" s="439"/>
      <c r="G266" s="439"/>
      <c r="H266" s="439"/>
      <c r="I266" s="439"/>
      <c r="J266" s="439"/>
      <c r="K266" s="439"/>
    </row>
    <row r="267" s="428" customFormat="1" spans="1:11">
      <c r="A267" s="472"/>
      <c r="B267" s="439"/>
      <c r="C267" s="439"/>
      <c r="D267" s="473"/>
      <c r="E267" s="439"/>
      <c r="F267" s="439"/>
      <c r="G267" s="439"/>
      <c r="H267" s="439"/>
      <c r="I267" s="439"/>
      <c r="J267" s="439"/>
      <c r="K267" s="439"/>
    </row>
    <row r="268" s="428" customFormat="1" spans="1:11">
      <c r="A268" s="472"/>
      <c r="B268" s="439"/>
      <c r="C268" s="439"/>
      <c r="D268" s="473"/>
      <c r="E268" s="439"/>
      <c r="F268" s="439"/>
      <c r="G268" s="439"/>
      <c r="H268" s="439"/>
      <c r="I268" s="439"/>
      <c r="J268" s="439"/>
      <c r="K268" s="439"/>
    </row>
    <row r="269" s="428" customFormat="1" spans="1:11">
      <c r="A269" s="472"/>
      <c r="B269" s="439"/>
      <c r="C269" s="439"/>
      <c r="D269" s="473"/>
      <c r="E269" s="439"/>
      <c r="F269" s="439"/>
      <c r="G269" s="439"/>
      <c r="H269" s="439"/>
      <c r="I269" s="439"/>
      <c r="J269" s="439"/>
      <c r="K269" s="439"/>
    </row>
    <row r="270" s="428" customFormat="1" spans="1:11">
      <c r="A270" s="472"/>
      <c r="B270" s="439"/>
      <c r="C270" s="439"/>
      <c r="D270" s="473"/>
      <c r="E270" s="439"/>
      <c r="F270" s="439"/>
      <c r="G270" s="439"/>
      <c r="H270" s="439"/>
      <c r="I270" s="439"/>
      <c r="J270" s="439"/>
      <c r="K270" s="439"/>
    </row>
    <row r="271" s="428" customFormat="1" spans="1:11">
      <c r="A271" s="472"/>
      <c r="B271" s="439"/>
      <c r="C271" s="439"/>
      <c r="D271" s="473"/>
      <c r="E271" s="439"/>
      <c r="F271" s="439"/>
      <c r="G271" s="439"/>
      <c r="H271" s="439"/>
      <c r="I271" s="439"/>
      <c r="J271" s="439"/>
      <c r="K271" s="439"/>
    </row>
    <row r="272" s="428" customFormat="1" spans="1:11">
      <c r="A272" s="472"/>
      <c r="B272" s="439"/>
      <c r="C272" s="439"/>
      <c r="D272" s="473"/>
      <c r="E272" s="439"/>
      <c r="F272" s="439"/>
      <c r="G272" s="439"/>
      <c r="H272" s="439"/>
      <c r="I272" s="439"/>
      <c r="J272" s="439"/>
      <c r="K272" s="439"/>
    </row>
    <row r="273" s="428" customFormat="1" spans="1:11">
      <c r="A273" s="472"/>
      <c r="B273" s="439"/>
      <c r="C273" s="439"/>
      <c r="D273" s="473"/>
      <c r="E273" s="439"/>
      <c r="F273" s="439"/>
      <c r="G273" s="439"/>
      <c r="H273" s="439"/>
      <c r="I273" s="439"/>
      <c r="J273" s="439"/>
      <c r="K273" s="439"/>
    </row>
    <row r="274" s="428" customFormat="1" spans="1:11">
      <c r="A274" s="472"/>
      <c r="B274" s="439"/>
      <c r="C274" s="439"/>
      <c r="D274" s="473"/>
      <c r="E274" s="439"/>
      <c r="F274" s="439"/>
      <c r="G274" s="439"/>
      <c r="H274" s="439"/>
      <c r="I274" s="439"/>
      <c r="J274" s="439"/>
      <c r="K274" s="439"/>
    </row>
    <row r="275" s="428" customFormat="1" spans="1:11">
      <c r="A275" s="472"/>
      <c r="B275" s="439"/>
      <c r="C275" s="439"/>
      <c r="D275" s="473"/>
      <c r="E275" s="439"/>
      <c r="F275" s="439"/>
      <c r="G275" s="439"/>
      <c r="H275" s="439"/>
      <c r="I275" s="439"/>
      <c r="J275" s="439"/>
      <c r="K275" s="439"/>
    </row>
    <row r="276" s="428" customFormat="1" spans="1:11">
      <c r="A276" s="472"/>
      <c r="B276" s="439"/>
      <c r="C276" s="439"/>
      <c r="D276" s="473"/>
      <c r="E276" s="439"/>
      <c r="F276" s="439"/>
      <c r="G276" s="439"/>
      <c r="H276" s="439"/>
      <c r="I276" s="439"/>
      <c r="J276" s="439"/>
      <c r="K276" s="439"/>
    </row>
    <row r="277" s="428" customFormat="1" spans="1:11">
      <c r="A277" s="472"/>
      <c r="B277" s="439"/>
      <c r="C277" s="439"/>
      <c r="D277" s="473"/>
      <c r="E277" s="439"/>
      <c r="F277" s="439"/>
      <c r="G277" s="439"/>
      <c r="H277" s="439"/>
      <c r="I277" s="439"/>
      <c r="J277" s="439"/>
      <c r="K277" s="439"/>
    </row>
    <row r="278" s="428" customFormat="1" spans="1:11">
      <c r="A278" s="472"/>
      <c r="B278" s="439"/>
      <c r="C278" s="439"/>
      <c r="D278" s="473"/>
      <c r="E278" s="439"/>
      <c r="F278" s="439"/>
      <c r="G278" s="439"/>
      <c r="H278" s="439"/>
      <c r="I278" s="439"/>
      <c r="J278" s="439"/>
      <c r="K278" s="439"/>
    </row>
    <row r="279" s="428" customFormat="1" spans="1:11">
      <c r="A279" s="472"/>
      <c r="B279" s="439"/>
      <c r="C279" s="439"/>
      <c r="D279" s="473"/>
      <c r="E279" s="439"/>
      <c r="F279" s="439"/>
      <c r="G279" s="439"/>
      <c r="H279" s="439"/>
      <c r="I279" s="439"/>
      <c r="J279" s="439"/>
      <c r="K279" s="439"/>
    </row>
    <row r="280" s="428" customFormat="1" spans="1:11">
      <c r="A280" s="472"/>
      <c r="B280" s="439"/>
      <c r="C280" s="439"/>
      <c r="D280" s="473"/>
      <c r="E280" s="439"/>
      <c r="F280" s="439"/>
      <c r="G280" s="439"/>
      <c r="H280" s="439"/>
      <c r="I280" s="439"/>
      <c r="J280" s="439"/>
      <c r="K280" s="439"/>
    </row>
    <row r="281" s="428" customFormat="1" spans="1:11">
      <c r="A281" s="472"/>
      <c r="B281" s="439"/>
      <c r="C281" s="439"/>
      <c r="D281" s="473"/>
      <c r="E281" s="439"/>
      <c r="F281" s="439"/>
      <c r="G281" s="439"/>
      <c r="H281" s="439"/>
      <c r="I281" s="439"/>
      <c r="J281" s="439"/>
      <c r="K281" s="439"/>
    </row>
    <row r="282" s="428" customFormat="1" spans="1:11">
      <c r="A282" s="472"/>
      <c r="B282" s="439"/>
      <c r="C282" s="439"/>
      <c r="D282" s="473"/>
      <c r="E282" s="439"/>
      <c r="F282" s="439"/>
      <c r="G282" s="439"/>
      <c r="H282" s="439"/>
      <c r="I282" s="439"/>
      <c r="J282" s="439"/>
      <c r="K282" s="439"/>
    </row>
    <row r="283" s="428" customFormat="1" spans="1:11">
      <c r="A283" s="472"/>
      <c r="B283" s="439"/>
      <c r="C283" s="439"/>
      <c r="D283" s="473"/>
      <c r="E283" s="439"/>
      <c r="F283" s="439"/>
      <c r="G283" s="439"/>
      <c r="H283" s="439"/>
      <c r="I283" s="439"/>
      <c r="J283" s="439"/>
      <c r="K283" s="439"/>
    </row>
    <row r="284" s="428" customFormat="1" spans="1:11">
      <c r="A284" s="472"/>
      <c r="B284" s="439"/>
      <c r="C284" s="439"/>
      <c r="D284" s="473"/>
      <c r="E284" s="439"/>
      <c r="F284" s="439"/>
      <c r="G284" s="439"/>
      <c r="H284" s="439"/>
      <c r="I284" s="439"/>
      <c r="J284" s="439"/>
      <c r="K284" s="439"/>
    </row>
    <row r="285" s="428" customFormat="1" spans="1:11">
      <c r="A285" s="472"/>
      <c r="B285" s="439"/>
      <c r="C285" s="439"/>
      <c r="D285" s="473"/>
      <c r="E285" s="439"/>
      <c r="F285" s="439"/>
      <c r="G285" s="439"/>
      <c r="H285" s="439"/>
      <c r="I285" s="439"/>
      <c r="J285" s="439"/>
      <c r="K285" s="439"/>
    </row>
    <row r="286" s="428" customFormat="1" spans="1:11">
      <c r="A286" s="472"/>
      <c r="B286" s="439"/>
      <c r="C286" s="439"/>
      <c r="D286" s="473"/>
      <c r="E286" s="439"/>
      <c r="F286" s="439"/>
      <c r="G286" s="439"/>
      <c r="H286" s="439"/>
      <c r="I286" s="439"/>
      <c r="J286" s="439"/>
      <c r="K286" s="439"/>
    </row>
    <row r="287" s="428" customFormat="1" spans="1:11">
      <c r="A287" s="472"/>
      <c r="B287" s="439"/>
      <c r="C287" s="439"/>
      <c r="D287" s="473"/>
      <c r="E287" s="439"/>
      <c r="F287" s="439"/>
      <c r="G287" s="439"/>
      <c r="H287" s="439"/>
      <c r="I287" s="439"/>
      <c r="J287" s="439"/>
      <c r="K287" s="439"/>
    </row>
    <row r="288" s="428" customFormat="1" spans="1:11">
      <c r="A288" s="472"/>
      <c r="B288" s="439"/>
      <c r="C288" s="439"/>
      <c r="D288" s="473"/>
      <c r="E288" s="439"/>
      <c r="F288" s="439"/>
      <c r="G288" s="439"/>
      <c r="H288" s="439"/>
      <c r="I288" s="439"/>
      <c r="J288" s="439"/>
      <c r="K288" s="439"/>
    </row>
    <row r="289" s="428" customFormat="1" spans="1:11">
      <c r="A289" s="472"/>
      <c r="B289" s="439"/>
      <c r="C289" s="439"/>
      <c r="D289" s="473"/>
      <c r="E289" s="439"/>
      <c r="F289" s="439"/>
      <c r="G289" s="439"/>
      <c r="H289" s="439"/>
      <c r="I289" s="439"/>
      <c r="J289" s="439"/>
      <c r="K289" s="439"/>
    </row>
    <row r="290" s="428" customFormat="1" spans="1:11">
      <c r="A290" s="472"/>
      <c r="B290" s="439"/>
      <c r="C290" s="439"/>
      <c r="D290" s="473"/>
      <c r="E290" s="439"/>
      <c r="F290" s="439"/>
      <c r="G290" s="439"/>
      <c r="H290" s="439"/>
      <c r="I290" s="439"/>
      <c r="J290" s="439"/>
      <c r="K290" s="439"/>
    </row>
    <row r="291" s="428" customFormat="1" spans="1:11">
      <c r="A291" s="472"/>
      <c r="B291" s="439"/>
      <c r="C291" s="439"/>
      <c r="D291" s="473"/>
      <c r="E291" s="439"/>
      <c r="F291" s="439"/>
      <c r="G291" s="439"/>
      <c r="H291" s="439"/>
      <c r="I291" s="439"/>
      <c r="J291" s="439"/>
      <c r="K291" s="439"/>
    </row>
    <row r="292" s="428" customFormat="1" spans="1:11">
      <c r="A292" s="472"/>
      <c r="B292" s="439"/>
      <c r="C292" s="439"/>
      <c r="D292" s="473"/>
      <c r="E292" s="439"/>
      <c r="F292" s="439"/>
      <c r="G292" s="439"/>
      <c r="H292" s="439"/>
      <c r="I292" s="439"/>
      <c r="J292" s="439"/>
      <c r="K292" s="439"/>
    </row>
    <row r="293" s="428" customFormat="1" spans="1:11">
      <c r="A293" s="472"/>
      <c r="B293" s="439"/>
      <c r="C293" s="439"/>
      <c r="D293" s="473"/>
      <c r="E293" s="439"/>
      <c r="F293" s="439"/>
      <c r="G293" s="439"/>
      <c r="H293" s="439"/>
      <c r="I293" s="439"/>
      <c r="J293" s="439"/>
      <c r="K293" s="439"/>
    </row>
    <row r="294" s="428" customFormat="1" spans="1:11">
      <c r="A294" s="472"/>
      <c r="B294" s="439"/>
      <c r="C294" s="439"/>
      <c r="D294" s="473"/>
      <c r="E294" s="439"/>
      <c r="F294" s="439"/>
      <c r="G294" s="439"/>
      <c r="H294" s="439"/>
      <c r="I294" s="439"/>
      <c r="J294" s="439"/>
      <c r="K294" s="439"/>
    </row>
    <row r="295" s="428" customFormat="1" spans="1:11">
      <c r="A295" s="472"/>
      <c r="B295" s="439"/>
      <c r="C295" s="439"/>
      <c r="D295" s="473"/>
      <c r="E295" s="439"/>
      <c r="F295" s="439"/>
      <c r="G295" s="439"/>
      <c r="H295" s="439"/>
      <c r="I295" s="439"/>
      <c r="J295" s="439"/>
      <c r="K295" s="439"/>
    </row>
    <row r="296" s="428" customFormat="1" spans="1:11">
      <c r="A296" s="472"/>
      <c r="B296" s="439"/>
      <c r="C296" s="439"/>
      <c r="D296" s="473"/>
      <c r="E296" s="439"/>
      <c r="F296" s="439"/>
      <c r="G296" s="439"/>
      <c r="H296" s="439"/>
      <c r="I296" s="439"/>
      <c r="J296" s="439"/>
      <c r="K296" s="439"/>
    </row>
    <row r="297" s="428" customFormat="1" spans="1:11">
      <c r="A297" s="472"/>
      <c r="B297" s="439"/>
      <c r="C297" s="439"/>
      <c r="D297" s="473"/>
      <c r="E297" s="439"/>
      <c r="F297" s="439"/>
      <c r="G297" s="439"/>
      <c r="H297" s="439"/>
      <c r="I297" s="439"/>
      <c r="J297" s="439"/>
      <c r="K297" s="439"/>
    </row>
    <row r="298" s="428" customFormat="1" spans="1:11">
      <c r="A298" s="472"/>
      <c r="B298" s="439"/>
      <c r="C298" s="439"/>
      <c r="D298" s="473"/>
      <c r="E298" s="439"/>
      <c r="F298" s="439"/>
      <c r="G298" s="439"/>
      <c r="H298" s="439"/>
      <c r="I298" s="439"/>
      <c r="J298" s="439"/>
      <c r="K298" s="439"/>
    </row>
    <row r="299" s="428" customFormat="1" spans="1:11">
      <c r="A299" s="472"/>
      <c r="B299" s="439"/>
      <c r="C299" s="439"/>
      <c r="D299" s="473"/>
      <c r="E299" s="439"/>
      <c r="F299" s="439"/>
      <c r="G299" s="439"/>
      <c r="H299" s="439"/>
      <c r="I299" s="439"/>
      <c r="J299" s="439"/>
      <c r="K299" s="439"/>
    </row>
    <row r="300" s="428" customFormat="1" spans="1:11">
      <c r="A300" s="472"/>
      <c r="B300" s="439"/>
      <c r="C300" s="439"/>
      <c r="D300" s="473"/>
      <c r="E300" s="439"/>
      <c r="F300" s="439"/>
      <c r="G300" s="439"/>
      <c r="H300" s="439"/>
      <c r="I300" s="439"/>
      <c r="J300" s="439"/>
      <c r="K300" s="439"/>
    </row>
    <row r="301" s="428" customFormat="1" spans="1:11">
      <c r="A301" s="472"/>
      <c r="B301" s="439"/>
      <c r="C301" s="439"/>
      <c r="D301" s="473"/>
      <c r="E301" s="439"/>
      <c r="F301" s="439"/>
      <c r="G301" s="439"/>
      <c r="H301" s="439"/>
      <c r="I301" s="439"/>
      <c r="J301" s="439"/>
      <c r="K301" s="439"/>
    </row>
    <row r="302" s="428" customFormat="1" spans="1:11">
      <c r="A302" s="472"/>
      <c r="B302" s="439"/>
      <c r="C302" s="439"/>
      <c r="D302" s="473"/>
      <c r="E302" s="439"/>
      <c r="F302" s="439"/>
      <c r="G302" s="439"/>
      <c r="H302" s="439"/>
      <c r="I302" s="439"/>
      <c r="J302" s="439"/>
      <c r="K302" s="439"/>
    </row>
    <row r="303" s="428" customFormat="1" spans="1:11">
      <c r="A303" s="472"/>
      <c r="B303" s="439"/>
      <c r="C303" s="439"/>
      <c r="D303" s="473"/>
      <c r="E303" s="439"/>
      <c r="F303" s="439"/>
      <c r="G303" s="439"/>
      <c r="H303" s="439"/>
      <c r="I303" s="439"/>
      <c r="J303" s="439"/>
      <c r="K303" s="439"/>
    </row>
    <row r="304" s="428" customFormat="1" spans="1:11">
      <c r="A304" s="472"/>
      <c r="B304" s="439"/>
      <c r="C304" s="439"/>
      <c r="D304" s="473"/>
      <c r="E304" s="439"/>
      <c r="F304" s="439"/>
      <c r="G304" s="439"/>
      <c r="H304" s="439"/>
      <c r="I304" s="439"/>
      <c r="J304" s="439"/>
      <c r="K304" s="439"/>
    </row>
    <row r="305" s="428" customFormat="1" spans="1:11">
      <c r="A305" s="472"/>
      <c r="B305" s="439"/>
      <c r="C305" s="439"/>
      <c r="D305" s="473"/>
      <c r="E305" s="439"/>
      <c r="F305" s="439"/>
      <c r="G305" s="439"/>
      <c r="H305" s="439"/>
      <c r="I305" s="439"/>
      <c r="J305" s="439"/>
      <c r="K305" s="439"/>
    </row>
    <row r="306" s="428" customFormat="1" spans="1:11">
      <c r="A306" s="472"/>
      <c r="B306" s="439"/>
      <c r="C306" s="439"/>
      <c r="D306" s="473"/>
      <c r="E306" s="439"/>
      <c r="F306" s="439"/>
      <c r="G306" s="439"/>
      <c r="H306" s="439"/>
      <c r="I306" s="439"/>
      <c r="J306" s="439"/>
      <c r="K306" s="439"/>
    </row>
    <row r="307" s="428" customFormat="1" spans="1:11">
      <c r="A307" s="472"/>
      <c r="B307" s="439"/>
      <c r="C307" s="439"/>
      <c r="D307" s="473"/>
      <c r="E307" s="439"/>
      <c r="F307" s="439"/>
      <c r="G307" s="439"/>
      <c r="H307" s="439"/>
      <c r="I307" s="439"/>
      <c r="J307" s="439"/>
      <c r="K307" s="439"/>
    </row>
    <row r="308" s="428" customFormat="1" spans="1:11">
      <c r="A308" s="472"/>
      <c r="B308" s="439"/>
      <c r="C308" s="439"/>
      <c r="D308" s="473"/>
      <c r="E308" s="439"/>
      <c r="F308" s="439"/>
      <c r="G308" s="439"/>
      <c r="H308" s="439"/>
      <c r="I308" s="439"/>
      <c r="J308" s="439"/>
      <c r="K308" s="439"/>
    </row>
    <row r="309" s="428" customFormat="1" spans="1:11">
      <c r="A309" s="472"/>
      <c r="B309" s="439"/>
      <c r="C309" s="439"/>
      <c r="D309" s="473"/>
      <c r="E309" s="439"/>
      <c r="F309" s="439"/>
      <c r="G309" s="439"/>
      <c r="H309" s="439"/>
      <c r="I309" s="439"/>
      <c r="J309" s="439"/>
      <c r="K309" s="439"/>
    </row>
    <row r="310" s="428" customFormat="1" spans="1:11">
      <c r="A310" s="472"/>
      <c r="B310" s="439"/>
      <c r="C310" s="439"/>
      <c r="D310" s="473"/>
      <c r="E310" s="439"/>
      <c r="F310" s="439"/>
      <c r="G310" s="439"/>
      <c r="H310" s="439"/>
      <c r="I310" s="439"/>
      <c r="J310" s="439"/>
      <c r="K310" s="439"/>
    </row>
    <row r="311" s="428" customFormat="1" spans="1:11">
      <c r="A311" s="472"/>
      <c r="B311" s="439"/>
      <c r="C311" s="439"/>
      <c r="D311" s="473"/>
      <c r="E311" s="439"/>
      <c r="F311" s="439"/>
      <c r="G311" s="439"/>
      <c r="H311" s="439"/>
      <c r="I311" s="439"/>
      <c r="J311" s="439"/>
      <c r="K311" s="439"/>
    </row>
    <row r="312" s="428" customFormat="1" spans="1:11">
      <c r="A312" s="472"/>
      <c r="B312" s="439"/>
      <c r="C312" s="439"/>
      <c r="D312" s="473"/>
      <c r="E312" s="439"/>
      <c r="F312" s="439"/>
      <c r="G312" s="439"/>
      <c r="H312" s="439"/>
      <c r="I312" s="439"/>
      <c r="J312" s="439"/>
      <c r="K312" s="439"/>
    </row>
    <row r="313" s="428" customFormat="1" spans="1:11">
      <c r="A313" s="472"/>
      <c r="B313" s="439"/>
      <c r="C313" s="439"/>
      <c r="D313" s="473"/>
      <c r="E313" s="439"/>
      <c r="F313" s="439"/>
      <c r="G313" s="439"/>
      <c r="H313" s="439"/>
      <c r="I313" s="439"/>
      <c r="J313" s="439"/>
      <c r="K313" s="439"/>
    </row>
    <row r="314" s="428" customFormat="1" spans="1:11">
      <c r="A314" s="472"/>
      <c r="B314" s="439"/>
      <c r="C314" s="439"/>
      <c r="D314" s="473"/>
      <c r="E314" s="439"/>
      <c r="F314" s="439"/>
      <c r="G314" s="439"/>
      <c r="H314" s="439"/>
      <c r="I314" s="439"/>
      <c r="J314" s="439"/>
      <c r="K314" s="439"/>
    </row>
    <row r="315" s="428" customFormat="1" spans="1:11">
      <c r="A315" s="472"/>
      <c r="B315" s="439"/>
      <c r="C315" s="439"/>
      <c r="D315" s="473"/>
      <c r="E315" s="439"/>
      <c r="F315" s="439"/>
      <c r="G315" s="439"/>
      <c r="H315" s="439"/>
      <c r="I315" s="439"/>
      <c r="J315" s="439"/>
      <c r="K315" s="439"/>
    </row>
    <row r="316" s="428" customFormat="1" spans="1:11">
      <c r="A316" s="472"/>
      <c r="B316" s="439"/>
      <c r="C316" s="439"/>
      <c r="D316" s="473"/>
      <c r="E316" s="439"/>
      <c r="F316" s="439"/>
      <c r="G316" s="439"/>
      <c r="H316" s="439"/>
      <c r="I316" s="439"/>
      <c r="J316" s="439"/>
      <c r="K316" s="439"/>
    </row>
    <row r="317" s="428" customFormat="1" spans="1:11">
      <c r="A317" s="472"/>
      <c r="B317" s="439"/>
      <c r="C317" s="439"/>
      <c r="D317" s="473"/>
      <c r="E317" s="439"/>
      <c r="F317" s="439"/>
      <c r="G317" s="439"/>
      <c r="H317" s="439"/>
      <c r="I317" s="439"/>
      <c r="J317" s="439"/>
      <c r="K317" s="439"/>
    </row>
    <row r="318" s="428" customFormat="1" spans="1:11">
      <c r="A318" s="472"/>
      <c r="B318" s="439"/>
      <c r="C318" s="439"/>
      <c r="D318" s="473"/>
      <c r="E318" s="439"/>
      <c r="F318" s="439"/>
      <c r="G318" s="439"/>
      <c r="H318" s="439"/>
      <c r="I318" s="439"/>
      <c r="J318" s="439"/>
      <c r="K318" s="439"/>
    </row>
    <row r="319" s="428" customFormat="1" spans="1:11">
      <c r="A319" s="472"/>
      <c r="B319" s="439"/>
      <c r="C319" s="439"/>
      <c r="D319" s="473"/>
      <c r="E319" s="439"/>
      <c r="F319" s="439"/>
      <c r="G319" s="439"/>
      <c r="H319" s="439"/>
      <c r="I319" s="439"/>
      <c r="J319" s="439"/>
      <c r="K319" s="439"/>
    </row>
    <row r="320" s="428" customFormat="1" spans="1:11">
      <c r="A320" s="472"/>
      <c r="B320" s="439"/>
      <c r="C320" s="439"/>
      <c r="D320" s="473"/>
      <c r="E320" s="439"/>
      <c r="F320" s="439"/>
      <c r="G320" s="439"/>
      <c r="H320" s="439"/>
      <c r="I320" s="439"/>
      <c r="J320" s="439"/>
      <c r="K320" s="439"/>
    </row>
    <row r="321" s="428" customFormat="1" spans="1:11">
      <c r="A321" s="472"/>
      <c r="B321" s="439"/>
      <c r="C321" s="439"/>
      <c r="D321" s="473"/>
      <c r="E321" s="439"/>
      <c r="F321" s="439"/>
      <c r="G321" s="439"/>
      <c r="H321" s="439"/>
      <c r="I321" s="439"/>
      <c r="J321" s="439"/>
      <c r="K321" s="439"/>
    </row>
    <row r="322" s="428" customFormat="1" spans="1:11">
      <c r="A322" s="472"/>
      <c r="B322" s="439"/>
      <c r="C322" s="439"/>
      <c r="D322" s="473"/>
      <c r="E322" s="439"/>
      <c r="F322" s="439"/>
      <c r="G322" s="439"/>
      <c r="H322" s="439"/>
      <c r="I322" s="439"/>
      <c r="J322" s="439"/>
      <c r="K322" s="439"/>
    </row>
    <row r="323" s="428" customFormat="1" spans="1:11">
      <c r="A323" s="472"/>
      <c r="B323" s="439"/>
      <c r="C323" s="439"/>
      <c r="D323" s="473"/>
      <c r="E323" s="439"/>
      <c r="F323" s="439"/>
      <c r="G323" s="439"/>
      <c r="H323" s="439"/>
      <c r="I323" s="439"/>
      <c r="J323" s="439"/>
      <c r="K323" s="439"/>
    </row>
    <row r="324" s="428" customFormat="1" spans="1:11">
      <c r="A324" s="472"/>
      <c r="B324" s="439"/>
      <c r="C324" s="439"/>
      <c r="D324" s="473"/>
      <c r="E324" s="439"/>
      <c r="F324" s="439"/>
      <c r="G324" s="439"/>
      <c r="H324" s="439"/>
      <c r="I324" s="439"/>
      <c r="J324" s="439"/>
      <c r="K324" s="439"/>
    </row>
    <row r="325" s="428" customFormat="1" spans="1:11">
      <c r="A325" s="472"/>
      <c r="B325" s="439"/>
      <c r="C325" s="439"/>
      <c r="D325" s="473"/>
      <c r="E325" s="439"/>
      <c r="F325" s="439"/>
      <c r="G325" s="439"/>
      <c r="H325" s="439"/>
      <c r="I325" s="439"/>
      <c r="J325" s="439"/>
      <c r="K325" s="439"/>
    </row>
    <row r="326" s="428" customFormat="1" spans="1:11">
      <c r="A326" s="472"/>
      <c r="B326" s="439"/>
      <c r="C326" s="439"/>
      <c r="D326" s="473"/>
      <c r="E326" s="439"/>
      <c r="F326" s="439"/>
      <c r="G326" s="439"/>
      <c r="H326" s="439"/>
      <c r="I326" s="439"/>
      <c r="J326" s="439"/>
      <c r="K326" s="439"/>
    </row>
    <row r="327" s="428" customFormat="1" spans="1:11">
      <c r="A327" s="472"/>
      <c r="B327" s="439"/>
      <c r="C327" s="439"/>
      <c r="D327" s="473"/>
      <c r="E327" s="439"/>
      <c r="F327" s="439"/>
      <c r="G327" s="439"/>
      <c r="H327" s="439"/>
      <c r="I327" s="439"/>
      <c r="J327" s="439"/>
      <c r="K327" s="439"/>
    </row>
    <row r="328" s="428" customFormat="1" spans="1:11">
      <c r="A328" s="472"/>
      <c r="B328" s="439"/>
      <c r="C328" s="439"/>
      <c r="D328" s="473"/>
      <c r="E328" s="439"/>
      <c r="F328" s="439"/>
      <c r="G328" s="439"/>
      <c r="H328" s="439"/>
      <c r="I328" s="439"/>
      <c r="J328" s="439"/>
      <c r="K328" s="439"/>
    </row>
    <row r="329" s="428" customFormat="1" spans="1:11">
      <c r="A329" s="472"/>
      <c r="B329" s="439"/>
      <c r="C329" s="439"/>
      <c r="D329" s="473"/>
      <c r="E329" s="439"/>
      <c r="F329" s="439"/>
      <c r="G329" s="439"/>
      <c r="H329" s="439"/>
      <c r="I329" s="439"/>
      <c r="J329" s="439"/>
      <c r="K329" s="439"/>
    </row>
    <row r="330" s="428" customFormat="1" spans="1:11">
      <c r="A330" s="472"/>
      <c r="B330" s="439"/>
      <c r="C330" s="439"/>
      <c r="D330" s="473"/>
      <c r="E330" s="439"/>
      <c r="F330" s="439"/>
      <c r="G330" s="439"/>
      <c r="H330" s="439"/>
      <c r="I330" s="439"/>
      <c r="J330" s="439"/>
      <c r="K330" s="439"/>
    </row>
    <row r="331" s="428" customFormat="1" spans="1:11">
      <c r="A331" s="472"/>
      <c r="B331" s="439"/>
      <c r="C331" s="439"/>
      <c r="D331" s="473"/>
      <c r="E331" s="439"/>
      <c r="F331" s="439"/>
      <c r="G331" s="439"/>
      <c r="H331" s="439"/>
      <c r="I331" s="439"/>
      <c r="J331" s="439"/>
      <c r="K331" s="439"/>
    </row>
    <row r="332" s="428" customFormat="1" spans="1:11">
      <c r="A332" s="472"/>
      <c r="B332" s="439"/>
      <c r="C332" s="439"/>
      <c r="D332" s="473"/>
      <c r="E332" s="439"/>
      <c r="F332" s="439"/>
      <c r="G332" s="439"/>
      <c r="H332" s="439"/>
      <c r="I332" s="439"/>
      <c r="J332" s="439"/>
      <c r="K332" s="439"/>
    </row>
    <row r="333" s="428" customFormat="1" spans="1:11">
      <c r="A333" s="472"/>
      <c r="B333" s="439"/>
      <c r="C333" s="439"/>
      <c r="D333" s="473"/>
      <c r="E333" s="439"/>
      <c r="F333" s="439"/>
      <c r="G333" s="439"/>
      <c r="H333" s="439"/>
      <c r="I333" s="439"/>
      <c r="J333" s="439"/>
      <c r="K333" s="439"/>
    </row>
    <row r="334" s="428" customFormat="1" spans="1:11">
      <c r="A334" s="472"/>
      <c r="B334" s="439"/>
      <c r="C334" s="439"/>
      <c r="D334" s="473"/>
      <c r="E334" s="439"/>
      <c r="F334" s="439"/>
      <c r="G334" s="439"/>
      <c r="H334" s="439"/>
      <c r="I334" s="439"/>
      <c r="J334" s="439"/>
      <c r="K334" s="439"/>
    </row>
    <row r="335" s="428" customFormat="1" spans="1:11">
      <c r="A335" s="472"/>
      <c r="B335" s="439"/>
      <c r="C335" s="439"/>
      <c r="D335" s="473"/>
      <c r="E335" s="439"/>
      <c r="F335" s="439"/>
      <c r="G335" s="439"/>
      <c r="H335" s="439"/>
      <c r="I335" s="439"/>
      <c r="J335" s="439"/>
      <c r="K335" s="439"/>
    </row>
    <row r="336" s="428" customFormat="1" spans="1:11">
      <c r="A336" s="472"/>
      <c r="B336" s="439"/>
      <c r="C336" s="439"/>
      <c r="D336" s="473"/>
      <c r="E336" s="439"/>
      <c r="F336" s="439"/>
      <c r="G336" s="439"/>
      <c r="H336" s="439"/>
      <c r="I336" s="439"/>
      <c r="J336" s="439"/>
      <c r="K336" s="439"/>
    </row>
    <row r="337" s="428" customFormat="1" spans="1:11">
      <c r="A337" s="472"/>
      <c r="B337" s="439"/>
      <c r="C337" s="439"/>
      <c r="D337" s="473"/>
      <c r="E337" s="439"/>
      <c r="F337" s="439"/>
      <c r="G337" s="439"/>
      <c r="H337" s="439"/>
      <c r="I337" s="439"/>
      <c r="J337" s="439"/>
      <c r="K337" s="439"/>
    </row>
    <row r="338" s="428" customFormat="1" spans="1:11">
      <c r="A338" s="472"/>
      <c r="B338" s="439"/>
      <c r="C338" s="439"/>
      <c r="D338" s="473"/>
      <c r="E338" s="439"/>
      <c r="F338" s="439"/>
      <c r="G338" s="439"/>
      <c r="H338" s="439"/>
      <c r="I338" s="439"/>
      <c r="J338" s="439"/>
      <c r="K338" s="439"/>
    </row>
    <row r="339" s="428" customFormat="1" spans="1:11">
      <c r="A339" s="472"/>
      <c r="B339" s="439"/>
      <c r="C339" s="439"/>
      <c r="D339" s="473"/>
      <c r="E339" s="439"/>
      <c r="F339" s="439"/>
      <c r="G339" s="439"/>
      <c r="H339" s="439"/>
      <c r="I339" s="439"/>
      <c r="J339" s="439"/>
      <c r="K339" s="439"/>
    </row>
    <row r="340" s="428" customFormat="1" spans="1:11">
      <c r="A340" s="472"/>
      <c r="B340" s="439"/>
      <c r="C340" s="439"/>
      <c r="D340" s="473"/>
      <c r="E340" s="439"/>
      <c r="F340" s="439"/>
      <c r="G340" s="439"/>
      <c r="H340" s="439"/>
      <c r="I340" s="439"/>
      <c r="J340" s="439"/>
      <c r="K340" s="439"/>
    </row>
    <row r="341" s="428" customFormat="1" spans="1:11">
      <c r="A341" s="472"/>
      <c r="B341" s="439"/>
      <c r="C341" s="439"/>
      <c r="D341" s="473"/>
      <c r="E341" s="439"/>
      <c r="F341" s="439"/>
      <c r="G341" s="439"/>
      <c r="H341" s="439"/>
      <c r="I341" s="439"/>
      <c r="J341" s="439"/>
      <c r="K341" s="439"/>
    </row>
    <row r="342" s="428" customFormat="1" spans="1:11">
      <c r="A342" s="472"/>
      <c r="B342" s="439"/>
      <c r="C342" s="439"/>
      <c r="D342" s="473"/>
      <c r="E342" s="439"/>
      <c r="F342" s="439"/>
      <c r="G342" s="439"/>
      <c r="H342" s="439"/>
      <c r="I342" s="439"/>
      <c r="J342" s="439"/>
      <c r="K342" s="439"/>
    </row>
    <row r="343" s="428" customFormat="1" spans="1:11">
      <c r="A343" s="472"/>
      <c r="B343" s="439"/>
      <c r="C343" s="439"/>
      <c r="D343" s="473"/>
      <c r="E343" s="439"/>
      <c r="F343" s="439"/>
      <c r="G343" s="439"/>
      <c r="H343" s="439"/>
      <c r="I343" s="439"/>
      <c r="J343" s="439"/>
      <c r="K343" s="439"/>
    </row>
    <row r="344" s="428" customFormat="1" spans="1:11">
      <c r="A344" s="472"/>
      <c r="B344" s="439"/>
      <c r="C344" s="439"/>
      <c r="D344" s="473"/>
      <c r="E344" s="439"/>
      <c r="F344" s="439"/>
      <c r="G344" s="439"/>
      <c r="H344" s="439"/>
      <c r="I344" s="439"/>
      <c r="J344" s="439"/>
      <c r="K344" s="439"/>
    </row>
    <row r="345" s="428" customFormat="1" spans="1:11">
      <c r="A345" s="472"/>
      <c r="B345" s="439"/>
      <c r="C345" s="439"/>
      <c r="D345" s="473"/>
      <c r="E345" s="439"/>
      <c r="F345" s="439"/>
      <c r="G345" s="439"/>
      <c r="H345" s="439"/>
      <c r="I345" s="439"/>
      <c r="J345" s="439"/>
      <c r="K345" s="439"/>
    </row>
    <row r="346" s="428" customFormat="1" spans="1:11">
      <c r="A346" s="472"/>
      <c r="B346" s="439"/>
      <c r="C346" s="439"/>
      <c r="D346" s="473"/>
      <c r="E346" s="439"/>
      <c r="F346" s="439"/>
      <c r="G346" s="439"/>
      <c r="H346" s="439"/>
      <c r="I346" s="439"/>
      <c r="J346" s="439"/>
      <c r="K346" s="439"/>
    </row>
    <row r="347" s="428" customFormat="1" spans="1:11">
      <c r="A347" s="472"/>
      <c r="B347" s="439"/>
      <c r="C347" s="439"/>
      <c r="D347" s="473"/>
      <c r="E347" s="439"/>
      <c r="F347" s="439"/>
      <c r="G347" s="439"/>
      <c r="H347" s="439"/>
      <c r="I347" s="439"/>
      <c r="J347" s="439"/>
      <c r="K347" s="439"/>
    </row>
    <row r="348" s="428" customFormat="1" spans="1:11">
      <c r="A348" s="472"/>
      <c r="B348" s="439"/>
      <c r="C348" s="439"/>
      <c r="D348" s="473"/>
      <c r="E348" s="439"/>
      <c r="F348" s="439"/>
      <c r="G348" s="439"/>
      <c r="H348" s="439"/>
      <c r="I348" s="439"/>
      <c r="J348" s="439"/>
      <c r="K348" s="439"/>
    </row>
    <row r="349" s="428" customFormat="1" spans="1:11">
      <c r="A349" s="472"/>
      <c r="B349" s="439"/>
      <c r="C349" s="439"/>
      <c r="D349" s="473"/>
      <c r="E349" s="439"/>
      <c r="F349" s="439"/>
      <c r="G349" s="439"/>
      <c r="H349" s="439"/>
      <c r="I349" s="439"/>
      <c r="J349" s="439"/>
      <c r="K349" s="439"/>
    </row>
    <row r="350" s="428" customFormat="1" spans="1:11">
      <c r="A350" s="472"/>
      <c r="B350" s="439"/>
      <c r="C350" s="439"/>
      <c r="D350" s="473"/>
      <c r="E350" s="439"/>
      <c r="F350" s="439"/>
      <c r="G350" s="439"/>
      <c r="H350" s="439"/>
      <c r="I350" s="439"/>
      <c r="J350" s="439"/>
      <c r="K350" s="439"/>
    </row>
    <row r="351" s="428" customFormat="1" spans="1:11">
      <c r="A351" s="472"/>
      <c r="B351" s="439"/>
      <c r="C351" s="439"/>
      <c r="D351" s="473"/>
      <c r="E351" s="439"/>
      <c r="F351" s="439"/>
      <c r="G351" s="439"/>
      <c r="H351" s="439"/>
      <c r="I351" s="439"/>
      <c r="J351" s="439"/>
      <c r="K351" s="439"/>
    </row>
    <row r="352" s="428" customFormat="1" spans="1:11">
      <c r="A352" s="472"/>
      <c r="B352" s="439"/>
      <c r="C352" s="439"/>
      <c r="D352" s="473"/>
      <c r="E352" s="439"/>
      <c r="F352" s="439"/>
      <c r="G352" s="439"/>
      <c r="H352" s="439"/>
      <c r="I352" s="439"/>
      <c r="J352" s="439"/>
      <c r="K352" s="439"/>
    </row>
    <row r="353" s="428" customFormat="1" spans="1:11">
      <c r="A353" s="472"/>
      <c r="B353" s="439"/>
      <c r="C353" s="439"/>
      <c r="D353" s="473"/>
      <c r="E353" s="439"/>
      <c r="F353" s="439"/>
      <c r="G353" s="439"/>
      <c r="H353" s="439"/>
      <c r="I353" s="439"/>
      <c r="J353" s="439"/>
      <c r="K353" s="439"/>
    </row>
    <row r="354" s="428" customFormat="1" spans="1:11">
      <c r="A354" s="472"/>
      <c r="B354" s="439"/>
      <c r="C354" s="439"/>
      <c r="D354" s="473"/>
      <c r="E354" s="439"/>
      <c r="F354" s="439"/>
      <c r="G354" s="439"/>
      <c r="H354" s="439"/>
      <c r="I354" s="439"/>
      <c r="J354" s="439"/>
      <c r="K354" s="439"/>
    </row>
    <row r="355" s="428" customFormat="1" spans="1:11">
      <c r="A355" s="472"/>
      <c r="B355" s="439"/>
      <c r="C355" s="439"/>
      <c r="D355" s="473"/>
      <c r="E355" s="439"/>
      <c r="F355" s="439"/>
      <c r="G355" s="439"/>
      <c r="H355" s="439"/>
      <c r="I355" s="439"/>
      <c r="J355" s="439"/>
      <c r="K355" s="439"/>
    </row>
    <row r="356" s="428" customFormat="1" spans="1:11">
      <c r="A356" s="472"/>
      <c r="B356" s="439"/>
      <c r="C356" s="439"/>
      <c r="D356" s="473"/>
      <c r="E356" s="439"/>
      <c r="F356" s="439"/>
      <c r="G356" s="439"/>
      <c r="H356" s="439"/>
      <c r="I356" s="439"/>
      <c r="J356" s="439"/>
      <c r="K356" s="439"/>
    </row>
    <row r="357" s="428" customFormat="1" spans="1:11">
      <c r="A357" s="472"/>
      <c r="B357" s="439"/>
      <c r="C357" s="439"/>
      <c r="D357" s="473"/>
      <c r="E357" s="439"/>
      <c r="F357" s="439"/>
      <c r="G357" s="439"/>
      <c r="H357" s="439"/>
      <c r="I357" s="439"/>
      <c r="J357" s="439"/>
      <c r="K357" s="439"/>
    </row>
    <row r="358" s="428" customFormat="1" spans="1:11">
      <c r="A358" s="472"/>
      <c r="B358" s="439"/>
      <c r="C358" s="439"/>
      <c r="D358" s="473"/>
      <c r="E358" s="439"/>
      <c r="F358" s="439"/>
      <c r="G358" s="439"/>
      <c r="H358" s="439"/>
      <c r="I358" s="439"/>
      <c r="J358" s="439"/>
      <c r="K358" s="439"/>
    </row>
    <row r="359" s="428" customFormat="1" spans="1:11">
      <c r="A359" s="472"/>
      <c r="B359" s="439"/>
      <c r="C359" s="439"/>
      <c r="D359" s="473"/>
      <c r="E359" s="439"/>
      <c r="F359" s="439"/>
      <c r="G359" s="439"/>
      <c r="H359" s="439"/>
      <c r="I359" s="439"/>
      <c r="J359" s="439"/>
      <c r="K359" s="439"/>
    </row>
    <row r="360" s="428" customFormat="1" spans="1:11">
      <c r="A360" s="472"/>
      <c r="B360" s="439"/>
      <c r="C360" s="439"/>
      <c r="D360" s="473"/>
      <c r="E360" s="439"/>
      <c r="F360" s="439"/>
      <c r="G360" s="439"/>
      <c r="H360" s="439"/>
      <c r="I360" s="439"/>
      <c r="J360" s="439"/>
      <c r="K360" s="439"/>
    </row>
    <row r="361" s="428" customFormat="1" spans="1:11">
      <c r="A361" s="472"/>
      <c r="B361" s="439"/>
      <c r="C361" s="439"/>
      <c r="D361" s="473"/>
      <c r="E361" s="439"/>
      <c r="F361" s="439"/>
      <c r="G361" s="439"/>
      <c r="H361" s="439"/>
      <c r="I361" s="439"/>
      <c r="J361" s="439"/>
      <c r="K361" s="439"/>
    </row>
    <row r="362" s="428" customFormat="1" spans="1:11">
      <c r="A362" s="472"/>
      <c r="B362" s="439"/>
      <c r="C362" s="439"/>
      <c r="D362" s="473"/>
      <c r="E362" s="439"/>
      <c r="F362" s="439"/>
      <c r="G362" s="439"/>
      <c r="H362" s="439"/>
      <c r="I362" s="439"/>
      <c r="J362" s="439"/>
      <c r="K362" s="439"/>
    </row>
    <row r="363" s="428" customFormat="1" spans="1:11">
      <c r="A363" s="472"/>
      <c r="B363" s="439"/>
      <c r="C363" s="439"/>
      <c r="D363" s="473"/>
      <c r="E363" s="439"/>
      <c r="F363" s="439"/>
      <c r="G363" s="439"/>
      <c r="H363" s="439"/>
      <c r="I363" s="439"/>
      <c r="J363" s="439"/>
      <c r="K363" s="439"/>
    </row>
    <row r="364" s="428" customFormat="1" spans="1:11">
      <c r="A364" s="472"/>
      <c r="B364" s="439"/>
      <c r="C364" s="439"/>
      <c r="D364" s="473"/>
      <c r="E364" s="439"/>
      <c r="F364" s="439"/>
      <c r="G364" s="439"/>
      <c r="H364" s="439"/>
      <c r="I364" s="439"/>
      <c r="J364" s="439"/>
      <c r="K364" s="439"/>
    </row>
    <row r="365" s="428" customFormat="1" spans="1:11">
      <c r="A365" s="472"/>
      <c r="B365" s="439"/>
      <c r="C365" s="439"/>
      <c r="D365" s="473"/>
      <c r="E365" s="439"/>
      <c r="F365" s="439"/>
      <c r="G365" s="439"/>
      <c r="H365" s="439"/>
      <c r="I365" s="439"/>
      <c r="J365" s="439"/>
      <c r="K365" s="439"/>
    </row>
    <row r="366" s="428" customFormat="1" spans="1:11">
      <c r="A366" s="472"/>
      <c r="B366" s="439"/>
      <c r="C366" s="439"/>
      <c r="D366" s="473"/>
      <c r="E366" s="439"/>
      <c r="F366" s="439"/>
      <c r="G366" s="439"/>
      <c r="H366" s="439"/>
      <c r="I366" s="439"/>
      <c r="J366" s="439"/>
      <c r="K366" s="439"/>
    </row>
    <row r="367" s="428" customFormat="1" spans="1:11">
      <c r="A367" s="472"/>
      <c r="B367" s="439"/>
      <c r="C367" s="439"/>
      <c r="D367" s="473"/>
      <c r="E367" s="439"/>
      <c r="F367" s="439"/>
      <c r="G367" s="439"/>
      <c r="H367" s="439"/>
      <c r="I367" s="439"/>
      <c r="J367" s="439"/>
      <c r="K367" s="439"/>
    </row>
    <row r="368" s="428" customFormat="1" spans="1:11">
      <c r="A368" s="472"/>
      <c r="B368" s="439"/>
      <c r="C368" s="439"/>
      <c r="D368" s="473"/>
      <c r="E368" s="439"/>
      <c r="F368" s="439"/>
      <c r="G368" s="439"/>
      <c r="H368" s="439"/>
      <c r="I368" s="439"/>
      <c r="J368" s="439"/>
      <c r="K368" s="439"/>
    </row>
    <row r="369" s="428" customFormat="1" spans="1:11">
      <c r="A369" s="472"/>
      <c r="B369" s="439"/>
      <c r="C369" s="439"/>
      <c r="D369" s="473"/>
      <c r="E369" s="439"/>
      <c r="F369" s="439"/>
      <c r="G369" s="439"/>
      <c r="H369" s="439"/>
      <c r="I369" s="439"/>
      <c r="J369" s="439"/>
      <c r="K369" s="439"/>
    </row>
    <row r="370" s="428" customFormat="1" spans="1:11">
      <c r="A370" s="472"/>
      <c r="B370" s="439"/>
      <c r="C370" s="439"/>
      <c r="D370" s="473"/>
      <c r="E370" s="439"/>
      <c r="F370" s="439"/>
      <c r="G370" s="439"/>
      <c r="H370" s="439"/>
      <c r="I370" s="439"/>
      <c r="J370" s="439"/>
      <c r="K370" s="439"/>
    </row>
    <row r="371" s="428" customFormat="1" spans="1:11">
      <c r="A371" s="472"/>
      <c r="B371" s="439"/>
      <c r="C371" s="439"/>
      <c r="D371" s="473"/>
      <c r="E371" s="439"/>
      <c r="F371" s="439"/>
      <c r="G371" s="439"/>
      <c r="H371" s="439"/>
      <c r="I371" s="439"/>
      <c r="J371" s="439"/>
      <c r="K371" s="439"/>
    </row>
    <row r="372" s="428" customFormat="1" spans="1:11">
      <c r="A372" s="472"/>
      <c r="B372" s="439"/>
      <c r="C372" s="439"/>
      <c r="D372" s="473"/>
      <c r="E372" s="439"/>
      <c r="F372" s="439"/>
      <c r="G372" s="439"/>
      <c r="H372" s="439"/>
      <c r="I372" s="439"/>
      <c r="J372" s="439"/>
      <c r="K372" s="439"/>
    </row>
    <row r="373" s="428" customFormat="1" spans="1:11">
      <c r="A373" s="472"/>
      <c r="B373" s="439"/>
      <c r="C373" s="439"/>
      <c r="D373" s="473"/>
      <c r="E373" s="439"/>
      <c r="F373" s="439"/>
      <c r="G373" s="439"/>
      <c r="H373" s="439"/>
      <c r="I373" s="439"/>
      <c r="J373" s="439"/>
      <c r="K373" s="439"/>
    </row>
    <row r="374" s="428" customFormat="1" spans="1:11">
      <c r="A374" s="472"/>
      <c r="B374" s="439"/>
      <c r="C374" s="439"/>
      <c r="D374" s="473"/>
      <c r="E374" s="439"/>
      <c r="F374" s="439"/>
      <c r="G374" s="439"/>
      <c r="H374" s="439"/>
      <c r="I374" s="439"/>
      <c r="J374" s="439"/>
      <c r="K374" s="439"/>
    </row>
    <row r="375" s="428" customFormat="1" spans="1:11">
      <c r="A375" s="472"/>
      <c r="B375" s="439"/>
      <c r="C375" s="439"/>
      <c r="D375" s="473"/>
      <c r="E375" s="439"/>
      <c r="F375" s="439"/>
      <c r="G375" s="439"/>
      <c r="H375" s="439"/>
      <c r="I375" s="439"/>
      <c r="J375" s="439"/>
      <c r="K375" s="439"/>
    </row>
    <row r="376" s="428" customFormat="1" spans="1:11">
      <c r="A376" s="472"/>
      <c r="B376" s="439"/>
      <c r="C376" s="439"/>
      <c r="D376" s="473"/>
      <c r="E376" s="439"/>
      <c r="F376" s="439"/>
      <c r="G376" s="439"/>
      <c r="H376" s="439"/>
      <c r="I376" s="439"/>
      <c r="J376" s="439"/>
      <c r="K376" s="439"/>
    </row>
    <row r="377" s="428" customFormat="1" spans="1:11">
      <c r="A377" s="472"/>
      <c r="B377" s="439"/>
      <c r="C377" s="439"/>
      <c r="D377" s="473"/>
      <c r="E377" s="439"/>
      <c r="F377" s="439"/>
      <c r="G377" s="439"/>
      <c r="H377" s="439"/>
      <c r="I377" s="439"/>
      <c r="J377" s="439"/>
      <c r="K377" s="439"/>
    </row>
    <row r="378" s="428" customFormat="1" spans="1:11">
      <c r="A378" s="472"/>
      <c r="B378" s="439"/>
      <c r="C378" s="439"/>
      <c r="D378" s="473"/>
      <c r="E378" s="439"/>
      <c r="F378" s="439"/>
      <c r="G378" s="439"/>
      <c r="H378" s="439"/>
      <c r="I378" s="439"/>
      <c r="J378" s="439"/>
      <c r="K378" s="439"/>
    </row>
    <row r="379" s="428" customFormat="1" spans="1:11">
      <c r="A379" s="472"/>
      <c r="B379" s="439"/>
      <c r="C379" s="439"/>
      <c r="D379" s="473"/>
      <c r="E379" s="439"/>
      <c r="F379" s="439"/>
      <c r="G379" s="439"/>
      <c r="H379" s="439"/>
      <c r="I379" s="439"/>
      <c r="J379" s="439"/>
      <c r="K379" s="439"/>
    </row>
    <row r="380" s="428" customFormat="1" spans="1:11">
      <c r="A380" s="472"/>
      <c r="B380" s="439"/>
      <c r="C380" s="439"/>
      <c r="D380" s="473"/>
      <c r="E380" s="439"/>
      <c r="F380" s="439"/>
      <c r="G380" s="439"/>
      <c r="H380" s="439"/>
      <c r="I380" s="439"/>
      <c r="J380" s="439"/>
      <c r="K380" s="439"/>
    </row>
    <row r="381" s="428" customFormat="1" spans="1:11">
      <c r="A381" s="472"/>
      <c r="B381" s="439"/>
      <c r="C381" s="439"/>
      <c r="D381" s="473"/>
      <c r="E381" s="439"/>
      <c r="F381" s="439"/>
      <c r="G381" s="439"/>
      <c r="H381" s="439"/>
      <c r="I381" s="439"/>
      <c r="J381" s="439"/>
      <c r="K381" s="439"/>
    </row>
    <row r="382" s="428" customFormat="1" spans="1:11">
      <c r="A382" s="472"/>
      <c r="B382" s="439"/>
      <c r="C382" s="439"/>
      <c r="D382" s="473"/>
      <c r="E382" s="439"/>
      <c r="F382" s="439"/>
      <c r="G382" s="439"/>
      <c r="H382" s="439"/>
      <c r="I382" s="439"/>
      <c r="J382" s="439"/>
      <c r="K382" s="439"/>
    </row>
    <row r="383" s="428" customFormat="1" spans="1:11">
      <c r="A383" s="472"/>
      <c r="B383" s="439"/>
      <c r="C383" s="439"/>
      <c r="D383" s="473"/>
      <c r="E383" s="439"/>
      <c r="F383" s="439"/>
      <c r="G383" s="439"/>
      <c r="H383" s="439"/>
      <c r="I383" s="439"/>
      <c r="J383" s="439"/>
      <c r="K383" s="439"/>
    </row>
    <row r="384" s="428" customFormat="1" spans="1:11">
      <c r="A384" s="472"/>
      <c r="B384" s="439"/>
      <c r="C384" s="439"/>
      <c r="D384" s="473"/>
      <c r="E384" s="439"/>
      <c r="F384" s="439"/>
      <c r="G384" s="439"/>
      <c r="H384" s="439"/>
      <c r="I384" s="439"/>
      <c r="J384" s="439"/>
      <c r="K384" s="439"/>
    </row>
    <row r="385" s="428" customFormat="1" spans="1:11">
      <c r="A385" s="472"/>
      <c r="B385" s="439"/>
      <c r="C385" s="439"/>
      <c r="D385" s="473"/>
      <c r="E385" s="439"/>
      <c r="F385" s="439"/>
      <c r="G385" s="439"/>
      <c r="H385" s="439"/>
      <c r="I385" s="439"/>
      <c r="J385" s="439"/>
      <c r="K385" s="439"/>
    </row>
    <row r="386" s="428" customFormat="1" spans="1:11">
      <c r="A386" s="472"/>
      <c r="B386" s="439"/>
      <c r="C386" s="439"/>
      <c r="D386" s="473"/>
      <c r="E386" s="439"/>
      <c r="F386" s="439"/>
      <c r="G386" s="439"/>
      <c r="H386" s="439"/>
      <c r="I386" s="439"/>
      <c r="J386" s="439"/>
      <c r="K386" s="439"/>
    </row>
    <row r="387" s="428" customFormat="1" spans="1:11">
      <c r="A387" s="472"/>
      <c r="B387" s="439"/>
      <c r="C387" s="439"/>
      <c r="D387" s="473"/>
      <c r="E387" s="439"/>
      <c r="F387" s="439"/>
      <c r="G387" s="439"/>
      <c r="H387" s="439"/>
      <c r="I387" s="439"/>
      <c r="J387" s="439"/>
      <c r="K387" s="439"/>
    </row>
    <row r="388" s="428" customFormat="1" spans="1:11">
      <c r="A388" s="472"/>
      <c r="B388" s="439"/>
      <c r="C388" s="439"/>
      <c r="D388" s="473"/>
      <c r="E388" s="439"/>
      <c r="F388" s="439"/>
      <c r="G388" s="439"/>
      <c r="H388" s="439"/>
      <c r="I388" s="439"/>
      <c r="J388" s="439"/>
      <c r="K388" s="439"/>
    </row>
    <row r="389" s="428" customFormat="1" spans="1:11">
      <c r="A389" s="472"/>
      <c r="B389" s="439"/>
      <c r="C389" s="439"/>
      <c r="D389" s="473"/>
      <c r="E389" s="439"/>
      <c r="F389" s="439"/>
      <c r="G389" s="439"/>
      <c r="H389" s="439"/>
      <c r="I389" s="439"/>
      <c r="J389" s="439"/>
      <c r="K389" s="439"/>
    </row>
    <row r="390" s="428" customFormat="1" spans="1:11">
      <c r="A390" s="472"/>
      <c r="B390" s="439"/>
      <c r="C390" s="439"/>
      <c r="D390" s="473"/>
      <c r="E390" s="439"/>
      <c r="F390" s="439"/>
      <c r="G390" s="439"/>
      <c r="H390" s="439"/>
      <c r="I390" s="439"/>
      <c r="J390" s="439"/>
      <c r="K390" s="439"/>
    </row>
    <row r="391" s="428" customFormat="1" spans="1:11">
      <c r="A391" s="472"/>
      <c r="B391" s="439"/>
      <c r="C391" s="439"/>
      <c r="D391" s="473"/>
      <c r="E391" s="439"/>
      <c r="F391" s="439"/>
      <c r="G391" s="439"/>
      <c r="H391" s="439"/>
      <c r="I391" s="439"/>
      <c r="J391" s="439"/>
      <c r="K391" s="439"/>
    </row>
    <row r="392" s="428" customFormat="1" spans="1:11">
      <c r="A392" s="472"/>
      <c r="B392" s="439"/>
      <c r="C392" s="439"/>
      <c r="D392" s="473"/>
      <c r="E392" s="439"/>
      <c r="F392" s="439"/>
      <c r="G392" s="439"/>
      <c r="H392" s="439"/>
      <c r="I392" s="439"/>
      <c r="J392" s="439"/>
      <c r="K392" s="439"/>
    </row>
    <row r="393" s="428" customFormat="1" spans="1:11">
      <c r="A393" s="472"/>
      <c r="B393" s="439"/>
      <c r="C393" s="439"/>
      <c r="D393" s="473"/>
      <c r="E393" s="439"/>
      <c r="F393" s="439"/>
      <c r="G393" s="439"/>
      <c r="H393" s="439"/>
      <c r="I393" s="439"/>
      <c r="J393" s="439"/>
      <c r="K393" s="439"/>
    </row>
    <row r="394" s="428" customFormat="1" spans="1:11">
      <c r="A394" s="472"/>
      <c r="B394" s="439"/>
      <c r="C394" s="439"/>
      <c r="D394" s="473"/>
      <c r="E394" s="439"/>
      <c r="F394" s="439"/>
      <c r="G394" s="439"/>
      <c r="H394" s="439"/>
      <c r="I394" s="439"/>
      <c r="J394" s="439"/>
      <c r="K394" s="439"/>
    </row>
    <row r="395" s="428" customFormat="1" spans="1:11">
      <c r="A395" s="472"/>
      <c r="B395" s="439"/>
      <c r="C395" s="439"/>
      <c r="D395" s="473"/>
      <c r="E395" s="439"/>
      <c r="F395" s="439"/>
      <c r="G395" s="439"/>
      <c r="H395" s="439"/>
      <c r="I395" s="439"/>
      <c r="J395" s="439"/>
      <c r="K395" s="439"/>
    </row>
    <row r="396" s="428" customFormat="1" spans="1:11">
      <c r="A396" s="472"/>
      <c r="B396" s="439"/>
      <c r="C396" s="439"/>
      <c r="D396" s="473"/>
      <c r="E396" s="439"/>
      <c r="F396" s="439"/>
      <c r="G396" s="439"/>
      <c r="H396" s="439"/>
      <c r="I396" s="439"/>
      <c r="J396" s="439"/>
      <c r="K396" s="439"/>
    </row>
    <row r="397" s="428" customFormat="1" spans="1:11">
      <c r="A397" s="472"/>
      <c r="B397" s="439"/>
      <c r="C397" s="439"/>
      <c r="D397" s="473"/>
      <c r="E397" s="439"/>
      <c r="F397" s="439"/>
      <c r="G397" s="439"/>
      <c r="H397" s="439"/>
      <c r="I397" s="439"/>
      <c r="J397" s="439"/>
      <c r="K397" s="439"/>
    </row>
    <row r="398" s="428" customFormat="1" spans="1:11">
      <c r="A398" s="472"/>
      <c r="B398" s="439"/>
      <c r="C398" s="439"/>
      <c r="D398" s="473"/>
      <c r="E398" s="439"/>
      <c r="F398" s="439"/>
      <c r="G398" s="439"/>
      <c r="H398" s="439"/>
      <c r="I398" s="439"/>
      <c r="J398" s="439"/>
      <c r="K398" s="439"/>
    </row>
    <row r="399" s="428" customFormat="1" spans="1:11">
      <c r="A399" s="472"/>
      <c r="B399" s="439"/>
      <c r="C399" s="439"/>
      <c r="D399" s="473"/>
      <c r="E399" s="439"/>
      <c r="F399" s="439"/>
      <c r="G399" s="439"/>
      <c r="H399" s="439"/>
      <c r="I399" s="439"/>
      <c r="J399" s="439"/>
      <c r="K399" s="439"/>
    </row>
    <row r="400" s="428" customFormat="1" spans="1:11">
      <c r="A400" s="472"/>
      <c r="B400" s="439"/>
      <c r="C400" s="439"/>
      <c r="D400" s="473"/>
      <c r="E400" s="439"/>
      <c r="F400" s="439"/>
      <c r="G400" s="439"/>
      <c r="H400" s="439"/>
      <c r="I400" s="439"/>
      <c r="J400" s="439"/>
      <c r="K400" s="439"/>
    </row>
    <row r="401" s="428" customFormat="1" spans="1:11">
      <c r="A401" s="472"/>
      <c r="B401" s="439"/>
      <c r="C401" s="439"/>
      <c r="D401" s="473"/>
      <c r="E401" s="439"/>
      <c r="F401" s="439"/>
      <c r="G401" s="439"/>
      <c r="H401" s="439"/>
      <c r="I401" s="439"/>
      <c r="J401" s="439"/>
      <c r="K401" s="439"/>
    </row>
    <row r="402" s="428" customFormat="1" spans="1:11">
      <c r="A402" s="472"/>
      <c r="B402" s="439"/>
      <c r="C402" s="439"/>
      <c r="D402" s="473"/>
      <c r="E402" s="439"/>
      <c r="F402" s="439"/>
      <c r="G402" s="439"/>
      <c r="H402" s="439"/>
      <c r="I402" s="439"/>
      <c r="J402" s="439"/>
      <c r="K402" s="439"/>
    </row>
    <row r="403" s="428" customFormat="1" spans="1:11">
      <c r="A403" s="472"/>
      <c r="B403" s="439"/>
      <c r="C403" s="439"/>
      <c r="D403" s="473"/>
      <c r="E403" s="439"/>
      <c r="F403" s="439"/>
      <c r="G403" s="439"/>
      <c r="H403" s="439"/>
      <c r="I403" s="439"/>
      <c r="J403" s="439"/>
      <c r="K403" s="439"/>
    </row>
    <row r="404" s="428" customFormat="1" spans="1:11">
      <c r="A404" s="472"/>
      <c r="B404" s="439"/>
      <c r="C404" s="439"/>
      <c r="D404" s="473"/>
      <c r="E404" s="439"/>
      <c r="F404" s="439"/>
      <c r="G404" s="439"/>
      <c r="H404" s="439"/>
      <c r="I404" s="439"/>
      <c r="J404" s="439"/>
      <c r="K404" s="439"/>
    </row>
    <row r="405" s="428" customFormat="1" spans="1:11">
      <c r="A405" s="472"/>
      <c r="B405" s="439"/>
      <c r="C405" s="439"/>
      <c r="D405" s="473"/>
      <c r="E405" s="439"/>
      <c r="F405" s="439"/>
      <c r="G405" s="439"/>
      <c r="H405" s="439"/>
      <c r="I405" s="439"/>
      <c r="J405" s="439"/>
      <c r="K405" s="439"/>
    </row>
    <row r="406" s="428" customFormat="1" spans="1:11">
      <c r="A406" s="472"/>
      <c r="B406" s="439"/>
      <c r="C406" s="439"/>
      <c r="D406" s="473"/>
      <c r="E406" s="439"/>
      <c r="F406" s="439"/>
      <c r="G406" s="439"/>
      <c r="H406" s="439"/>
      <c r="I406" s="439"/>
      <c r="J406" s="439"/>
      <c r="K406" s="439"/>
    </row>
    <row r="407" s="428" customFormat="1" spans="1:11">
      <c r="A407" s="472"/>
      <c r="B407" s="439"/>
      <c r="C407" s="439"/>
      <c r="D407" s="473"/>
      <c r="E407" s="439"/>
      <c r="F407" s="439"/>
      <c r="G407" s="439"/>
      <c r="H407" s="439"/>
      <c r="I407" s="439"/>
      <c r="J407" s="439"/>
      <c r="K407" s="439"/>
    </row>
    <row r="408" s="428" customFormat="1" spans="1:11">
      <c r="A408" s="472"/>
      <c r="B408" s="439"/>
      <c r="C408" s="439"/>
      <c r="D408" s="473"/>
      <c r="E408" s="439"/>
      <c r="F408" s="439"/>
      <c r="G408" s="439"/>
      <c r="H408" s="439"/>
      <c r="I408" s="439"/>
      <c r="J408" s="439"/>
      <c r="K408" s="439"/>
    </row>
    <row r="409" s="428" customFormat="1" spans="1:11">
      <c r="A409" s="472"/>
      <c r="B409" s="439"/>
      <c r="C409" s="439"/>
      <c r="D409" s="473"/>
      <c r="E409" s="439"/>
      <c r="F409" s="439"/>
      <c r="G409" s="439"/>
      <c r="H409" s="439"/>
      <c r="I409" s="439"/>
      <c r="J409" s="439"/>
      <c r="K409" s="439"/>
    </row>
    <row r="410" s="428" customFormat="1" spans="1:11">
      <c r="A410" s="472"/>
      <c r="B410" s="439"/>
      <c r="C410" s="439"/>
      <c r="D410" s="473"/>
      <c r="E410" s="439"/>
      <c r="F410" s="439"/>
      <c r="G410" s="439"/>
      <c r="H410" s="439"/>
      <c r="I410" s="439"/>
      <c r="J410" s="439"/>
      <c r="K410" s="439"/>
    </row>
    <row r="411" s="428" customFormat="1" spans="1:11">
      <c r="A411" s="472"/>
      <c r="B411" s="439"/>
      <c r="C411" s="439"/>
      <c r="D411" s="473"/>
      <c r="E411" s="439"/>
      <c r="F411" s="439"/>
      <c r="G411" s="439"/>
      <c r="H411" s="439"/>
      <c r="I411" s="439"/>
      <c r="J411" s="439"/>
      <c r="K411" s="439"/>
    </row>
    <row r="412" s="428" customFormat="1" spans="1:11">
      <c r="A412" s="472"/>
      <c r="B412" s="439"/>
      <c r="C412" s="439"/>
      <c r="D412" s="473"/>
      <c r="E412" s="439"/>
      <c r="F412" s="439"/>
      <c r="G412" s="439"/>
      <c r="H412" s="439"/>
      <c r="I412" s="439"/>
      <c r="J412" s="439"/>
      <c r="K412" s="439"/>
    </row>
    <row r="413" s="428" customFormat="1" spans="1:11">
      <c r="A413" s="472"/>
      <c r="B413" s="439"/>
      <c r="C413" s="439"/>
      <c r="D413" s="473"/>
      <c r="E413" s="439"/>
      <c r="F413" s="439"/>
      <c r="G413" s="439"/>
      <c r="H413" s="439"/>
      <c r="I413" s="439"/>
      <c r="J413" s="439"/>
      <c r="K413" s="439"/>
    </row>
    <row r="414" s="428" customFormat="1" spans="1:11">
      <c r="A414" s="472"/>
      <c r="B414" s="439"/>
      <c r="C414" s="439"/>
      <c r="D414" s="473"/>
      <c r="E414" s="439"/>
      <c r="F414" s="439"/>
      <c r="G414" s="439"/>
      <c r="H414" s="439"/>
      <c r="I414" s="439"/>
      <c r="J414" s="439"/>
      <c r="K414" s="439"/>
    </row>
    <row r="415" s="428" customFormat="1" spans="1:11">
      <c r="A415" s="472"/>
      <c r="B415" s="439"/>
      <c r="C415" s="439"/>
      <c r="D415" s="473"/>
      <c r="E415" s="439"/>
      <c r="F415" s="439"/>
      <c r="G415" s="439"/>
      <c r="H415" s="439"/>
      <c r="I415" s="439"/>
      <c r="J415" s="439"/>
      <c r="K415" s="439"/>
    </row>
    <row r="416" s="428" customFormat="1" spans="1:11">
      <c r="A416" s="472"/>
      <c r="B416" s="439"/>
      <c r="C416" s="439"/>
      <c r="D416" s="473"/>
      <c r="E416" s="439"/>
      <c r="F416" s="439"/>
      <c r="G416" s="439"/>
      <c r="H416" s="439"/>
      <c r="I416" s="439"/>
      <c r="J416" s="439"/>
      <c r="K416" s="439"/>
    </row>
    <row r="417" s="428" customFormat="1" spans="1:11">
      <c r="A417" s="472"/>
      <c r="B417" s="439"/>
      <c r="C417" s="439"/>
      <c r="D417" s="473"/>
      <c r="E417" s="439"/>
      <c r="F417" s="439"/>
      <c r="G417" s="439"/>
      <c r="H417" s="439"/>
      <c r="I417" s="439"/>
      <c r="J417" s="439"/>
      <c r="K417" s="439"/>
    </row>
    <row r="418" s="428" customFormat="1" spans="1:11">
      <c r="A418" s="472"/>
      <c r="B418" s="439"/>
      <c r="C418" s="439"/>
      <c r="D418" s="473"/>
      <c r="E418" s="439"/>
      <c r="F418" s="439"/>
      <c r="G418" s="439"/>
      <c r="H418" s="439"/>
      <c r="I418" s="439"/>
      <c r="J418" s="439"/>
      <c r="K418" s="439"/>
    </row>
    <row r="419" s="428" customFormat="1" spans="1:11">
      <c r="A419" s="472"/>
      <c r="B419" s="439"/>
      <c r="C419" s="439"/>
      <c r="D419" s="473"/>
      <c r="E419" s="439"/>
      <c r="F419" s="439"/>
      <c r="G419" s="439"/>
      <c r="H419" s="439"/>
      <c r="I419" s="439"/>
      <c r="J419" s="439"/>
      <c r="K419" s="439"/>
    </row>
    <row r="420" s="428" customFormat="1" spans="1:11">
      <c r="A420" s="472"/>
      <c r="B420" s="439"/>
      <c r="C420" s="439"/>
      <c r="D420" s="473"/>
      <c r="E420" s="439"/>
      <c r="F420" s="439"/>
      <c r="G420" s="439"/>
      <c r="H420" s="439"/>
      <c r="I420" s="439"/>
      <c r="J420" s="439"/>
      <c r="K420" s="439"/>
    </row>
    <row r="421" s="428" customFormat="1" spans="1:11">
      <c r="A421" s="472"/>
      <c r="B421" s="439"/>
      <c r="C421" s="439"/>
      <c r="D421" s="473"/>
      <c r="E421" s="439"/>
      <c r="F421" s="439"/>
      <c r="G421" s="439"/>
      <c r="H421" s="439"/>
      <c r="I421" s="439"/>
      <c r="J421" s="439"/>
      <c r="K421" s="439"/>
    </row>
    <row r="422" s="428" customFormat="1" spans="1:11">
      <c r="A422" s="472"/>
      <c r="B422" s="439"/>
      <c r="C422" s="439"/>
      <c r="D422" s="473"/>
      <c r="E422" s="439"/>
      <c r="F422" s="439"/>
      <c r="G422" s="439"/>
      <c r="H422" s="439"/>
      <c r="I422" s="439"/>
      <c r="J422" s="439"/>
      <c r="K422" s="439"/>
    </row>
    <row r="423" s="428" customFormat="1" spans="1:11">
      <c r="A423" s="472"/>
      <c r="B423" s="439"/>
      <c r="C423" s="439"/>
      <c r="D423" s="473"/>
      <c r="E423" s="439"/>
      <c r="F423" s="439"/>
      <c r="G423" s="439"/>
      <c r="H423" s="439"/>
      <c r="I423" s="439"/>
      <c r="J423" s="439"/>
      <c r="K423" s="439"/>
    </row>
    <row r="424" s="428" customFormat="1" spans="1:11">
      <c r="A424" s="472"/>
      <c r="B424" s="439"/>
      <c r="C424" s="439"/>
      <c r="D424" s="473"/>
      <c r="E424" s="439"/>
      <c r="F424" s="439"/>
      <c r="G424" s="439"/>
      <c r="H424" s="439"/>
      <c r="I424" s="439"/>
      <c r="J424" s="439"/>
      <c r="K424" s="439"/>
    </row>
    <row r="425" s="428" customFormat="1" spans="1:11">
      <c r="A425" s="472"/>
      <c r="B425" s="439"/>
      <c r="C425" s="439"/>
      <c r="D425" s="473"/>
      <c r="E425" s="439"/>
      <c r="F425" s="439"/>
      <c r="G425" s="439"/>
      <c r="H425" s="439"/>
      <c r="I425" s="439"/>
      <c r="J425" s="439"/>
      <c r="K425" s="439"/>
    </row>
    <row r="426" s="428" customFormat="1" spans="1:11">
      <c r="A426" s="472"/>
      <c r="B426" s="439"/>
      <c r="C426" s="439"/>
      <c r="D426" s="473"/>
      <c r="E426" s="439"/>
      <c r="F426" s="439"/>
      <c r="G426" s="439"/>
      <c r="H426" s="439"/>
      <c r="I426" s="439"/>
      <c r="J426" s="439"/>
      <c r="K426" s="439"/>
    </row>
    <row r="427" s="428" customFormat="1" spans="1:11">
      <c r="A427" s="472"/>
      <c r="B427" s="439"/>
      <c r="C427" s="439"/>
      <c r="D427" s="473"/>
      <c r="E427" s="439"/>
      <c r="F427" s="439"/>
      <c r="G427" s="439"/>
      <c r="H427" s="439"/>
      <c r="I427" s="439"/>
      <c r="J427" s="439"/>
      <c r="K427" s="439"/>
    </row>
    <row r="428" s="428" customFormat="1" spans="1:11">
      <c r="A428" s="472"/>
      <c r="B428" s="439"/>
      <c r="C428" s="439"/>
      <c r="D428" s="473"/>
      <c r="E428" s="439"/>
      <c r="F428" s="439"/>
      <c r="G428" s="439"/>
      <c r="H428" s="439"/>
      <c r="I428" s="439"/>
      <c r="J428" s="439"/>
      <c r="K428" s="439"/>
    </row>
    <row r="429" s="428" customFormat="1" spans="1:11">
      <c r="A429" s="472"/>
      <c r="B429" s="439"/>
      <c r="C429" s="439"/>
      <c r="D429" s="473"/>
      <c r="E429" s="439"/>
      <c r="F429" s="439"/>
      <c r="G429" s="439"/>
      <c r="H429" s="439"/>
      <c r="I429" s="439"/>
      <c r="J429" s="439"/>
      <c r="K429" s="439"/>
    </row>
    <row r="430" s="428" customFormat="1" spans="1:11">
      <c r="A430" s="472"/>
      <c r="B430" s="439"/>
      <c r="C430" s="439"/>
      <c r="D430" s="473"/>
      <c r="E430" s="439"/>
      <c r="F430" s="439"/>
      <c r="G430" s="439"/>
      <c r="H430" s="439"/>
      <c r="I430" s="439"/>
      <c r="J430" s="439"/>
      <c r="K430" s="439"/>
    </row>
    <row r="431" s="428" customFormat="1" spans="1:11">
      <c r="A431" s="472"/>
      <c r="B431" s="439"/>
      <c r="C431" s="439"/>
      <c r="D431" s="473"/>
      <c r="E431" s="439"/>
      <c r="F431" s="439"/>
      <c r="G431" s="439"/>
      <c r="H431" s="439"/>
      <c r="I431" s="439"/>
      <c r="J431" s="439"/>
      <c r="K431" s="439"/>
    </row>
    <row r="432" s="428" customFormat="1" spans="1:11">
      <c r="A432" s="472"/>
      <c r="B432" s="439"/>
      <c r="C432" s="439"/>
      <c r="D432" s="473"/>
      <c r="E432" s="439"/>
      <c r="F432" s="439"/>
      <c r="G432" s="439"/>
      <c r="H432" s="439"/>
      <c r="I432" s="439"/>
      <c r="J432" s="439"/>
      <c r="K432" s="439"/>
    </row>
    <row r="433" s="428" customFormat="1" spans="1:11">
      <c r="A433" s="472"/>
      <c r="B433" s="439"/>
      <c r="C433" s="439"/>
      <c r="D433" s="473"/>
      <c r="E433" s="439"/>
      <c r="F433" s="439"/>
      <c r="G433" s="439"/>
      <c r="H433" s="439"/>
      <c r="I433" s="439"/>
      <c r="J433" s="439"/>
      <c r="K433" s="439"/>
    </row>
    <row r="434" s="428" customFormat="1" spans="1:11">
      <c r="A434" s="472"/>
      <c r="B434" s="439"/>
      <c r="C434" s="439"/>
      <c r="D434" s="473"/>
      <c r="E434" s="439"/>
      <c r="F434" s="439"/>
      <c r="G434" s="439"/>
      <c r="H434" s="439"/>
      <c r="I434" s="439"/>
      <c r="J434" s="439"/>
      <c r="K434" s="439"/>
    </row>
    <row r="435" s="428" customFormat="1" spans="1:11">
      <c r="A435" s="472"/>
      <c r="B435" s="439"/>
      <c r="C435" s="439"/>
      <c r="D435" s="473"/>
      <c r="E435" s="439"/>
      <c r="F435" s="439"/>
      <c r="G435" s="439"/>
      <c r="H435" s="439"/>
      <c r="I435" s="439"/>
      <c r="J435" s="439"/>
      <c r="K435" s="439"/>
    </row>
    <row r="436" s="428" customFormat="1" spans="1:11">
      <c r="A436" s="472"/>
      <c r="B436" s="439"/>
      <c r="C436" s="439"/>
      <c r="D436" s="473"/>
      <c r="E436" s="439"/>
      <c r="F436" s="439"/>
      <c r="G436" s="439"/>
      <c r="H436" s="439"/>
      <c r="I436" s="439"/>
      <c r="J436" s="439"/>
      <c r="K436" s="439"/>
    </row>
    <row r="437" s="428" customFormat="1" spans="1:11">
      <c r="A437" s="472"/>
      <c r="B437" s="439"/>
      <c r="C437" s="439"/>
      <c r="D437" s="473"/>
      <c r="E437" s="439"/>
      <c r="F437" s="439"/>
      <c r="G437" s="439"/>
      <c r="H437" s="439"/>
      <c r="I437" s="439"/>
      <c r="J437" s="439"/>
      <c r="K437" s="439"/>
    </row>
    <row r="438" s="428" customFormat="1" spans="1:11">
      <c r="A438" s="472"/>
      <c r="B438" s="439"/>
      <c r="C438" s="439"/>
      <c r="D438" s="473"/>
      <c r="E438" s="439"/>
      <c r="F438" s="439"/>
      <c r="G438" s="439"/>
      <c r="H438" s="439"/>
      <c r="I438" s="439"/>
      <c r="J438" s="439"/>
      <c r="K438" s="439"/>
    </row>
    <row r="439" s="428" customFormat="1" spans="1:11">
      <c r="A439" s="472"/>
      <c r="B439" s="439"/>
      <c r="C439" s="439"/>
      <c r="D439" s="473"/>
      <c r="E439" s="439"/>
      <c r="F439" s="439"/>
      <c r="G439" s="439"/>
      <c r="H439" s="439"/>
      <c r="I439" s="439"/>
      <c r="J439" s="439"/>
      <c r="K439" s="439"/>
    </row>
    <row r="440" s="428" customFormat="1" spans="1:11">
      <c r="A440" s="472"/>
      <c r="B440" s="439"/>
      <c r="C440" s="439"/>
      <c r="D440" s="473"/>
      <c r="E440" s="439"/>
      <c r="F440" s="439"/>
      <c r="G440" s="439"/>
      <c r="H440" s="439"/>
      <c r="I440" s="439"/>
      <c r="J440" s="439"/>
      <c r="K440" s="439"/>
    </row>
    <row r="441" s="428" customFormat="1" spans="1:11">
      <c r="A441" s="472"/>
      <c r="B441" s="439"/>
      <c r="C441" s="439"/>
      <c r="D441" s="473"/>
      <c r="E441" s="439"/>
      <c r="F441" s="439"/>
      <c r="G441" s="439"/>
      <c r="H441" s="439"/>
      <c r="I441" s="439"/>
      <c r="J441" s="439"/>
      <c r="K441" s="439"/>
    </row>
    <row r="442" s="428" customFormat="1" spans="1:11">
      <c r="A442" s="472"/>
      <c r="B442" s="439"/>
      <c r="C442" s="439"/>
      <c r="D442" s="473"/>
      <c r="E442" s="439"/>
      <c r="F442" s="439"/>
      <c r="G442" s="439"/>
      <c r="H442" s="439"/>
      <c r="I442" s="439"/>
      <c r="J442" s="439"/>
      <c r="K442" s="439"/>
    </row>
    <row r="443" s="428" customFormat="1" spans="1:11">
      <c r="A443" s="472"/>
      <c r="B443" s="439"/>
      <c r="C443" s="439"/>
      <c r="D443" s="473"/>
      <c r="E443" s="439"/>
      <c r="F443" s="439"/>
      <c r="G443" s="439"/>
      <c r="H443" s="439"/>
      <c r="I443" s="439"/>
      <c r="J443" s="439"/>
      <c r="K443" s="439"/>
    </row>
    <row r="444" s="428" customFormat="1" spans="1:11">
      <c r="A444" s="472"/>
      <c r="B444" s="439"/>
      <c r="C444" s="439"/>
      <c r="D444" s="473"/>
      <c r="E444" s="439"/>
      <c r="F444" s="439"/>
      <c r="G444" s="439"/>
      <c r="H444" s="439"/>
      <c r="I444" s="439"/>
      <c r="J444" s="439"/>
      <c r="K444" s="439"/>
    </row>
    <row r="445" s="428" customFormat="1" spans="1:11">
      <c r="A445" s="472"/>
      <c r="B445" s="439"/>
      <c r="C445" s="439"/>
      <c r="D445" s="473"/>
      <c r="E445" s="439"/>
      <c r="F445" s="439"/>
      <c r="G445" s="439"/>
      <c r="H445" s="439"/>
      <c r="I445" s="439"/>
      <c r="J445" s="439"/>
      <c r="K445" s="439"/>
    </row>
    <row r="446" s="428" customFormat="1" spans="1:11">
      <c r="A446" s="472"/>
      <c r="B446" s="439"/>
      <c r="C446" s="439"/>
      <c r="D446" s="473"/>
      <c r="E446" s="439"/>
      <c r="F446" s="439"/>
      <c r="G446" s="439"/>
      <c r="H446" s="439"/>
      <c r="I446" s="439"/>
      <c r="J446" s="439"/>
      <c r="K446" s="439"/>
    </row>
    <row r="447" s="428" customFormat="1" spans="1:11">
      <c r="A447" s="472"/>
      <c r="B447" s="439"/>
      <c r="C447" s="439"/>
      <c r="D447" s="473"/>
      <c r="E447" s="439"/>
      <c r="F447" s="439"/>
      <c r="G447" s="439"/>
      <c r="H447" s="439"/>
      <c r="I447" s="439"/>
      <c r="J447" s="439"/>
      <c r="K447" s="439"/>
    </row>
    <row r="448" s="428" customFormat="1" spans="1:11">
      <c r="A448" s="472"/>
      <c r="B448" s="439"/>
      <c r="C448" s="439"/>
      <c r="D448" s="473"/>
      <c r="E448" s="439"/>
      <c r="F448" s="439"/>
      <c r="G448" s="439"/>
      <c r="H448" s="439"/>
      <c r="I448" s="439"/>
      <c r="J448" s="439"/>
      <c r="K448" s="439"/>
    </row>
    <row r="449" s="428" customFormat="1" spans="1:11">
      <c r="A449" s="472"/>
      <c r="B449" s="439"/>
      <c r="C449" s="439"/>
      <c r="D449" s="473"/>
      <c r="E449" s="439"/>
      <c r="F449" s="439"/>
      <c r="G449" s="439"/>
      <c r="H449" s="439"/>
      <c r="I449" s="439"/>
      <c r="J449" s="439"/>
      <c r="K449" s="439"/>
    </row>
    <row r="450" s="428" customFormat="1" spans="1:11">
      <c r="A450" s="472"/>
      <c r="B450" s="439"/>
      <c r="C450" s="439"/>
      <c r="D450" s="473"/>
      <c r="E450" s="439"/>
      <c r="F450" s="439"/>
      <c r="G450" s="439"/>
      <c r="H450" s="439"/>
      <c r="I450" s="439"/>
      <c r="J450" s="439"/>
      <c r="K450" s="439"/>
    </row>
    <row r="451" s="428" customFormat="1" spans="1:11">
      <c r="A451" s="472"/>
      <c r="B451" s="439"/>
      <c r="C451" s="439"/>
      <c r="D451" s="473"/>
      <c r="E451" s="439"/>
      <c r="F451" s="439"/>
      <c r="G451" s="439"/>
      <c r="H451" s="439"/>
      <c r="I451" s="439"/>
      <c r="J451" s="439"/>
      <c r="K451" s="439"/>
    </row>
    <row r="452" s="428" customFormat="1" spans="1:11">
      <c r="A452" s="472"/>
      <c r="B452" s="439"/>
      <c r="C452" s="439"/>
      <c r="D452" s="473"/>
      <c r="E452" s="439"/>
      <c r="F452" s="439"/>
      <c r="G452" s="439"/>
      <c r="H452" s="439"/>
      <c r="I452" s="439"/>
      <c r="J452" s="439"/>
      <c r="K452" s="439"/>
    </row>
    <row r="453" s="428" customFormat="1" spans="1:11">
      <c r="A453" s="472"/>
      <c r="B453" s="439"/>
      <c r="C453" s="439"/>
      <c r="D453" s="473"/>
      <c r="E453" s="439"/>
      <c r="F453" s="439"/>
      <c r="G453" s="439"/>
      <c r="H453" s="439"/>
      <c r="I453" s="439"/>
      <c r="J453" s="439"/>
      <c r="K453" s="439"/>
    </row>
    <row r="454" s="428" customFormat="1" spans="1:11">
      <c r="A454" s="472"/>
      <c r="B454" s="439"/>
      <c r="C454" s="439"/>
      <c r="D454" s="473"/>
      <c r="E454" s="439"/>
      <c r="F454" s="439"/>
      <c r="G454" s="439"/>
      <c r="H454" s="439"/>
      <c r="I454" s="439"/>
      <c r="J454" s="439"/>
      <c r="K454" s="439"/>
    </row>
    <row r="455" s="428" customFormat="1" spans="1:11">
      <c r="A455" s="472"/>
      <c r="B455" s="439"/>
      <c r="C455" s="439"/>
      <c r="D455" s="473"/>
      <c r="E455" s="439"/>
      <c r="F455" s="439"/>
      <c r="G455" s="439"/>
      <c r="H455" s="439"/>
      <c r="I455" s="439"/>
      <c r="J455" s="439"/>
      <c r="K455" s="439"/>
    </row>
    <row r="456" s="428" customFormat="1" spans="1:11">
      <c r="A456" s="472"/>
      <c r="B456" s="439"/>
      <c r="C456" s="439"/>
      <c r="D456" s="473"/>
      <c r="E456" s="439"/>
      <c r="F456" s="439"/>
      <c r="G456" s="439"/>
      <c r="H456" s="439"/>
      <c r="I456" s="439"/>
      <c r="J456" s="439"/>
      <c r="K456" s="439"/>
    </row>
    <row r="457" s="428" customFormat="1" spans="1:11">
      <c r="A457" s="472"/>
      <c r="B457" s="439"/>
      <c r="C457" s="439"/>
      <c r="D457" s="473"/>
      <c r="E457" s="439"/>
      <c r="F457" s="439"/>
      <c r="G457" s="439"/>
      <c r="H457" s="439"/>
      <c r="I457" s="439"/>
      <c r="J457" s="439"/>
      <c r="K457" s="439"/>
    </row>
    <row r="458" s="428" customFormat="1" spans="1:11">
      <c r="A458" s="472"/>
      <c r="B458" s="439"/>
      <c r="C458" s="439"/>
      <c r="D458" s="473"/>
      <c r="E458" s="439"/>
      <c r="F458" s="439"/>
      <c r="G458" s="439"/>
      <c r="H458" s="439"/>
      <c r="I458" s="439"/>
      <c r="J458" s="439"/>
      <c r="K458" s="439"/>
    </row>
    <row r="459" s="428" customFormat="1" spans="1:11">
      <c r="A459" s="472"/>
      <c r="B459" s="439"/>
      <c r="C459" s="439"/>
      <c r="D459" s="473"/>
      <c r="E459" s="439"/>
      <c r="F459" s="439"/>
      <c r="G459" s="439"/>
      <c r="H459" s="439"/>
      <c r="I459" s="439"/>
      <c r="J459" s="439"/>
      <c r="K459" s="439"/>
    </row>
    <row r="460" s="428" customFormat="1" spans="1:11">
      <c r="A460" s="472"/>
      <c r="B460" s="439"/>
      <c r="C460" s="439"/>
      <c r="D460" s="473"/>
      <c r="E460" s="439"/>
      <c r="F460" s="439"/>
      <c r="G460" s="439"/>
      <c r="H460" s="439"/>
      <c r="I460" s="439"/>
      <c r="J460" s="439"/>
      <c r="K460" s="439"/>
    </row>
    <row r="461" s="428" customFormat="1" spans="1:11">
      <c r="A461" s="472"/>
      <c r="B461" s="439"/>
      <c r="C461" s="439"/>
      <c r="D461" s="473"/>
      <c r="E461" s="439"/>
      <c r="F461" s="439"/>
      <c r="G461" s="439"/>
      <c r="H461" s="439"/>
      <c r="I461" s="439"/>
      <c r="J461" s="439"/>
      <c r="K461" s="439"/>
    </row>
    <row r="462" s="428" customFormat="1" spans="1:11">
      <c r="A462" s="472"/>
      <c r="B462" s="439"/>
      <c r="C462" s="439"/>
      <c r="D462" s="473"/>
      <c r="E462" s="439"/>
      <c r="F462" s="439"/>
      <c r="G462" s="439"/>
      <c r="H462" s="439"/>
      <c r="I462" s="439"/>
      <c r="J462" s="439"/>
      <c r="K462" s="439"/>
    </row>
    <row r="463" s="428" customFormat="1" spans="1:11">
      <c r="A463" s="472"/>
      <c r="B463" s="439"/>
      <c r="C463" s="439"/>
      <c r="D463" s="473"/>
      <c r="E463" s="439"/>
      <c r="F463" s="439"/>
      <c r="G463" s="439"/>
      <c r="H463" s="439"/>
      <c r="I463" s="439"/>
      <c r="J463" s="439"/>
      <c r="K463" s="439"/>
    </row>
    <row r="464" s="428" customFormat="1" spans="1:11">
      <c r="A464" s="472"/>
      <c r="B464" s="439"/>
      <c r="C464" s="439"/>
      <c r="D464" s="473"/>
      <c r="E464" s="439"/>
      <c r="F464" s="439"/>
      <c r="G464" s="439"/>
      <c r="H464" s="439"/>
      <c r="I464" s="439"/>
      <c r="J464" s="439"/>
      <c r="K464" s="439"/>
    </row>
    <row r="465" s="428" customFormat="1" spans="1:11">
      <c r="A465" s="472"/>
      <c r="B465" s="439"/>
      <c r="C465" s="439"/>
      <c r="D465" s="473"/>
      <c r="E465" s="439"/>
      <c r="F465" s="439"/>
      <c r="G465" s="439"/>
      <c r="H465" s="439"/>
      <c r="I465" s="439"/>
      <c r="J465" s="439"/>
      <c r="K465" s="439"/>
    </row>
    <row r="466" s="428" customFormat="1" spans="1:11">
      <c r="A466" s="472"/>
      <c r="B466" s="439"/>
      <c r="C466" s="439"/>
      <c r="D466" s="473"/>
      <c r="E466" s="439"/>
      <c r="F466" s="439"/>
      <c r="G466" s="439"/>
      <c r="H466" s="439"/>
      <c r="I466" s="439"/>
      <c r="J466" s="439"/>
      <c r="K466" s="439"/>
    </row>
    <row r="467" s="428" customFormat="1" spans="1:11">
      <c r="A467" s="472"/>
      <c r="B467" s="439"/>
      <c r="C467" s="439"/>
      <c r="D467" s="473"/>
      <c r="E467" s="439"/>
      <c r="F467" s="439"/>
      <c r="G467" s="439"/>
      <c r="H467" s="439"/>
      <c r="I467" s="439"/>
      <c r="J467" s="439"/>
      <c r="K467" s="439"/>
    </row>
    <row r="468" s="428" customFormat="1" spans="1:11">
      <c r="A468" s="472"/>
      <c r="B468" s="439"/>
      <c r="C468" s="439"/>
      <c r="D468" s="473"/>
      <c r="E468" s="439"/>
      <c r="F468" s="439"/>
      <c r="G468" s="439"/>
      <c r="H468" s="439"/>
      <c r="I468" s="439"/>
      <c r="J468" s="439"/>
      <c r="K468" s="439"/>
    </row>
    <row r="469" s="428" customFormat="1" spans="1:11">
      <c r="A469" s="472"/>
      <c r="B469" s="439"/>
      <c r="C469" s="439"/>
      <c r="D469" s="473"/>
      <c r="E469" s="439"/>
      <c r="F469" s="439"/>
      <c r="G469" s="439"/>
      <c r="H469" s="439"/>
      <c r="I469" s="439"/>
      <c r="J469" s="439"/>
      <c r="K469" s="439"/>
    </row>
    <row r="470" s="428" customFormat="1" spans="1:11">
      <c r="A470" s="472"/>
      <c r="B470" s="439"/>
      <c r="C470" s="439"/>
      <c r="D470" s="473"/>
      <c r="E470" s="439"/>
      <c r="F470" s="439"/>
      <c r="G470" s="439"/>
      <c r="H470" s="439"/>
      <c r="I470" s="439"/>
      <c r="J470" s="439"/>
      <c r="K470" s="439"/>
    </row>
    <row r="471" s="428" customFormat="1" spans="1:11">
      <c r="A471" s="472"/>
      <c r="B471" s="439"/>
      <c r="C471" s="439"/>
      <c r="D471" s="473"/>
      <c r="E471" s="439"/>
      <c r="F471" s="439"/>
      <c r="G471" s="439"/>
      <c r="H471" s="439"/>
      <c r="I471" s="439"/>
      <c r="J471" s="439"/>
      <c r="K471" s="439"/>
    </row>
    <row r="472" s="428" customFormat="1" spans="1:11">
      <c r="A472" s="472"/>
      <c r="B472" s="439"/>
      <c r="C472" s="439"/>
      <c r="D472" s="473"/>
      <c r="E472" s="439"/>
      <c r="F472" s="439"/>
      <c r="G472" s="439"/>
      <c r="H472" s="439"/>
      <c r="I472" s="439"/>
      <c r="J472" s="439"/>
      <c r="K472" s="439"/>
    </row>
    <row r="473" s="428" customFormat="1" spans="1:11">
      <c r="A473" s="472"/>
      <c r="B473" s="439"/>
      <c r="C473" s="439"/>
      <c r="D473" s="473"/>
      <c r="E473" s="439"/>
      <c r="F473" s="439"/>
      <c r="G473" s="439"/>
      <c r="H473" s="439"/>
      <c r="I473" s="439"/>
      <c r="J473" s="439"/>
      <c r="K473" s="439"/>
    </row>
    <row r="474" s="428" customFormat="1" spans="1:11">
      <c r="A474" s="472"/>
      <c r="B474" s="439"/>
      <c r="C474" s="439"/>
      <c r="D474" s="473"/>
      <c r="E474" s="439"/>
      <c r="F474" s="439"/>
      <c r="G474" s="439"/>
      <c r="H474" s="439"/>
      <c r="I474" s="439"/>
      <c r="J474" s="439"/>
      <c r="K474" s="439"/>
    </row>
    <row r="475" s="428" customFormat="1" spans="1:11">
      <c r="A475" s="472"/>
      <c r="B475" s="439"/>
      <c r="C475" s="439"/>
      <c r="D475" s="473"/>
      <c r="E475" s="439"/>
      <c r="F475" s="439"/>
      <c r="G475" s="439"/>
      <c r="H475" s="439"/>
      <c r="I475" s="439"/>
      <c r="J475" s="439"/>
      <c r="K475" s="439"/>
    </row>
    <row r="476" s="428" customFormat="1" spans="1:11">
      <c r="A476" s="472"/>
      <c r="B476" s="439"/>
      <c r="C476" s="439"/>
      <c r="D476" s="473"/>
      <c r="E476" s="439"/>
      <c r="F476" s="439"/>
      <c r="G476" s="439"/>
      <c r="H476" s="439"/>
      <c r="I476" s="439"/>
      <c r="J476" s="439"/>
      <c r="K476" s="439"/>
    </row>
    <row r="477" s="428" customFormat="1" spans="1:11">
      <c r="A477" s="472"/>
      <c r="B477" s="439"/>
      <c r="C477" s="439"/>
      <c r="D477" s="473"/>
      <c r="E477" s="439"/>
      <c r="F477" s="439"/>
      <c r="G477" s="439"/>
      <c r="H477" s="439"/>
      <c r="I477" s="439"/>
      <c r="J477" s="439"/>
      <c r="K477" s="439"/>
    </row>
    <row r="478" s="428" customFormat="1" spans="1:11">
      <c r="A478" s="472"/>
      <c r="B478" s="439"/>
      <c r="C478" s="439"/>
      <c r="D478" s="473"/>
      <c r="E478" s="439"/>
      <c r="F478" s="439"/>
      <c r="G478" s="439"/>
      <c r="H478" s="439"/>
      <c r="I478" s="439"/>
      <c r="J478" s="439"/>
      <c r="K478" s="439"/>
    </row>
    <row r="479" s="428" customFormat="1" spans="1:11">
      <c r="A479" s="472"/>
      <c r="B479" s="439"/>
      <c r="C479" s="439"/>
      <c r="D479" s="473"/>
      <c r="E479" s="439"/>
      <c r="F479" s="439"/>
      <c r="G479" s="439"/>
      <c r="H479" s="439"/>
      <c r="I479" s="439"/>
      <c r="J479" s="439"/>
      <c r="K479" s="439"/>
    </row>
    <row r="480" s="428" customFormat="1" spans="1:11">
      <c r="A480" s="472"/>
      <c r="B480" s="439"/>
      <c r="C480" s="439"/>
      <c r="D480" s="473"/>
      <c r="E480" s="439"/>
      <c r="F480" s="439"/>
      <c r="G480" s="439"/>
      <c r="H480" s="439"/>
      <c r="I480" s="439"/>
      <c r="J480" s="439"/>
      <c r="K480" s="439"/>
    </row>
    <row r="481" s="428" customFormat="1" spans="1:11">
      <c r="A481" s="472"/>
      <c r="B481" s="439"/>
      <c r="C481" s="439"/>
      <c r="D481" s="473"/>
      <c r="E481" s="439"/>
      <c r="F481" s="439"/>
      <c r="G481" s="439"/>
      <c r="H481" s="439"/>
      <c r="I481" s="439"/>
      <c r="J481" s="439"/>
      <c r="K481" s="439"/>
    </row>
    <row r="482" s="428" customFormat="1" spans="1:11">
      <c r="A482" s="472"/>
      <c r="B482" s="439"/>
      <c r="C482" s="439"/>
      <c r="D482" s="473"/>
      <c r="E482" s="439"/>
      <c r="F482" s="439"/>
      <c r="G482" s="439"/>
      <c r="H482" s="439"/>
      <c r="I482" s="439"/>
      <c r="J482" s="439"/>
      <c r="K482" s="439"/>
    </row>
    <row r="483" s="428" customFormat="1" spans="1:11">
      <c r="A483" s="472"/>
      <c r="B483" s="439"/>
      <c r="C483" s="439"/>
      <c r="D483" s="473"/>
      <c r="E483" s="439"/>
      <c r="F483" s="439"/>
      <c r="G483" s="439"/>
      <c r="H483" s="439"/>
      <c r="I483" s="439"/>
      <c r="J483" s="439"/>
      <c r="K483" s="439"/>
    </row>
    <row r="484" s="428" customFormat="1" spans="1:11">
      <c r="A484" s="472"/>
      <c r="B484" s="439"/>
      <c r="C484" s="439"/>
      <c r="D484" s="473"/>
      <c r="E484" s="439"/>
      <c r="F484" s="439"/>
      <c r="G484" s="439"/>
      <c r="H484" s="439"/>
      <c r="I484" s="439"/>
      <c r="J484" s="439"/>
      <c r="K484" s="439"/>
    </row>
    <row r="485" s="428" customFormat="1" spans="1:11">
      <c r="A485" s="472"/>
      <c r="B485" s="439"/>
      <c r="C485" s="439"/>
      <c r="D485" s="473"/>
      <c r="E485" s="439"/>
      <c r="F485" s="439"/>
      <c r="G485" s="439"/>
      <c r="H485" s="439"/>
      <c r="I485" s="439"/>
      <c r="J485" s="439"/>
      <c r="K485" s="439"/>
    </row>
    <row r="486" s="428" customFormat="1" spans="1:11">
      <c r="A486" s="472"/>
      <c r="B486" s="439"/>
      <c r="C486" s="439"/>
      <c r="D486" s="473"/>
      <c r="E486" s="439"/>
      <c r="F486" s="439"/>
      <c r="G486" s="439"/>
      <c r="H486" s="439"/>
      <c r="I486" s="439"/>
      <c r="J486" s="439"/>
      <c r="K486" s="439"/>
    </row>
    <row r="487" s="428" customFormat="1" spans="1:11">
      <c r="A487" s="472"/>
      <c r="B487" s="439"/>
      <c r="C487" s="439"/>
      <c r="D487" s="473"/>
      <c r="E487" s="439"/>
      <c r="F487" s="439"/>
      <c r="G487" s="439"/>
      <c r="H487" s="439"/>
      <c r="I487" s="439"/>
      <c r="J487" s="439"/>
      <c r="K487" s="439"/>
    </row>
    <row r="488" s="428" customFormat="1" spans="1:11">
      <c r="A488" s="472"/>
      <c r="B488" s="439"/>
      <c r="C488" s="439"/>
      <c r="D488" s="473"/>
      <c r="E488" s="439"/>
      <c r="F488" s="439"/>
      <c r="G488" s="439"/>
      <c r="H488" s="439"/>
      <c r="I488" s="439"/>
      <c r="J488" s="439"/>
      <c r="K488" s="439"/>
    </row>
    <row r="489" s="428" customFormat="1" spans="1:11">
      <c r="A489" s="472"/>
      <c r="B489" s="439"/>
      <c r="C489" s="439"/>
      <c r="D489" s="473"/>
      <c r="E489" s="439"/>
      <c r="F489" s="439"/>
      <c r="G489" s="439"/>
      <c r="H489" s="439"/>
      <c r="I489" s="439"/>
      <c r="J489" s="439"/>
      <c r="K489" s="439"/>
    </row>
    <row r="490" s="428" customFormat="1" spans="1:11">
      <c r="A490" s="472"/>
      <c r="B490" s="439"/>
      <c r="C490" s="439"/>
      <c r="D490" s="473"/>
      <c r="E490" s="439"/>
      <c r="F490" s="439"/>
      <c r="G490" s="439"/>
      <c r="H490" s="439"/>
      <c r="I490" s="439"/>
      <c r="J490" s="439"/>
      <c r="K490" s="439"/>
    </row>
    <row r="491" s="428" customFormat="1" spans="1:11">
      <c r="A491" s="472"/>
      <c r="B491" s="439"/>
      <c r="C491" s="439"/>
      <c r="D491" s="473"/>
      <c r="E491" s="439"/>
      <c r="F491" s="439"/>
      <c r="G491" s="439"/>
      <c r="H491" s="439"/>
      <c r="I491" s="439"/>
      <c r="J491" s="439"/>
      <c r="K491" s="439"/>
    </row>
    <row r="492" s="428" customFormat="1" spans="1:11">
      <c r="A492" s="472"/>
      <c r="B492" s="439"/>
      <c r="C492" s="439"/>
      <c r="D492" s="473"/>
      <c r="E492" s="439"/>
      <c r="F492" s="439"/>
      <c r="G492" s="439"/>
      <c r="H492" s="439"/>
      <c r="I492" s="439"/>
      <c r="J492" s="439"/>
      <c r="K492" s="439"/>
    </row>
    <row r="493" s="428" customFormat="1" spans="1:11">
      <c r="A493" s="472"/>
      <c r="B493" s="439"/>
      <c r="C493" s="439"/>
      <c r="D493" s="473"/>
      <c r="E493" s="439"/>
      <c r="F493" s="439"/>
      <c r="G493" s="439"/>
      <c r="H493" s="439"/>
      <c r="I493" s="439"/>
      <c r="J493" s="439"/>
      <c r="K493" s="439"/>
    </row>
    <row r="494" s="428" customFormat="1" spans="1:11">
      <c r="A494" s="472"/>
      <c r="B494" s="439"/>
      <c r="C494" s="439"/>
      <c r="D494" s="473"/>
      <c r="E494" s="439"/>
      <c r="F494" s="439"/>
      <c r="G494" s="439"/>
      <c r="H494" s="439"/>
      <c r="I494" s="439"/>
      <c r="J494" s="439"/>
      <c r="K494" s="439"/>
    </row>
    <row r="495" s="428" customFormat="1" spans="1:11">
      <c r="A495" s="472"/>
      <c r="B495" s="439"/>
      <c r="C495" s="439"/>
      <c r="D495" s="473"/>
      <c r="E495" s="439"/>
      <c r="F495" s="439"/>
      <c r="G495" s="439"/>
      <c r="H495" s="439"/>
      <c r="I495" s="439"/>
      <c r="J495" s="439"/>
      <c r="K495" s="439"/>
    </row>
    <row r="496" s="428" customFormat="1" spans="1:11">
      <c r="A496" s="472"/>
      <c r="B496" s="439"/>
      <c r="C496" s="439"/>
      <c r="D496" s="473"/>
      <c r="E496" s="439"/>
      <c r="F496" s="439"/>
      <c r="G496" s="439"/>
      <c r="H496" s="439"/>
      <c r="I496" s="439"/>
      <c r="J496" s="439"/>
      <c r="K496" s="439"/>
    </row>
    <row r="497" s="428" customFormat="1" spans="1:11">
      <c r="A497" s="472"/>
      <c r="B497" s="439"/>
      <c r="C497" s="439"/>
      <c r="D497" s="473"/>
      <c r="E497" s="439"/>
      <c r="F497" s="439"/>
      <c r="G497" s="439"/>
      <c r="H497" s="439"/>
      <c r="I497" s="439"/>
      <c r="J497" s="439"/>
      <c r="K497" s="439"/>
    </row>
    <row r="498" s="428" customFormat="1" spans="1:11">
      <c r="A498" s="472"/>
      <c r="B498" s="439"/>
      <c r="C498" s="439"/>
      <c r="D498" s="473"/>
      <c r="E498" s="439"/>
      <c r="F498" s="439"/>
      <c r="G498" s="439"/>
      <c r="H498" s="439"/>
      <c r="I498" s="439"/>
      <c r="J498" s="439"/>
      <c r="K498" s="439"/>
    </row>
    <row r="499" s="428" customFormat="1" spans="1:11">
      <c r="A499" s="472"/>
      <c r="B499" s="439"/>
      <c r="C499" s="439"/>
      <c r="D499" s="473"/>
      <c r="E499" s="439"/>
      <c r="F499" s="439"/>
      <c r="G499" s="439"/>
      <c r="H499" s="439"/>
      <c r="I499" s="439"/>
      <c r="J499" s="439"/>
      <c r="K499" s="439"/>
    </row>
    <row r="500" s="428" customFormat="1" spans="1:11">
      <c r="A500" s="472"/>
      <c r="B500" s="439"/>
      <c r="C500" s="439"/>
      <c r="D500" s="473"/>
      <c r="E500" s="439"/>
      <c r="F500" s="439"/>
      <c r="G500" s="439"/>
      <c r="H500" s="439"/>
      <c r="I500" s="439"/>
      <c r="J500" s="439"/>
      <c r="K500" s="439"/>
    </row>
    <row r="501" s="428" customFormat="1" spans="1:11">
      <c r="A501" s="472"/>
      <c r="B501" s="439"/>
      <c r="C501" s="439"/>
      <c r="D501" s="473"/>
      <c r="E501" s="439"/>
      <c r="F501" s="439"/>
      <c r="G501" s="439"/>
      <c r="H501" s="439"/>
      <c r="I501" s="439"/>
      <c r="J501" s="439"/>
      <c r="K501" s="439"/>
    </row>
    <row r="502" s="428" customFormat="1" spans="1:11">
      <c r="A502" s="472"/>
      <c r="B502" s="439"/>
      <c r="C502" s="439"/>
      <c r="D502" s="473"/>
      <c r="E502" s="439"/>
      <c r="F502" s="439"/>
      <c r="G502" s="439"/>
      <c r="H502" s="439"/>
      <c r="I502" s="439"/>
      <c r="J502" s="439"/>
      <c r="K502" s="439"/>
    </row>
    <row r="503" s="428" customFormat="1" spans="1:11">
      <c r="A503" s="472"/>
      <c r="B503" s="439"/>
      <c r="C503" s="439"/>
      <c r="D503" s="473"/>
      <c r="E503" s="439"/>
      <c r="F503" s="439"/>
      <c r="G503" s="439"/>
      <c r="H503" s="439"/>
      <c r="I503" s="439"/>
      <c r="J503" s="439"/>
      <c r="K503" s="439"/>
    </row>
    <row r="504" s="428" customFormat="1" spans="1:11">
      <c r="A504" s="472"/>
      <c r="B504" s="439"/>
      <c r="C504" s="439"/>
      <c r="D504" s="473"/>
      <c r="E504" s="439"/>
      <c r="F504" s="439"/>
      <c r="G504" s="439"/>
      <c r="H504" s="439"/>
      <c r="I504" s="439"/>
      <c r="J504" s="439"/>
      <c r="K504" s="439"/>
    </row>
    <row r="505" s="428" customFormat="1" spans="1:11">
      <c r="A505" s="472"/>
      <c r="B505" s="439"/>
      <c r="C505" s="439"/>
      <c r="D505" s="473"/>
      <c r="E505" s="439"/>
      <c r="F505" s="439"/>
      <c r="G505" s="439"/>
      <c r="H505" s="439"/>
      <c r="I505" s="439"/>
      <c r="J505" s="439"/>
      <c r="K505" s="439"/>
    </row>
    <row r="506" s="428" customFormat="1" spans="1:11">
      <c r="A506" s="472"/>
      <c r="B506" s="439"/>
      <c r="C506" s="439"/>
      <c r="D506" s="473"/>
      <c r="E506" s="439"/>
      <c r="F506" s="439"/>
      <c r="G506" s="439"/>
      <c r="H506" s="439"/>
      <c r="I506" s="439"/>
      <c r="J506" s="439"/>
      <c r="K506" s="439"/>
    </row>
    <row r="507" s="428" customFormat="1" spans="1:11">
      <c r="A507" s="472"/>
      <c r="B507" s="439"/>
      <c r="C507" s="439"/>
      <c r="D507" s="473"/>
      <c r="E507" s="439"/>
      <c r="F507" s="439"/>
      <c r="G507" s="439"/>
      <c r="H507" s="439"/>
      <c r="I507" s="439"/>
      <c r="J507" s="439"/>
      <c r="K507" s="439"/>
    </row>
    <row r="508" s="428" customFormat="1" spans="1:11">
      <c r="A508" s="472"/>
      <c r="B508" s="439"/>
      <c r="C508" s="439"/>
      <c r="D508" s="473"/>
      <c r="E508" s="439"/>
      <c r="F508" s="439"/>
      <c r="G508" s="439"/>
      <c r="H508" s="439"/>
      <c r="I508" s="439"/>
      <c r="J508" s="439"/>
      <c r="K508" s="439"/>
    </row>
    <row r="509" s="428" customFormat="1" spans="1:11">
      <c r="A509" s="472"/>
      <c r="B509" s="439"/>
      <c r="C509" s="439"/>
      <c r="D509" s="473"/>
      <c r="E509" s="439"/>
      <c r="F509" s="439"/>
      <c r="G509" s="439"/>
      <c r="H509" s="439"/>
      <c r="I509" s="439"/>
      <c r="J509" s="439"/>
      <c r="K509" s="439"/>
    </row>
    <row r="510" s="428" customFormat="1" spans="1:11">
      <c r="A510" s="472"/>
      <c r="B510" s="439"/>
      <c r="C510" s="439"/>
      <c r="D510" s="473"/>
      <c r="E510" s="439"/>
      <c r="F510" s="439"/>
      <c r="G510" s="439"/>
      <c r="H510" s="439"/>
      <c r="I510" s="439"/>
      <c r="J510" s="439"/>
      <c r="K510" s="439"/>
    </row>
    <row r="511" s="428" customFormat="1" spans="1:11">
      <c r="A511" s="472"/>
      <c r="B511" s="439"/>
      <c r="C511" s="439"/>
      <c r="D511" s="473"/>
      <c r="E511" s="439"/>
      <c r="F511" s="439"/>
      <c r="G511" s="439"/>
      <c r="H511" s="439"/>
      <c r="I511" s="439"/>
      <c r="J511" s="439"/>
      <c r="K511" s="439"/>
    </row>
    <row r="512" s="428" customFormat="1" spans="1:11">
      <c r="A512" s="472"/>
      <c r="B512" s="439"/>
      <c r="C512" s="439"/>
      <c r="D512" s="473"/>
      <c r="E512" s="439"/>
      <c r="F512" s="439"/>
      <c r="G512" s="439"/>
      <c r="H512" s="439"/>
      <c r="I512" s="439"/>
      <c r="J512" s="439"/>
      <c r="K512" s="439"/>
    </row>
    <row r="513" s="428" customFormat="1" spans="1:11">
      <c r="A513" s="472"/>
      <c r="B513" s="439"/>
      <c r="C513" s="439"/>
      <c r="D513" s="473"/>
      <c r="E513" s="439"/>
      <c r="F513" s="439"/>
      <c r="G513" s="439"/>
      <c r="H513" s="439"/>
      <c r="I513" s="439"/>
      <c r="J513" s="439"/>
      <c r="K513" s="439"/>
    </row>
    <row r="514" s="428" customFormat="1" spans="1:11">
      <c r="A514" s="472"/>
      <c r="B514" s="439"/>
      <c r="C514" s="439"/>
      <c r="D514" s="473"/>
      <c r="E514" s="439"/>
      <c r="F514" s="439"/>
      <c r="G514" s="439"/>
      <c r="H514" s="439"/>
      <c r="I514" s="439"/>
      <c r="J514" s="439"/>
      <c r="K514" s="439"/>
    </row>
    <row r="515" s="428" customFormat="1" spans="1:11">
      <c r="A515" s="472"/>
      <c r="B515" s="439"/>
      <c r="C515" s="439"/>
      <c r="D515" s="473"/>
      <c r="E515" s="439"/>
      <c r="F515" s="439"/>
      <c r="G515" s="439"/>
      <c r="H515" s="439"/>
      <c r="I515" s="439"/>
      <c r="J515" s="439"/>
      <c r="K515" s="439"/>
    </row>
    <row r="516" s="428" customFormat="1" spans="1:11">
      <c r="A516" s="472"/>
      <c r="B516" s="439"/>
      <c r="C516" s="439"/>
      <c r="D516" s="473"/>
      <c r="E516" s="439"/>
      <c r="F516" s="439"/>
      <c r="G516" s="439"/>
      <c r="H516" s="439"/>
      <c r="I516" s="439"/>
      <c r="J516" s="439"/>
      <c r="K516" s="439"/>
    </row>
    <row r="517" s="428" customFormat="1" spans="1:11">
      <c r="A517" s="472"/>
      <c r="B517" s="439"/>
      <c r="C517" s="439"/>
      <c r="D517" s="473"/>
      <c r="E517" s="439"/>
      <c r="F517" s="439"/>
      <c r="G517" s="439"/>
      <c r="H517" s="439"/>
      <c r="I517" s="439"/>
      <c r="J517" s="439"/>
      <c r="K517" s="439"/>
    </row>
    <row r="518" s="428" customFormat="1" spans="1:11">
      <c r="A518" s="472"/>
      <c r="B518" s="439"/>
      <c r="C518" s="439"/>
      <c r="D518" s="473"/>
      <c r="E518" s="439"/>
      <c r="F518" s="439"/>
      <c r="G518" s="439"/>
      <c r="H518" s="439"/>
      <c r="I518" s="439"/>
      <c r="J518" s="439"/>
      <c r="K518" s="439"/>
    </row>
    <row r="519" s="428" customFormat="1" spans="1:11">
      <c r="A519" s="472"/>
      <c r="B519" s="439"/>
      <c r="C519" s="439"/>
      <c r="D519" s="473"/>
      <c r="E519" s="439"/>
      <c r="F519" s="439"/>
      <c r="G519" s="439"/>
      <c r="H519" s="439"/>
      <c r="I519" s="439"/>
      <c r="J519" s="439"/>
      <c r="K519" s="439"/>
    </row>
    <row r="520" s="428" customFormat="1" spans="1:11">
      <c r="A520" s="472"/>
      <c r="B520" s="439"/>
      <c r="C520" s="439"/>
      <c r="D520" s="473"/>
      <c r="E520" s="439"/>
      <c r="F520" s="439"/>
      <c r="G520" s="439"/>
      <c r="H520" s="439"/>
      <c r="I520" s="439"/>
      <c r="J520" s="439"/>
      <c r="K520" s="439"/>
    </row>
    <row r="521" s="428" customFormat="1" spans="1:11">
      <c r="A521" s="472"/>
      <c r="B521" s="439"/>
      <c r="C521" s="439"/>
      <c r="D521" s="473"/>
      <c r="E521" s="439"/>
      <c r="F521" s="439"/>
      <c r="G521" s="439"/>
      <c r="H521" s="439"/>
      <c r="I521" s="439"/>
      <c r="J521" s="439"/>
      <c r="K521" s="439"/>
    </row>
    <row r="522" s="428" customFormat="1" spans="1:11">
      <c r="A522" s="472"/>
      <c r="B522" s="439"/>
      <c r="C522" s="439"/>
      <c r="D522" s="473"/>
      <c r="E522" s="439"/>
      <c r="F522" s="439"/>
      <c r="G522" s="439"/>
      <c r="H522" s="439"/>
      <c r="I522" s="439"/>
      <c r="J522" s="439"/>
      <c r="K522" s="439"/>
    </row>
    <row r="523" s="428" customFormat="1" spans="1:11">
      <c r="A523" s="472"/>
      <c r="B523" s="439"/>
      <c r="C523" s="439"/>
      <c r="D523" s="473"/>
      <c r="E523" s="439"/>
      <c r="F523" s="439"/>
      <c r="G523" s="439"/>
      <c r="H523" s="439"/>
      <c r="I523" s="439"/>
      <c r="J523" s="439"/>
      <c r="K523" s="439"/>
    </row>
    <row r="524" s="428" customFormat="1" spans="1:11">
      <c r="A524" s="472"/>
      <c r="B524" s="439"/>
      <c r="C524" s="439"/>
      <c r="D524" s="473"/>
      <c r="E524" s="439"/>
      <c r="F524" s="439"/>
      <c r="G524" s="439"/>
      <c r="H524" s="439"/>
      <c r="I524" s="439"/>
      <c r="J524" s="439"/>
      <c r="K524" s="439"/>
    </row>
    <row r="525" s="428" customFormat="1" spans="1:11">
      <c r="A525" s="472"/>
      <c r="B525" s="439"/>
      <c r="C525" s="439"/>
      <c r="D525" s="473"/>
      <c r="E525" s="439"/>
      <c r="F525" s="439"/>
      <c r="G525" s="439"/>
      <c r="H525" s="439"/>
      <c r="I525" s="439"/>
      <c r="J525" s="439"/>
      <c r="K525" s="439"/>
    </row>
    <row r="526" s="428" customFormat="1" spans="1:11">
      <c r="A526" s="472"/>
      <c r="B526" s="439"/>
      <c r="C526" s="439"/>
      <c r="D526" s="473"/>
      <c r="E526" s="439"/>
      <c r="F526" s="439"/>
      <c r="G526" s="439"/>
      <c r="H526" s="439"/>
      <c r="I526" s="439"/>
      <c r="J526" s="439"/>
      <c r="K526" s="439"/>
    </row>
    <row r="527" s="428" customFormat="1" spans="1:11">
      <c r="A527" s="472"/>
      <c r="B527" s="439"/>
      <c r="C527" s="439"/>
      <c r="D527" s="473"/>
      <c r="E527" s="439"/>
      <c r="F527" s="439"/>
      <c r="G527" s="439"/>
      <c r="H527" s="439"/>
      <c r="I527" s="439"/>
      <c r="J527" s="439"/>
      <c r="K527" s="439"/>
    </row>
    <row r="528" s="428" customFormat="1" spans="1:11">
      <c r="A528" s="472"/>
      <c r="B528" s="439"/>
      <c r="C528" s="439"/>
      <c r="D528" s="473"/>
      <c r="E528" s="439"/>
      <c r="F528" s="439"/>
      <c r="G528" s="439"/>
      <c r="H528" s="439"/>
      <c r="I528" s="439"/>
      <c r="J528" s="439"/>
      <c r="K528" s="439"/>
    </row>
    <row r="529" s="428" customFormat="1" spans="1:11">
      <c r="A529" s="472"/>
      <c r="B529" s="439"/>
      <c r="C529" s="439"/>
      <c r="D529" s="473"/>
      <c r="E529" s="439"/>
      <c r="F529" s="439"/>
      <c r="G529" s="439"/>
      <c r="H529" s="439"/>
      <c r="I529" s="439"/>
      <c r="J529" s="439"/>
      <c r="K529" s="439"/>
    </row>
    <row r="530" s="428" customFormat="1" spans="1:11">
      <c r="A530" s="472"/>
      <c r="B530" s="439"/>
      <c r="C530" s="439"/>
      <c r="D530" s="473"/>
      <c r="E530" s="439"/>
      <c r="F530" s="439"/>
      <c r="G530" s="439"/>
      <c r="H530" s="439"/>
      <c r="I530" s="439"/>
      <c r="J530" s="439"/>
      <c r="K530" s="439"/>
    </row>
    <row r="531" s="428" customFormat="1" spans="1:11">
      <c r="A531" s="472"/>
      <c r="B531" s="439"/>
      <c r="C531" s="439"/>
      <c r="D531" s="473"/>
      <c r="E531" s="439"/>
      <c r="F531" s="439"/>
      <c r="G531" s="439"/>
      <c r="H531" s="439"/>
      <c r="I531" s="439"/>
      <c r="J531" s="439"/>
      <c r="K531" s="439"/>
    </row>
    <row r="532" s="428" customFormat="1" spans="1:11">
      <c r="A532" s="472"/>
      <c r="B532" s="439"/>
      <c r="C532" s="439"/>
      <c r="D532" s="473"/>
      <c r="E532" s="439"/>
      <c r="F532" s="439"/>
      <c r="G532" s="439"/>
      <c r="H532" s="439"/>
      <c r="I532" s="439"/>
      <c r="J532" s="439"/>
      <c r="K532" s="439"/>
    </row>
    <row r="533" s="428" customFormat="1" spans="1:11">
      <c r="A533" s="472"/>
      <c r="B533" s="439"/>
      <c r="C533" s="439"/>
      <c r="D533" s="473"/>
      <c r="E533" s="439"/>
      <c r="F533" s="439"/>
      <c r="G533" s="439"/>
      <c r="H533" s="439"/>
      <c r="I533" s="439"/>
      <c r="J533" s="439"/>
      <c r="K533" s="439"/>
    </row>
    <row r="534" s="428" customFormat="1" spans="1:11">
      <c r="A534" s="472"/>
      <c r="B534" s="439"/>
      <c r="C534" s="439"/>
      <c r="D534" s="473"/>
      <c r="E534" s="439"/>
      <c r="F534" s="439"/>
      <c r="G534" s="439"/>
      <c r="H534" s="439"/>
      <c r="I534" s="439"/>
      <c r="J534" s="439"/>
      <c r="K534" s="439"/>
    </row>
    <row r="535" s="428" customFormat="1" spans="1:11">
      <c r="A535" s="472"/>
      <c r="B535" s="439"/>
      <c r="C535" s="439"/>
      <c r="D535" s="473"/>
      <c r="E535" s="439"/>
      <c r="F535" s="439"/>
      <c r="G535" s="439"/>
      <c r="H535" s="439"/>
      <c r="I535" s="439"/>
      <c r="J535" s="439"/>
      <c r="K535" s="439"/>
    </row>
    <row r="536" s="428" customFormat="1" spans="1:11">
      <c r="A536" s="472"/>
      <c r="B536" s="439"/>
      <c r="C536" s="439"/>
      <c r="D536" s="473"/>
      <c r="E536" s="439"/>
      <c r="F536" s="439"/>
      <c r="G536" s="439"/>
      <c r="H536" s="439"/>
      <c r="I536" s="439"/>
      <c r="J536" s="439"/>
      <c r="K536" s="439"/>
    </row>
    <row r="537" s="428" customFormat="1" spans="1:11">
      <c r="A537" s="472"/>
      <c r="B537" s="439"/>
      <c r="C537" s="439"/>
      <c r="D537" s="473"/>
      <c r="E537" s="439"/>
      <c r="F537" s="439"/>
      <c r="G537" s="439"/>
      <c r="H537" s="439"/>
      <c r="I537" s="439"/>
      <c r="J537" s="439"/>
      <c r="K537" s="439"/>
    </row>
    <row r="538" s="428" customFormat="1" spans="1:11">
      <c r="A538" s="472"/>
      <c r="B538" s="439"/>
      <c r="C538" s="439"/>
      <c r="D538" s="473"/>
      <c r="E538" s="439"/>
      <c r="F538" s="439"/>
      <c r="G538" s="439"/>
      <c r="H538" s="439"/>
      <c r="I538" s="439"/>
      <c r="J538" s="439"/>
      <c r="K538" s="439"/>
    </row>
    <row r="539" s="428" customFormat="1" spans="1:11">
      <c r="A539" s="472"/>
      <c r="B539" s="439"/>
      <c r="C539" s="439"/>
      <c r="D539" s="473"/>
      <c r="E539" s="439"/>
      <c r="F539" s="439"/>
      <c r="G539" s="439"/>
      <c r="H539" s="439"/>
      <c r="I539" s="439"/>
      <c r="J539" s="439"/>
      <c r="K539" s="439"/>
    </row>
    <row r="540" s="428" customFormat="1" spans="1:11">
      <c r="A540" s="472"/>
      <c r="B540" s="439"/>
      <c r="C540" s="439"/>
      <c r="D540" s="473"/>
      <c r="E540" s="439"/>
      <c r="F540" s="439"/>
      <c r="G540" s="439"/>
      <c r="H540" s="439"/>
      <c r="I540" s="439"/>
      <c r="J540" s="439"/>
      <c r="K540" s="439"/>
    </row>
    <row r="541" s="428" customFormat="1" spans="1:11">
      <c r="A541" s="472"/>
      <c r="B541" s="439"/>
      <c r="C541" s="439"/>
      <c r="D541" s="473"/>
      <c r="E541" s="439"/>
      <c r="F541" s="439"/>
      <c r="G541" s="439"/>
      <c r="H541" s="439"/>
      <c r="I541" s="439"/>
      <c r="J541" s="439"/>
      <c r="K541" s="439"/>
    </row>
    <row r="542" s="428" customFormat="1" spans="1:11">
      <c r="A542" s="472"/>
      <c r="B542" s="439"/>
      <c r="C542" s="439"/>
      <c r="D542" s="473"/>
      <c r="E542" s="439"/>
      <c r="F542" s="439"/>
      <c r="G542" s="439"/>
      <c r="H542" s="439"/>
      <c r="I542" s="439"/>
      <c r="J542" s="439"/>
      <c r="K542" s="439"/>
    </row>
    <row r="543" s="428" customFormat="1" spans="1:11">
      <c r="A543" s="472"/>
      <c r="B543" s="439"/>
      <c r="C543" s="439"/>
      <c r="D543" s="473"/>
      <c r="E543" s="439"/>
      <c r="F543" s="439"/>
      <c r="G543" s="439"/>
      <c r="H543" s="439"/>
      <c r="I543" s="439"/>
      <c r="J543" s="439"/>
      <c r="K543" s="439"/>
    </row>
    <row r="544" s="428" customFormat="1" spans="1:11">
      <c r="A544" s="472"/>
      <c r="B544" s="439"/>
      <c r="C544" s="439"/>
      <c r="D544" s="473"/>
      <c r="E544" s="439"/>
      <c r="F544" s="439"/>
      <c r="G544" s="439"/>
      <c r="H544" s="439"/>
      <c r="I544" s="439"/>
      <c r="J544" s="439"/>
      <c r="K544" s="439"/>
    </row>
    <row r="545" s="428" customFormat="1" spans="1:11">
      <c r="A545" s="472"/>
      <c r="B545" s="439"/>
      <c r="C545" s="439"/>
      <c r="D545" s="473"/>
      <c r="E545" s="439"/>
      <c r="F545" s="439"/>
      <c r="G545" s="439"/>
      <c r="H545" s="439"/>
      <c r="I545" s="439"/>
      <c r="J545" s="439"/>
      <c r="K545" s="439"/>
    </row>
    <row r="546" s="428" customFormat="1" spans="1:11">
      <c r="A546" s="472"/>
      <c r="B546" s="439"/>
      <c r="C546" s="439"/>
      <c r="D546" s="473"/>
      <c r="E546" s="439"/>
      <c r="F546" s="439"/>
      <c r="G546" s="439"/>
      <c r="H546" s="439"/>
      <c r="I546" s="439"/>
      <c r="J546" s="439"/>
      <c r="K546" s="439"/>
    </row>
    <row r="547" s="428" customFormat="1" spans="1:11">
      <c r="A547" s="472"/>
      <c r="B547" s="439"/>
      <c r="C547" s="439"/>
      <c r="D547" s="473"/>
      <c r="E547" s="439"/>
      <c r="F547" s="439"/>
      <c r="G547" s="439"/>
      <c r="H547" s="439"/>
      <c r="I547" s="439"/>
      <c r="J547" s="439"/>
      <c r="K547" s="439"/>
    </row>
    <row r="548" s="428" customFormat="1" spans="1:11">
      <c r="A548" s="472"/>
      <c r="B548" s="439"/>
      <c r="C548" s="439"/>
      <c r="D548" s="473"/>
      <c r="E548" s="439"/>
      <c r="F548" s="439"/>
      <c r="G548" s="439"/>
      <c r="H548" s="439"/>
      <c r="I548" s="439"/>
      <c r="J548" s="439"/>
      <c r="K548" s="439"/>
    </row>
    <row r="549" s="428" customFormat="1" spans="1:11">
      <c r="A549" s="472"/>
      <c r="B549" s="439"/>
      <c r="C549" s="439"/>
      <c r="D549" s="473"/>
      <c r="E549" s="439"/>
      <c r="F549" s="439"/>
      <c r="G549" s="439"/>
      <c r="H549" s="439"/>
      <c r="I549" s="439"/>
      <c r="J549" s="439"/>
      <c r="K549" s="439"/>
    </row>
    <row r="550" s="428" customFormat="1" spans="1:11">
      <c r="A550" s="472"/>
      <c r="B550" s="439"/>
      <c r="C550" s="439"/>
      <c r="D550" s="473"/>
      <c r="E550" s="439"/>
      <c r="F550" s="439"/>
      <c r="G550" s="439"/>
      <c r="H550" s="439"/>
      <c r="I550" s="439"/>
      <c r="J550" s="439"/>
      <c r="K550" s="439"/>
    </row>
    <row r="551" s="428" customFormat="1" spans="1:11">
      <c r="A551" s="472"/>
      <c r="B551" s="439"/>
      <c r="C551" s="439"/>
      <c r="D551" s="473"/>
      <c r="E551" s="439"/>
      <c r="F551" s="439"/>
      <c r="G551" s="439"/>
      <c r="H551" s="439"/>
      <c r="I551" s="439"/>
      <c r="J551" s="439"/>
      <c r="K551" s="439"/>
    </row>
    <row r="552" s="428" customFormat="1" spans="1:11">
      <c r="A552" s="472"/>
      <c r="B552" s="439"/>
      <c r="C552" s="439"/>
      <c r="D552" s="473"/>
      <c r="E552" s="439"/>
      <c r="F552" s="439"/>
      <c r="G552" s="439"/>
      <c r="H552" s="439"/>
      <c r="I552" s="439"/>
      <c r="J552" s="439"/>
      <c r="K552" s="439"/>
    </row>
    <row r="553" s="428" customFormat="1" spans="1:11">
      <c r="A553" s="472"/>
      <c r="B553" s="439"/>
      <c r="C553" s="439"/>
      <c r="D553" s="473"/>
      <c r="E553" s="439"/>
      <c r="F553" s="439"/>
      <c r="G553" s="439"/>
      <c r="H553" s="439"/>
      <c r="I553" s="439"/>
      <c r="J553" s="439"/>
      <c r="K553" s="439"/>
    </row>
    <row r="554" s="428" customFormat="1" spans="1:11">
      <c r="A554" s="472"/>
      <c r="B554" s="439"/>
      <c r="C554" s="439"/>
      <c r="D554" s="473"/>
      <c r="E554" s="439"/>
      <c r="F554" s="439"/>
      <c r="G554" s="439"/>
      <c r="H554" s="439"/>
      <c r="I554" s="439"/>
      <c r="J554" s="439"/>
      <c r="K554" s="439"/>
    </row>
    <row r="555" s="428" customFormat="1" spans="1:11">
      <c r="A555" s="472"/>
      <c r="B555" s="439"/>
      <c r="C555" s="439"/>
      <c r="D555" s="473"/>
      <c r="E555" s="439"/>
      <c r="F555" s="439"/>
      <c r="G555" s="439"/>
      <c r="H555" s="439"/>
      <c r="I555" s="439"/>
      <c r="J555" s="439"/>
      <c r="K555" s="439"/>
    </row>
    <row r="556" s="428" customFormat="1" spans="1:11">
      <c r="A556" s="472"/>
      <c r="B556" s="439"/>
      <c r="C556" s="439"/>
      <c r="D556" s="473"/>
      <c r="E556" s="439"/>
      <c r="F556" s="439"/>
      <c r="G556" s="439"/>
      <c r="H556" s="439"/>
      <c r="I556" s="439"/>
      <c r="J556" s="439"/>
      <c r="K556" s="439"/>
    </row>
    <row r="557" s="428" customFormat="1" spans="1:11">
      <c r="A557" s="472"/>
      <c r="B557" s="439"/>
      <c r="C557" s="439"/>
      <c r="D557" s="473"/>
      <c r="E557" s="439"/>
      <c r="F557" s="439"/>
      <c r="G557" s="439"/>
      <c r="H557" s="439"/>
      <c r="I557" s="439"/>
      <c r="J557" s="439"/>
      <c r="K557" s="439"/>
    </row>
    <row r="558" s="428" customFormat="1" spans="1:11">
      <c r="A558" s="472"/>
      <c r="B558" s="439"/>
      <c r="C558" s="439"/>
      <c r="D558" s="473"/>
      <c r="E558" s="439"/>
      <c r="F558" s="439"/>
      <c r="G558" s="439"/>
      <c r="H558" s="439"/>
      <c r="I558" s="439"/>
      <c r="J558" s="439"/>
      <c r="K558" s="439"/>
    </row>
    <row r="559" s="428" customFormat="1" spans="1:11">
      <c r="A559" s="472"/>
      <c r="B559" s="439"/>
      <c r="C559" s="439"/>
      <c r="D559" s="473"/>
      <c r="E559" s="439"/>
      <c r="F559" s="439"/>
      <c r="G559" s="439"/>
      <c r="H559" s="439"/>
      <c r="I559" s="439"/>
      <c r="J559" s="439"/>
      <c r="K559" s="439"/>
    </row>
    <row r="560" s="428" customFormat="1" spans="1:11">
      <c r="A560" s="472"/>
      <c r="B560" s="439"/>
      <c r="C560" s="439"/>
      <c r="D560" s="473"/>
      <c r="E560" s="439"/>
      <c r="F560" s="439"/>
      <c r="G560" s="439"/>
      <c r="H560" s="439"/>
      <c r="I560" s="439"/>
      <c r="J560" s="439"/>
      <c r="K560" s="439"/>
    </row>
    <row r="561" s="428" customFormat="1" spans="1:11">
      <c r="A561" s="472"/>
      <c r="B561" s="439"/>
      <c r="C561" s="439"/>
      <c r="D561" s="473"/>
      <c r="E561" s="439"/>
      <c r="F561" s="439"/>
      <c r="G561" s="439"/>
      <c r="H561" s="439"/>
      <c r="I561" s="439"/>
      <c r="J561" s="439"/>
      <c r="K561" s="439"/>
    </row>
    <row r="562" s="428" customFormat="1" spans="1:11">
      <c r="A562" s="472"/>
      <c r="B562" s="439"/>
      <c r="C562" s="439"/>
      <c r="D562" s="473"/>
      <c r="E562" s="439"/>
      <c r="F562" s="439"/>
      <c r="G562" s="439"/>
      <c r="H562" s="439"/>
      <c r="I562" s="439"/>
      <c r="J562" s="439"/>
      <c r="K562" s="439"/>
    </row>
    <row r="563" s="428" customFormat="1" spans="1:11">
      <c r="A563" s="472"/>
      <c r="B563" s="439"/>
      <c r="C563" s="439"/>
      <c r="D563" s="473"/>
      <c r="E563" s="439"/>
      <c r="F563" s="439"/>
      <c r="G563" s="439"/>
      <c r="H563" s="439"/>
      <c r="I563" s="439"/>
      <c r="J563" s="439"/>
      <c r="K563" s="439"/>
    </row>
  </sheetData>
  <mergeCells count="9">
    <mergeCell ref="A2:J2"/>
    <mergeCell ref="B4:D4"/>
    <mergeCell ref="E4:J4"/>
    <mergeCell ref="E5:H5"/>
    <mergeCell ref="I5:J5"/>
    <mergeCell ref="A4:A6"/>
    <mergeCell ref="B5:B6"/>
    <mergeCell ref="C5:C6"/>
    <mergeCell ref="D5:D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K1304"/>
  <sheetViews>
    <sheetView topLeftCell="A1268" workbookViewId="0">
      <selection activeCell="A4" sqref="A4:K1304"/>
    </sheetView>
  </sheetViews>
  <sheetFormatPr defaultColWidth="9" defaultRowHeight="14.25"/>
  <cols>
    <col min="1" max="1" width="7.625" customWidth="1"/>
    <col min="2" max="2" width="40.375" customWidth="1"/>
    <col min="3" max="3" width="10.75" customWidth="1"/>
    <col min="4" max="4" width="9.125" style="257" customWidth="1"/>
    <col min="5" max="5" width="9.25" customWidth="1"/>
    <col min="6" max="6" width="10" customWidth="1"/>
    <col min="7" max="7" width="9.125" style="347" customWidth="1"/>
    <col min="8" max="8" width="8.875" customWidth="1"/>
    <col min="9" max="9" width="8.125" customWidth="1"/>
    <col min="10" max="10" width="9.375" customWidth="1"/>
    <col min="11" max="11" width="9.25" customWidth="1"/>
  </cols>
  <sheetData>
    <row r="1" spans="1:11">
      <c r="A1" s="348" t="s">
        <v>1394</v>
      </c>
      <c r="B1" s="349"/>
      <c r="C1" s="350"/>
      <c r="D1" s="350"/>
      <c r="E1" s="350"/>
      <c r="F1" s="350"/>
      <c r="G1" s="351"/>
      <c r="H1" s="350"/>
      <c r="I1" s="350"/>
      <c r="J1" s="350"/>
      <c r="K1" s="350"/>
    </row>
    <row r="2" ht="22.5" customHeight="1" spans="1:11">
      <c r="A2" s="348"/>
      <c r="B2" s="352" t="s">
        <v>1395</v>
      </c>
      <c r="C2" s="352"/>
      <c r="D2" s="352"/>
      <c r="E2" s="352"/>
      <c r="F2" s="352"/>
      <c r="G2" s="353"/>
      <c r="H2" s="352"/>
      <c r="I2" s="352"/>
      <c r="J2" s="352"/>
      <c r="K2" s="352"/>
    </row>
    <row r="3" spans="1:11">
      <c r="A3" s="348"/>
      <c r="B3" s="354"/>
      <c r="C3" s="355"/>
      <c r="D3" s="355"/>
      <c r="E3" s="355"/>
      <c r="F3" s="355"/>
      <c r="G3" s="356"/>
      <c r="H3" s="355"/>
      <c r="I3" s="355"/>
      <c r="J3" s="355"/>
      <c r="K3" s="380" t="s">
        <v>37</v>
      </c>
    </row>
    <row r="4" spans="1:11">
      <c r="A4" s="357" t="s">
        <v>149</v>
      </c>
      <c r="B4" s="357" t="s">
        <v>38</v>
      </c>
      <c r="C4" s="358" t="s">
        <v>39</v>
      </c>
      <c r="D4" s="358"/>
      <c r="E4" s="358"/>
      <c r="F4" s="358" t="s">
        <v>40</v>
      </c>
      <c r="G4" s="359"/>
      <c r="H4" s="358"/>
      <c r="I4" s="381"/>
      <c r="J4" s="358"/>
      <c r="K4" s="358"/>
    </row>
    <row r="5" spans="1:11">
      <c r="A5" s="357"/>
      <c r="B5" s="357"/>
      <c r="C5" s="358" t="s">
        <v>41</v>
      </c>
      <c r="D5" s="314" t="s">
        <v>42</v>
      </c>
      <c r="E5" s="360" t="s">
        <v>43</v>
      </c>
      <c r="F5" s="358" t="s">
        <v>44</v>
      </c>
      <c r="G5" s="359"/>
      <c r="H5" s="358"/>
      <c r="I5" s="381"/>
      <c r="J5" s="358" t="s">
        <v>150</v>
      </c>
      <c r="K5" s="358"/>
    </row>
    <row r="6" ht="24" spans="1:11">
      <c r="A6" s="357"/>
      <c r="B6" s="357"/>
      <c r="C6" s="358"/>
      <c r="D6" s="314"/>
      <c r="E6" s="360"/>
      <c r="F6" s="313" t="s">
        <v>46</v>
      </c>
      <c r="G6" s="361" t="s">
        <v>47</v>
      </c>
      <c r="H6" s="313" t="s">
        <v>48</v>
      </c>
      <c r="I6" s="382" t="s">
        <v>49</v>
      </c>
      <c r="J6" s="314" t="s">
        <v>50</v>
      </c>
      <c r="K6" s="314" t="s">
        <v>151</v>
      </c>
    </row>
    <row r="7" spans="1:11">
      <c r="A7" s="362">
        <v>201</v>
      </c>
      <c r="B7" s="363" t="s">
        <v>152</v>
      </c>
      <c r="C7" s="364">
        <f t="shared" ref="C7:I7" si="0">SUM(C8,C20,C29,C39,C50,C61,C72,C80,C89,C102,C111,C122,C134,C141,C149,C155,C162,C169,C176,C183,C190,C198,C204,C210,C217,C245,C232,C239)</f>
        <v>25055</v>
      </c>
      <c r="D7" s="364">
        <f t="shared" si="0"/>
        <v>28689</v>
      </c>
      <c r="E7" s="365">
        <f t="shared" ref="E7:E70" si="1">IF(C7=0,0,D7/C7)*100</f>
        <v>114.5040909998</v>
      </c>
      <c r="F7" s="366">
        <f t="shared" ref="F7:F70" si="2">G7+H7+I7</f>
        <v>23240</v>
      </c>
      <c r="G7" s="366">
        <f t="shared" si="0"/>
        <v>22449</v>
      </c>
      <c r="H7" s="366">
        <f t="shared" si="0"/>
        <v>133</v>
      </c>
      <c r="I7" s="383">
        <f t="shared" si="0"/>
        <v>658</v>
      </c>
      <c r="J7" s="366">
        <f t="shared" ref="J7:J70" si="3">F7-C7</f>
        <v>-1815</v>
      </c>
      <c r="K7" s="384">
        <f t="shared" ref="K7:K70" si="4">IF(C7=0,0,J7/C7*100)</f>
        <v>-7.24406306126522</v>
      </c>
    </row>
    <row r="8" spans="1:11">
      <c r="A8" s="367">
        <v>20101</v>
      </c>
      <c r="B8" s="368" t="s">
        <v>153</v>
      </c>
      <c r="C8" s="369">
        <v>451</v>
      </c>
      <c r="D8" s="369">
        <f t="shared" ref="D8:I8" si="5">SUM(D9:D19)</f>
        <v>498</v>
      </c>
      <c r="E8" s="370">
        <f t="shared" si="1"/>
        <v>110.421286031042</v>
      </c>
      <c r="F8" s="371">
        <f t="shared" si="2"/>
        <v>437</v>
      </c>
      <c r="G8" s="371">
        <f t="shared" si="5"/>
        <v>437</v>
      </c>
      <c r="H8" s="371">
        <f t="shared" si="5"/>
        <v>0</v>
      </c>
      <c r="I8" s="385">
        <f t="shared" si="5"/>
        <v>0</v>
      </c>
      <c r="J8" s="371">
        <f t="shared" si="3"/>
        <v>-14</v>
      </c>
      <c r="K8" s="386">
        <f t="shared" si="4"/>
        <v>-3.10421286031042</v>
      </c>
    </row>
    <row r="9" spans="1:11">
      <c r="A9" s="372">
        <v>2010101</v>
      </c>
      <c r="B9" s="373" t="s">
        <v>154</v>
      </c>
      <c r="C9" s="374">
        <v>396</v>
      </c>
      <c r="D9" s="295">
        <v>374</v>
      </c>
      <c r="E9" s="375">
        <f t="shared" si="1"/>
        <v>94.4444444444444</v>
      </c>
      <c r="F9" s="295">
        <f t="shared" si="2"/>
        <v>376</v>
      </c>
      <c r="G9" s="295">
        <v>376</v>
      </c>
      <c r="H9" s="295"/>
      <c r="I9" s="387"/>
      <c r="J9" s="374">
        <f t="shared" si="3"/>
        <v>-20</v>
      </c>
      <c r="K9" s="375">
        <f t="shared" si="4"/>
        <v>-5.05050505050505</v>
      </c>
    </row>
    <row r="10" spans="1:11">
      <c r="A10" s="372">
        <v>2010102</v>
      </c>
      <c r="B10" s="373" t="s">
        <v>155</v>
      </c>
      <c r="C10" s="374">
        <v>0</v>
      </c>
      <c r="D10" s="295">
        <v>8</v>
      </c>
      <c r="E10" s="375">
        <f t="shared" si="1"/>
        <v>0</v>
      </c>
      <c r="F10" s="295">
        <f t="shared" si="2"/>
        <v>0</v>
      </c>
      <c r="G10" s="295"/>
      <c r="H10" s="295"/>
      <c r="I10" s="387"/>
      <c r="J10" s="374">
        <f t="shared" si="3"/>
        <v>0</v>
      </c>
      <c r="K10" s="375">
        <f t="shared" si="4"/>
        <v>0</v>
      </c>
    </row>
    <row r="11" spans="1:11">
      <c r="A11" s="372">
        <v>2010103</v>
      </c>
      <c r="B11" s="373" t="s">
        <v>156</v>
      </c>
      <c r="C11" s="374">
        <v>0</v>
      </c>
      <c r="D11" s="295">
        <v>0</v>
      </c>
      <c r="E11" s="375">
        <f t="shared" si="1"/>
        <v>0</v>
      </c>
      <c r="F11" s="295">
        <f t="shared" si="2"/>
        <v>0</v>
      </c>
      <c r="G11" s="295"/>
      <c r="H11" s="295"/>
      <c r="I11" s="387"/>
      <c r="J11" s="374">
        <f t="shared" si="3"/>
        <v>0</v>
      </c>
      <c r="K11" s="375">
        <f t="shared" si="4"/>
        <v>0</v>
      </c>
    </row>
    <row r="12" spans="1:11">
      <c r="A12" s="372">
        <v>2010104</v>
      </c>
      <c r="B12" s="373" t="s">
        <v>157</v>
      </c>
      <c r="C12" s="374">
        <v>45</v>
      </c>
      <c r="D12" s="295">
        <v>44</v>
      </c>
      <c r="E12" s="375">
        <f t="shared" si="1"/>
        <v>97.7777777777778</v>
      </c>
      <c r="F12" s="295">
        <f t="shared" si="2"/>
        <v>45</v>
      </c>
      <c r="G12" s="295">
        <v>45</v>
      </c>
      <c r="H12" s="295"/>
      <c r="I12" s="387"/>
      <c r="J12" s="374">
        <f t="shared" si="3"/>
        <v>0</v>
      </c>
      <c r="K12" s="375">
        <f t="shared" si="4"/>
        <v>0</v>
      </c>
    </row>
    <row r="13" spans="1:11">
      <c r="A13" s="372">
        <v>2010105</v>
      </c>
      <c r="B13" s="373" t="s">
        <v>158</v>
      </c>
      <c r="C13" s="374">
        <v>0</v>
      </c>
      <c r="D13" s="295">
        <v>0</v>
      </c>
      <c r="E13" s="375">
        <f t="shared" si="1"/>
        <v>0</v>
      </c>
      <c r="F13" s="295">
        <f t="shared" si="2"/>
        <v>0</v>
      </c>
      <c r="G13" s="295"/>
      <c r="H13" s="295"/>
      <c r="I13" s="387"/>
      <c r="J13" s="374">
        <f t="shared" si="3"/>
        <v>0</v>
      </c>
      <c r="K13" s="375">
        <f t="shared" si="4"/>
        <v>0</v>
      </c>
    </row>
    <row r="14" spans="1:11">
      <c r="A14" s="372">
        <v>2010106</v>
      </c>
      <c r="B14" s="373" t="s">
        <v>159</v>
      </c>
      <c r="C14" s="374">
        <v>0</v>
      </c>
      <c r="D14" s="295">
        <v>0</v>
      </c>
      <c r="E14" s="375">
        <f t="shared" si="1"/>
        <v>0</v>
      </c>
      <c r="F14" s="295">
        <f t="shared" si="2"/>
        <v>0</v>
      </c>
      <c r="G14" s="295"/>
      <c r="H14" s="295"/>
      <c r="I14" s="387"/>
      <c r="J14" s="374">
        <f t="shared" si="3"/>
        <v>0</v>
      </c>
      <c r="K14" s="375">
        <f t="shared" si="4"/>
        <v>0</v>
      </c>
    </row>
    <row r="15" spans="1:11">
      <c r="A15" s="372">
        <v>2010107</v>
      </c>
      <c r="B15" s="373" t="s">
        <v>160</v>
      </c>
      <c r="C15" s="374">
        <v>0</v>
      </c>
      <c r="D15" s="295">
        <v>10</v>
      </c>
      <c r="E15" s="375">
        <f t="shared" si="1"/>
        <v>0</v>
      </c>
      <c r="F15" s="295">
        <f t="shared" si="2"/>
        <v>0</v>
      </c>
      <c r="G15" s="295"/>
      <c r="H15" s="295"/>
      <c r="I15" s="387"/>
      <c r="J15" s="374">
        <f t="shared" si="3"/>
        <v>0</v>
      </c>
      <c r="K15" s="375">
        <f t="shared" si="4"/>
        <v>0</v>
      </c>
    </row>
    <row r="16" spans="1:11">
      <c r="A16" s="372">
        <v>2010108</v>
      </c>
      <c r="B16" s="373" t="s">
        <v>161</v>
      </c>
      <c r="C16" s="374">
        <v>0</v>
      </c>
      <c r="D16" s="295">
        <v>0</v>
      </c>
      <c r="E16" s="375">
        <f t="shared" si="1"/>
        <v>0</v>
      </c>
      <c r="F16" s="295">
        <f t="shared" si="2"/>
        <v>0</v>
      </c>
      <c r="G16" s="295"/>
      <c r="H16" s="295"/>
      <c r="I16" s="387"/>
      <c r="J16" s="374">
        <f t="shared" si="3"/>
        <v>0</v>
      </c>
      <c r="K16" s="375">
        <f t="shared" si="4"/>
        <v>0</v>
      </c>
    </row>
    <row r="17" spans="1:11">
      <c r="A17" s="372">
        <v>2010109</v>
      </c>
      <c r="B17" s="373" t="s">
        <v>162</v>
      </c>
      <c r="C17" s="374">
        <v>0</v>
      </c>
      <c r="D17" s="295">
        <v>0</v>
      </c>
      <c r="E17" s="375">
        <f t="shared" si="1"/>
        <v>0</v>
      </c>
      <c r="F17" s="295">
        <f t="shared" si="2"/>
        <v>0</v>
      </c>
      <c r="G17" s="295"/>
      <c r="H17" s="295"/>
      <c r="I17" s="387"/>
      <c r="J17" s="374">
        <f t="shared" si="3"/>
        <v>0</v>
      </c>
      <c r="K17" s="375">
        <f t="shared" si="4"/>
        <v>0</v>
      </c>
    </row>
    <row r="18" spans="1:11">
      <c r="A18" s="372">
        <v>2010150</v>
      </c>
      <c r="B18" s="373" t="s">
        <v>163</v>
      </c>
      <c r="C18" s="374">
        <v>10</v>
      </c>
      <c r="D18" s="295">
        <v>12</v>
      </c>
      <c r="E18" s="375">
        <f t="shared" si="1"/>
        <v>120</v>
      </c>
      <c r="F18" s="295">
        <f t="shared" si="2"/>
        <v>16</v>
      </c>
      <c r="G18" s="295">
        <v>16</v>
      </c>
      <c r="H18" s="295"/>
      <c r="I18" s="387"/>
      <c r="J18" s="374">
        <f t="shared" si="3"/>
        <v>6</v>
      </c>
      <c r="K18" s="375">
        <f t="shared" si="4"/>
        <v>60</v>
      </c>
    </row>
    <row r="19" spans="1:11">
      <c r="A19" s="372">
        <v>2010199</v>
      </c>
      <c r="B19" s="373" t="s">
        <v>164</v>
      </c>
      <c r="C19" s="374">
        <v>0</v>
      </c>
      <c r="D19" s="295">
        <v>50</v>
      </c>
      <c r="E19" s="375">
        <f t="shared" si="1"/>
        <v>0</v>
      </c>
      <c r="F19" s="295">
        <f t="shared" si="2"/>
        <v>0</v>
      </c>
      <c r="G19" s="295"/>
      <c r="H19" s="295"/>
      <c r="I19" s="387"/>
      <c r="J19" s="374">
        <f t="shared" si="3"/>
        <v>0</v>
      </c>
      <c r="K19" s="375">
        <f t="shared" si="4"/>
        <v>0</v>
      </c>
    </row>
    <row r="20" spans="1:11">
      <c r="A20" s="376">
        <v>20102</v>
      </c>
      <c r="B20" s="377" t="s">
        <v>165</v>
      </c>
      <c r="C20" s="378">
        <v>390</v>
      </c>
      <c r="D20" s="378">
        <f t="shared" ref="D20:I20" si="6">SUM(D21:D28)</f>
        <v>345</v>
      </c>
      <c r="E20" s="379">
        <f t="shared" si="1"/>
        <v>88.4615384615385</v>
      </c>
      <c r="F20" s="378">
        <f t="shared" si="2"/>
        <v>337</v>
      </c>
      <c r="G20" s="378">
        <f t="shared" si="6"/>
        <v>337</v>
      </c>
      <c r="H20" s="378">
        <f t="shared" si="6"/>
        <v>0</v>
      </c>
      <c r="I20" s="388">
        <f t="shared" si="6"/>
        <v>0</v>
      </c>
      <c r="J20" s="378">
        <f t="shared" si="3"/>
        <v>-53</v>
      </c>
      <c r="K20" s="379">
        <f t="shared" si="4"/>
        <v>-13.5897435897436</v>
      </c>
    </row>
    <row r="21" spans="1:11">
      <c r="A21" s="372">
        <v>2010201</v>
      </c>
      <c r="B21" s="373" t="s">
        <v>166</v>
      </c>
      <c r="C21" s="374">
        <v>340</v>
      </c>
      <c r="D21" s="295">
        <v>313</v>
      </c>
      <c r="E21" s="375">
        <f t="shared" si="1"/>
        <v>92.0588235294118</v>
      </c>
      <c r="F21" s="295">
        <f t="shared" si="2"/>
        <v>283</v>
      </c>
      <c r="G21" s="295">
        <v>283</v>
      </c>
      <c r="H21" s="295"/>
      <c r="I21" s="387"/>
      <c r="J21" s="374">
        <f t="shared" si="3"/>
        <v>-57</v>
      </c>
      <c r="K21" s="375">
        <f t="shared" si="4"/>
        <v>-16.7647058823529</v>
      </c>
    </row>
    <row r="22" spans="1:11">
      <c r="A22" s="372">
        <v>2010202</v>
      </c>
      <c r="B22" s="373" t="s">
        <v>167</v>
      </c>
      <c r="C22" s="374">
        <v>0</v>
      </c>
      <c r="D22" s="295">
        <v>2</v>
      </c>
      <c r="E22" s="375">
        <f t="shared" si="1"/>
        <v>0</v>
      </c>
      <c r="F22" s="295">
        <f t="shared" si="2"/>
        <v>0</v>
      </c>
      <c r="G22" s="295"/>
      <c r="H22" s="295"/>
      <c r="I22" s="387"/>
      <c r="J22" s="374">
        <f t="shared" si="3"/>
        <v>0</v>
      </c>
      <c r="K22" s="375">
        <f t="shared" si="4"/>
        <v>0</v>
      </c>
    </row>
    <row r="23" spans="1:11">
      <c r="A23" s="372">
        <v>2010203</v>
      </c>
      <c r="B23" s="373" t="s">
        <v>168</v>
      </c>
      <c r="C23" s="374">
        <v>0</v>
      </c>
      <c r="D23" s="295">
        <v>0</v>
      </c>
      <c r="E23" s="375">
        <f t="shared" si="1"/>
        <v>0</v>
      </c>
      <c r="F23" s="295">
        <f t="shared" si="2"/>
        <v>0</v>
      </c>
      <c r="G23" s="295"/>
      <c r="H23" s="295"/>
      <c r="I23" s="387"/>
      <c r="J23" s="374">
        <f t="shared" si="3"/>
        <v>0</v>
      </c>
      <c r="K23" s="375">
        <f t="shared" si="4"/>
        <v>0</v>
      </c>
    </row>
    <row r="24" spans="1:11">
      <c r="A24" s="372">
        <v>2010204</v>
      </c>
      <c r="B24" s="373" t="s">
        <v>169</v>
      </c>
      <c r="C24" s="374">
        <v>33</v>
      </c>
      <c r="D24" s="295">
        <v>12</v>
      </c>
      <c r="E24" s="375">
        <f t="shared" si="1"/>
        <v>36.3636363636364</v>
      </c>
      <c r="F24" s="295">
        <f t="shared" si="2"/>
        <v>33</v>
      </c>
      <c r="G24" s="295">
        <v>33</v>
      </c>
      <c r="H24" s="295"/>
      <c r="I24" s="387"/>
      <c r="J24" s="374">
        <f t="shared" si="3"/>
        <v>0</v>
      </c>
      <c r="K24" s="375">
        <f t="shared" si="4"/>
        <v>0</v>
      </c>
    </row>
    <row r="25" spans="1:11">
      <c r="A25" s="372">
        <v>2010205</v>
      </c>
      <c r="B25" s="373" t="s">
        <v>170</v>
      </c>
      <c r="C25" s="374">
        <v>0</v>
      </c>
      <c r="D25" s="295">
        <v>0</v>
      </c>
      <c r="E25" s="375">
        <f t="shared" si="1"/>
        <v>0</v>
      </c>
      <c r="F25" s="295">
        <f t="shared" si="2"/>
        <v>0</v>
      </c>
      <c r="G25" s="295"/>
      <c r="H25" s="295"/>
      <c r="I25" s="387"/>
      <c r="J25" s="374">
        <f t="shared" si="3"/>
        <v>0</v>
      </c>
      <c r="K25" s="375">
        <f t="shared" si="4"/>
        <v>0</v>
      </c>
    </row>
    <row r="26" spans="1:11">
      <c r="A26" s="372">
        <v>2010206</v>
      </c>
      <c r="B26" s="373" t="s">
        <v>171</v>
      </c>
      <c r="C26" s="374">
        <v>0</v>
      </c>
      <c r="D26" s="295">
        <v>0</v>
      </c>
      <c r="E26" s="375">
        <f t="shared" si="1"/>
        <v>0</v>
      </c>
      <c r="F26" s="295">
        <f t="shared" si="2"/>
        <v>0</v>
      </c>
      <c r="G26" s="295"/>
      <c r="H26" s="295"/>
      <c r="I26" s="387"/>
      <c r="J26" s="374">
        <f t="shared" si="3"/>
        <v>0</v>
      </c>
      <c r="K26" s="375">
        <f t="shared" si="4"/>
        <v>0</v>
      </c>
    </row>
    <row r="27" spans="1:11">
      <c r="A27" s="372">
        <v>2010250</v>
      </c>
      <c r="B27" s="373" t="s">
        <v>172</v>
      </c>
      <c r="C27" s="374">
        <v>17</v>
      </c>
      <c r="D27" s="295">
        <v>18</v>
      </c>
      <c r="E27" s="375">
        <f t="shared" si="1"/>
        <v>105.882352941176</v>
      </c>
      <c r="F27" s="295">
        <f t="shared" si="2"/>
        <v>21</v>
      </c>
      <c r="G27" s="295">
        <v>21</v>
      </c>
      <c r="H27" s="295"/>
      <c r="I27" s="387"/>
      <c r="J27" s="374">
        <f t="shared" si="3"/>
        <v>4</v>
      </c>
      <c r="K27" s="375">
        <f t="shared" si="4"/>
        <v>23.5294117647059</v>
      </c>
    </row>
    <row r="28" spans="1:11">
      <c r="A28" s="372">
        <v>2010299</v>
      </c>
      <c r="B28" s="373" t="s">
        <v>173</v>
      </c>
      <c r="C28" s="374">
        <v>0</v>
      </c>
      <c r="D28" s="295">
        <v>0</v>
      </c>
      <c r="E28" s="375">
        <f t="shared" si="1"/>
        <v>0</v>
      </c>
      <c r="F28" s="295">
        <f t="shared" si="2"/>
        <v>0</v>
      </c>
      <c r="G28" s="295"/>
      <c r="H28" s="295"/>
      <c r="I28" s="387"/>
      <c r="J28" s="374">
        <f t="shared" si="3"/>
        <v>0</v>
      </c>
      <c r="K28" s="375">
        <f t="shared" si="4"/>
        <v>0</v>
      </c>
    </row>
    <row r="29" spans="1:11">
      <c r="A29" s="376">
        <v>20103</v>
      </c>
      <c r="B29" s="377" t="s">
        <v>174</v>
      </c>
      <c r="C29" s="378">
        <v>12030</v>
      </c>
      <c r="D29" s="378">
        <f t="shared" ref="D29:I29" si="7">SUM(D30:D38)</f>
        <v>12776</v>
      </c>
      <c r="E29" s="379">
        <f t="shared" si="1"/>
        <v>106.201163757273</v>
      </c>
      <c r="F29" s="378">
        <f t="shared" si="2"/>
        <v>10378</v>
      </c>
      <c r="G29" s="378">
        <f t="shared" si="7"/>
        <v>10378</v>
      </c>
      <c r="H29" s="378">
        <f t="shared" si="7"/>
        <v>0</v>
      </c>
      <c r="I29" s="388">
        <f t="shared" si="7"/>
        <v>0</v>
      </c>
      <c r="J29" s="378">
        <f t="shared" si="3"/>
        <v>-1652</v>
      </c>
      <c r="K29" s="379">
        <f t="shared" si="4"/>
        <v>-13.7323358270989</v>
      </c>
    </row>
    <row r="30" spans="1:11">
      <c r="A30" s="372">
        <v>2010301</v>
      </c>
      <c r="B30" s="373" t="s">
        <v>175</v>
      </c>
      <c r="C30" s="374">
        <v>7732</v>
      </c>
      <c r="D30" s="295">
        <v>8132</v>
      </c>
      <c r="E30" s="375">
        <f t="shared" si="1"/>
        <v>105.173305742369</v>
      </c>
      <c r="F30" s="295">
        <f t="shared" si="2"/>
        <v>6195</v>
      </c>
      <c r="G30" s="295">
        <v>6195</v>
      </c>
      <c r="H30" s="295"/>
      <c r="I30" s="387"/>
      <c r="J30" s="374">
        <f t="shared" si="3"/>
        <v>-1537</v>
      </c>
      <c r="K30" s="375">
        <f t="shared" si="4"/>
        <v>-19.8784273150543</v>
      </c>
    </row>
    <row r="31" ht="24" spans="1:11">
      <c r="A31" s="372">
        <v>2010302</v>
      </c>
      <c r="B31" s="373" t="s">
        <v>176</v>
      </c>
      <c r="C31" s="374">
        <v>90</v>
      </c>
      <c r="D31" s="295">
        <v>617</v>
      </c>
      <c r="E31" s="375">
        <f t="shared" si="1"/>
        <v>685.555555555556</v>
      </c>
      <c r="F31" s="295">
        <f t="shared" si="2"/>
        <v>53</v>
      </c>
      <c r="G31" s="295">
        <v>53</v>
      </c>
      <c r="H31" s="295"/>
      <c r="I31" s="387"/>
      <c r="J31" s="374">
        <f t="shared" si="3"/>
        <v>-37</v>
      </c>
      <c r="K31" s="375">
        <f t="shared" si="4"/>
        <v>-41.1111111111111</v>
      </c>
    </row>
    <row r="32" spans="1:11">
      <c r="A32" s="372">
        <v>2010303</v>
      </c>
      <c r="B32" s="373" t="s">
        <v>177</v>
      </c>
      <c r="C32" s="374">
        <v>614</v>
      </c>
      <c r="D32" s="295">
        <v>783</v>
      </c>
      <c r="E32" s="375">
        <f t="shared" si="1"/>
        <v>127.524429967427</v>
      </c>
      <c r="F32" s="295">
        <f t="shared" si="2"/>
        <v>581</v>
      </c>
      <c r="G32" s="295">
        <v>581</v>
      </c>
      <c r="H32" s="295"/>
      <c r="I32" s="387"/>
      <c r="J32" s="374">
        <f t="shared" si="3"/>
        <v>-33</v>
      </c>
      <c r="K32" s="375">
        <f t="shared" si="4"/>
        <v>-5.37459283387622</v>
      </c>
    </row>
    <row r="33" spans="1:11">
      <c r="A33" s="372">
        <v>2010304</v>
      </c>
      <c r="B33" s="373" t="s">
        <v>178</v>
      </c>
      <c r="C33" s="374">
        <v>0</v>
      </c>
      <c r="D33" s="295">
        <v>0</v>
      </c>
      <c r="E33" s="375">
        <f t="shared" si="1"/>
        <v>0</v>
      </c>
      <c r="F33" s="295">
        <f t="shared" si="2"/>
        <v>0</v>
      </c>
      <c r="G33" s="295"/>
      <c r="H33" s="295"/>
      <c r="I33" s="387"/>
      <c r="J33" s="374">
        <f t="shared" si="3"/>
        <v>0</v>
      </c>
      <c r="K33" s="375">
        <f t="shared" si="4"/>
        <v>0</v>
      </c>
    </row>
    <row r="34" spans="1:11">
      <c r="A34" s="372">
        <v>2010305</v>
      </c>
      <c r="B34" s="373" t="s">
        <v>179</v>
      </c>
      <c r="C34" s="374">
        <v>0</v>
      </c>
      <c r="D34" s="295">
        <v>0</v>
      </c>
      <c r="E34" s="375">
        <f t="shared" si="1"/>
        <v>0</v>
      </c>
      <c r="F34" s="295">
        <f t="shared" si="2"/>
        <v>0</v>
      </c>
      <c r="G34" s="295"/>
      <c r="H34" s="295"/>
      <c r="I34" s="387"/>
      <c r="J34" s="374">
        <f t="shared" si="3"/>
        <v>0</v>
      </c>
      <c r="K34" s="375">
        <f t="shared" si="4"/>
        <v>0</v>
      </c>
    </row>
    <row r="35" spans="1:11">
      <c r="A35" s="372">
        <v>2010306</v>
      </c>
      <c r="B35" s="373" t="s">
        <v>180</v>
      </c>
      <c r="C35" s="374">
        <v>0</v>
      </c>
      <c r="D35" s="295">
        <v>0</v>
      </c>
      <c r="E35" s="375">
        <f t="shared" si="1"/>
        <v>0</v>
      </c>
      <c r="F35" s="295">
        <f t="shared" si="2"/>
        <v>0</v>
      </c>
      <c r="G35" s="295"/>
      <c r="H35" s="295"/>
      <c r="I35" s="387"/>
      <c r="J35" s="374">
        <f t="shared" si="3"/>
        <v>0</v>
      </c>
      <c r="K35" s="375">
        <f t="shared" si="4"/>
        <v>0</v>
      </c>
    </row>
    <row r="36" spans="1:11">
      <c r="A36" s="372">
        <v>2010309</v>
      </c>
      <c r="B36" s="373" t="s">
        <v>181</v>
      </c>
      <c r="C36" s="374">
        <v>0</v>
      </c>
      <c r="D36" s="295">
        <v>0</v>
      </c>
      <c r="E36" s="375">
        <f t="shared" si="1"/>
        <v>0</v>
      </c>
      <c r="F36" s="295">
        <f t="shared" si="2"/>
        <v>0</v>
      </c>
      <c r="G36" s="295"/>
      <c r="H36" s="295"/>
      <c r="I36" s="387"/>
      <c r="J36" s="374">
        <f t="shared" si="3"/>
        <v>0</v>
      </c>
      <c r="K36" s="375">
        <f t="shared" si="4"/>
        <v>0</v>
      </c>
    </row>
    <row r="37" spans="1:11">
      <c r="A37" s="372">
        <v>2010350</v>
      </c>
      <c r="B37" s="373" t="s">
        <v>182</v>
      </c>
      <c r="C37" s="374">
        <v>1153</v>
      </c>
      <c r="D37" s="295">
        <v>1108</v>
      </c>
      <c r="E37" s="375">
        <f t="shared" si="1"/>
        <v>96.0971379011275</v>
      </c>
      <c r="F37" s="295">
        <f t="shared" si="2"/>
        <v>1309</v>
      </c>
      <c r="G37" s="295">
        <v>1309</v>
      </c>
      <c r="H37" s="295"/>
      <c r="I37" s="387"/>
      <c r="J37" s="374">
        <f t="shared" si="3"/>
        <v>156</v>
      </c>
      <c r="K37" s="375">
        <f t="shared" si="4"/>
        <v>13.529921942758</v>
      </c>
    </row>
    <row r="38" spans="1:11">
      <c r="A38" s="372">
        <v>2010399</v>
      </c>
      <c r="B38" s="373" t="s">
        <v>183</v>
      </c>
      <c r="C38" s="374">
        <v>2441</v>
      </c>
      <c r="D38" s="295">
        <v>2136</v>
      </c>
      <c r="E38" s="375">
        <f t="shared" si="1"/>
        <v>87.5051208521098</v>
      </c>
      <c r="F38" s="295">
        <f t="shared" si="2"/>
        <v>2240</v>
      </c>
      <c r="G38" s="295">
        <v>2240</v>
      </c>
      <c r="H38" s="295"/>
      <c r="I38" s="387"/>
      <c r="J38" s="374">
        <f t="shared" si="3"/>
        <v>-201</v>
      </c>
      <c r="K38" s="375">
        <f t="shared" si="4"/>
        <v>-8.23433019254404</v>
      </c>
    </row>
    <row r="39" spans="1:11">
      <c r="A39" s="376">
        <v>20104</v>
      </c>
      <c r="B39" s="377" t="s">
        <v>184</v>
      </c>
      <c r="C39" s="378">
        <v>470</v>
      </c>
      <c r="D39" s="378">
        <f t="shared" ref="D39:I39" si="8">SUM(D40:D49)</f>
        <v>741</v>
      </c>
      <c r="E39" s="379">
        <f t="shared" si="1"/>
        <v>157.659574468085</v>
      </c>
      <c r="F39" s="378">
        <f t="shared" si="2"/>
        <v>525</v>
      </c>
      <c r="G39" s="378">
        <f t="shared" si="8"/>
        <v>351</v>
      </c>
      <c r="H39" s="378">
        <f t="shared" si="8"/>
        <v>0</v>
      </c>
      <c r="I39" s="388">
        <f t="shared" si="8"/>
        <v>174</v>
      </c>
      <c r="J39" s="378">
        <f t="shared" si="3"/>
        <v>55</v>
      </c>
      <c r="K39" s="379">
        <f t="shared" si="4"/>
        <v>11.7021276595745</v>
      </c>
    </row>
    <row r="40" spans="1:11">
      <c r="A40" s="372">
        <v>2010401</v>
      </c>
      <c r="B40" s="373" t="s">
        <v>185</v>
      </c>
      <c r="C40" s="374">
        <v>215</v>
      </c>
      <c r="D40" s="295">
        <v>200</v>
      </c>
      <c r="E40" s="375">
        <f t="shared" si="1"/>
        <v>93.0232558139535</v>
      </c>
      <c r="F40" s="295">
        <f t="shared" si="2"/>
        <v>139</v>
      </c>
      <c r="G40" s="295">
        <v>139</v>
      </c>
      <c r="H40" s="295"/>
      <c r="I40" s="387"/>
      <c r="J40" s="374">
        <f t="shared" si="3"/>
        <v>-76</v>
      </c>
      <c r="K40" s="375">
        <f t="shared" si="4"/>
        <v>-35.3488372093023</v>
      </c>
    </row>
    <row r="41" spans="1:11">
      <c r="A41" s="372">
        <v>2010402</v>
      </c>
      <c r="B41" s="373" t="s">
        <v>186</v>
      </c>
      <c r="C41" s="374">
        <v>0</v>
      </c>
      <c r="D41" s="295">
        <v>0</v>
      </c>
      <c r="E41" s="375">
        <f t="shared" si="1"/>
        <v>0</v>
      </c>
      <c r="F41" s="295">
        <f t="shared" si="2"/>
        <v>0</v>
      </c>
      <c r="G41" s="295"/>
      <c r="H41" s="295"/>
      <c r="I41" s="387"/>
      <c r="J41" s="374">
        <f t="shared" si="3"/>
        <v>0</v>
      </c>
      <c r="K41" s="375">
        <f t="shared" si="4"/>
        <v>0</v>
      </c>
    </row>
    <row r="42" spans="1:11">
      <c r="A42" s="372">
        <v>2010403</v>
      </c>
      <c r="B42" s="373" t="s">
        <v>187</v>
      </c>
      <c r="C42" s="374">
        <v>0</v>
      </c>
      <c r="D42" s="295">
        <v>0</v>
      </c>
      <c r="E42" s="375">
        <f t="shared" si="1"/>
        <v>0</v>
      </c>
      <c r="F42" s="295">
        <f t="shared" si="2"/>
        <v>0</v>
      </c>
      <c r="G42" s="295"/>
      <c r="H42" s="295"/>
      <c r="I42" s="387"/>
      <c r="J42" s="374">
        <f t="shared" si="3"/>
        <v>0</v>
      </c>
      <c r="K42" s="375">
        <f t="shared" si="4"/>
        <v>0</v>
      </c>
    </row>
    <row r="43" spans="1:11">
      <c r="A43" s="372">
        <v>2010404</v>
      </c>
      <c r="B43" s="373" t="s">
        <v>188</v>
      </c>
      <c r="C43" s="374">
        <v>0</v>
      </c>
      <c r="D43" s="295">
        <v>0</v>
      </c>
      <c r="E43" s="375">
        <f t="shared" si="1"/>
        <v>0</v>
      </c>
      <c r="F43" s="295">
        <f t="shared" si="2"/>
        <v>0</v>
      </c>
      <c r="G43" s="295"/>
      <c r="H43" s="295"/>
      <c r="I43" s="387"/>
      <c r="J43" s="374">
        <f t="shared" si="3"/>
        <v>0</v>
      </c>
      <c r="K43" s="375">
        <f t="shared" si="4"/>
        <v>0</v>
      </c>
    </row>
    <row r="44" spans="1:11">
      <c r="A44" s="372">
        <v>2010405</v>
      </c>
      <c r="B44" s="373" t="s">
        <v>189</v>
      </c>
      <c r="C44" s="374">
        <v>0</v>
      </c>
      <c r="D44" s="295">
        <v>0</v>
      </c>
      <c r="E44" s="375">
        <f t="shared" si="1"/>
        <v>0</v>
      </c>
      <c r="F44" s="295">
        <f t="shared" si="2"/>
        <v>0</v>
      </c>
      <c r="G44" s="295"/>
      <c r="H44" s="295"/>
      <c r="I44" s="387"/>
      <c r="J44" s="374">
        <f t="shared" si="3"/>
        <v>0</v>
      </c>
      <c r="K44" s="375">
        <f t="shared" si="4"/>
        <v>0</v>
      </c>
    </row>
    <row r="45" spans="1:11">
      <c r="A45" s="372">
        <v>2010406</v>
      </c>
      <c r="B45" s="373" t="s">
        <v>190</v>
      </c>
      <c r="C45" s="374">
        <v>0</v>
      </c>
      <c r="D45" s="295">
        <v>0</v>
      </c>
      <c r="E45" s="375">
        <f t="shared" si="1"/>
        <v>0</v>
      </c>
      <c r="F45" s="295">
        <f t="shared" si="2"/>
        <v>0</v>
      </c>
      <c r="G45" s="295"/>
      <c r="H45" s="295"/>
      <c r="I45" s="387"/>
      <c r="J45" s="374">
        <f t="shared" si="3"/>
        <v>0</v>
      </c>
      <c r="K45" s="375">
        <f t="shared" si="4"/>
        <v>0</v>
      </c>
    </row>
    <row r="46" spans="1:11">
      <c r="A46" s="372">
        <v>2010407</v>
      </c>
      <c r="B46" s="373" t="s">
        <v>191</v>
      </c>
      <c r="C46" s="374">
        <v>0</v>
      </c>
      <c r="D46" s="295">
        <v>0</v>
      </c>
      <c r="E46" s="375">
        <f t="shared" si="1"/>
        <v>0</v>
      </c>
      <c r="F46" s="295">
        <f t="shared" si="2"/>
        <v>0</v>
      </c>
      <c r="G46" s="295"/>
      <c r="H46" s="295"/>
      <c r="I46" s="387"/>
      <c r="J46" s="374">
        <f t="shared" si="3"/>
        <v>0</v>
      </c>
      <c r="K46" s="375">
        <f t="shared" si="4"/>
        <v>0</v>
      </c>
    </row>
    <row r="47" spans="1:11">
      <c r="A47" s="372">
        <v>2010408</v>
      </c>
      <c r="B47" s="373" t="s">
        <v>192</v>
      </c>
      <c r="C47" s="374">
        <v>5</v>
      </c>
      <c r="D47" s="295">
        <v>2</v>
      </c>
      <c r="E47" s="375">
        <f t="shared" si="1"/>
        <v>40</v>
      </c>
      <c r="F47" s="295">
        <f t="shared" si="2"/>
        <v>4</v>
      </c>
      <c r="G47" s="295"/>
      <c r="H47" s="295"/>
      <c r="I47" s="387">
        <v>4</v>
      </c>
      <c r="J47" s="374">
        <f t="shared" si="3"/>
        <v>-1</v>
      </c>
      <c r="K47" s="375">
        <f t="shared" si="4"/>
        <v>-20</v>
      </c>
    </row>
    <row r="48" spans="1:11">
      <c r="A48" s="372">
        <v>2010450</v>
      </c>
      <c r="B48" s="373" t="s">
        <v>193</v>
      </c>
      <c r="C48" s="374">
        <v>228</v>
      </c>
      <c r="D48" s="295">
        <v>212</v>
      </c>
      <c r="E48" s="375">
        <f t="shared" si="1"/>
        <v>92.9824561403509</v>
      </c>
      <c r="F48" s="295">
        <f t="shared" si="2"/>
        <v>204</v>
      </c>
      <c r="G48" s="295">
        <v>204</v>
      </c>
      <c r="H48" s="295"/>
      <c r="I48" s="387"/>
      <c r="J48" s="374">
        <f t="shared" si="3"/>
        <v>-24</v>
      </c>
      <c r="K48" s="375">
        <f t="shared" si="4"/>
        <v>-10.5263157894737</v>
      </c>
    </row>
    <row r="49" spans="1:11">
      <c r="A49" s="372">
        <v>2010499</v>
      </c>
      <c r="B49" s="373" t="s">
        <v>194</v>
      </c>
      <c r="C49" s="374">
        <v>22</v>
      </c>
      <c r="D49" s="295">
        <v>327</v>
      </c>
      <c r="E49" s="375">
        <f t="shared" si="1"/>
        <v>1486.36363636364</v>
      </c>
      <c r="F49" s="295">
        <f t="shared" si="2"/>
        <v>178</v>
      </c>
      <c r="G49" s="295">
        <v>8</v>
      </c>
      <c r="H49" s="295"/>
      <c r="I49" s="387">
        <v>170</v>
      </c>
      <c r="J49" s="374">
        <f t="shared" si="3"/>
        <v>156</v>
      </c>
      <c r="K49" s="375">
        <f t="shared" si="4"/>
        <v>709.090909090909</v>
      </c>
    </row>
    <row r="50" spans="1:11">
      <c r="A50" s="376">
        <v>20105</v>
      </c>
      <c r="B50" s="377" t="s">
        <v>195</v>
      </c>
      <c r="C50" s="378">
        <v>333</v>
      </c>
      <c r="D50" s="378">
        <f t="shared" ref="D50:I50" si="9">SUM(D51:D60)</f>
        <v>439</v>
      </c>
      <c r="E50" s="379">
        <f t="shared" si="1"/>
        <v>131.831831831832</v>
      </c>
      <c r="F50" s="378">
        <f t="shared" si="2"/>
        <v>255</v>
      </c>
      <c r="G50" s="378">
        <f t="shared" si="9"/>
        <v>222</v>
      </c>
      <c r="H50" s="378">
        <f t="shared" si="9"/>
        <v>28</v>
      </c>
      <c r="I50" s="388">
        <f t="shared" si="9"/>
        <v>5</v>
      </c>
      <c r="J50" s="378">
        <f t="shared" si="3"/>
        <v>-78</v>
      </c>
      <c r="K50" s="379">
        <f t="shared" si="4"/>
        <v>-23.4234234234234</v>
      </c>
    </row>
    <row r="51" spans="1:11">
      <c r="A51" s="372">
        <v>2010501</v>
      </c>
      <c r="B51" s="373" t="s">
        <v>196</v>
      </c>
      <c r="C51" s="374">
        <v>218</v>
      </c>
      <c r="D51" s="295">
        <v>238</v>
      </c>
      <c r="E51" s="375">
        <f t="shared" si="1"/>
        <v>109.174311926605</v>
      </c>
      <c r="F51" s="295">
        <f t="shared" si="2"/>
        <v>167</v>
      </c>
      <c r="G51" s="295">
        <v>167</v>
      </c>
      <c r="H51" s="295"/>
      <c r="I51" s="387"/>
      <c r="J51" s="374">
        <f t="shared" si="3"/>
        <v>-51</v>
      </c>
      <c r="K51" s="375">
        <f t="shared" si="4"/>
        <v>-23.394495412844</v>
      </c>
    </row>
    <row r="52" spans="1:11">
      <c r="A52" s="372">
        <v>2010502</v>
      </c>
      <c r="B52" s="373" t="s">
        <v>197</v>
      </c>
      <c r="C52" s="374">
        <v>0</v>
      </c>
      <c r="D52" s="295">
        <v>0</v>
      </c>
      <c r="E52" s="375">
        <f t="shared" si="1"/>
        <v>0</v>
      </c>
      <c r="F52" s="295">
        <f t="shared" si="2"/>
        <v>29</v>
      </c>
      <c r="G52" s="295">
        <v>29</v>
      </c>
      <c r="H52" s="295"/>
      <c r="I52" s="387"/>
      <c r="J52" s="374">
        <f t="shared" si="3"/>
        <v>29</v>
      </c>
      <c r="K52" s="375">
        <f t="shared" si="4"/>
        <v>0</v>
      </c>
    </row>
    <row r="53" spans="1:11">
      <c r="A53" s="372">
        <v>2010503</v>
      </c>
      <c r="B53" s="373" t="s">
        <v>198</v>
      </c>
      <c r="C53" s="374">
        <v>0</v>
      </c>
      <c r="D53" s="295">
        <v>0</v>
      </c>
      <c r="E53" s="375">
        <f t="shared" si="1"/>
        <v>0</v>
      </c>
      <c r="F53" s="295">
        <f t="shared" si="2"/>
        <v>0</v>
      </c>
      <c r="G53" s="295"/>
      <c r="H53" s="295"/>
      <c r="I53" s="387"/>
      <c r="J53" s="374">
        <f t="shared" si="3"/>
        <v>0</v>
      </c>
      <c r="K53" s="375">
        <f t="shared" si="4"/>
        <v>0</v>
      </c>
    </row>
    <row r="54" spans="1:11">
      <c r="A54" s="372">
        <v>2010504</v>
      </c>
      <c r="B54" s="373" t="s">
        <v>199</v>
      </c>
      <c r="C54" s="374">
        <v>0</v>
      </c>
      <c r="D54" s="295">
        <v>0</v>
      </c>
      <c r="E54" s="375">
        <f t="shared" si="1"/>
        <v>0</v>
      </c>
      <c r="F54" s="295">
        <f t="shared" si="2"/>
        <v>0</v>
      </c>
      <c r="G54" s="295"/>
      <c r="H54" s="295"/>
      <c r="I54" s="387"/>
      <c r="J54" s="374">
        <f t="shared" si="3"/>
        <v>0</v>
      </c>
      <c r="K54" s="375">
        <f t="shared" si="4"/>
        <v>0</v>
      </c>
    </row>
    <row r="55" spans="1:11">
      <c r="A55" s="372">
        <v>2010505</v>
      </c>
      <c r="B55" s="373" t="s">
        <v>200</v>
      </c>
      <c r="C55" s="374">
        <v>0</v>
      </c>
      <c r="D55" s="295">
        <v>0</v>
      </c>
      <c r="E55" s="375">
        <f t="shared" si="1"/>
        <v>0</v>
      </c>
      <c r="F55" s="295">
        <f t="shared" si="2"/>
        <v>0</v>
      </c>
      <c r="G55" s="295"/>
      <c r="H55" s="295"/>
      <c r="I55" s="387"/>
      <c r="J55" s="374">
        <f t="shared" si="3"/>
        <v>0</v>
      </c>
      <c r="K55" s="375">
        <f t="shared" si="4"/>
        <v>0</v>
      </c>
    </row>
    <row r="56" spans="1:11">
      <c r="A56" s="372">
        <v>2010506</v>
      </c>
      <c r="B56" s="373" t="s">
        <v>201</v>
      </c>
      <c r="C56" s="374">
        <v>42</v>
      </c>
      <c r="D56" s="295">
        <v>47</v>
      </c>
      <c r="E56" s="375">
        <f t="shared" si="1"/>
        <v>111.904761904762</v>
      </c>
      <c r="F56" s="295">
        <f t="shared" si="2"/>
        <v>28</v>
      </c>
      <c r="G56" s="295"/>
      <c r="H56" s="295">
        <v>28</v>
      </c>
      <c r="I56" s="387">
        <v>0</v>
      </c>
      <c r="J56" s="374">
        <f t="shared" si="3"/>
        <v>-14</v>
      </c>
      <c r="K56" s="375">
        <f t="shared" si="4"/>
        <v>-33.3333333333333</v>
      </c>
    </row>
    <row r="57" spans="1:11">
      <c r="A57" s="372">
        <v>2010507</v>
      </c>
      <c r="B57" s="373" t="s">
        <v>202</v>
      </c>
      <c r="C57" s="374">
        <v>34</v>
      </c>
      <c r="D57" s="295">
        <v>86</v>
      </c>
      <c r="E57" s="375">
        <f t="shared" si="1"/>
        <v>252.941176470588</v>
      </c>
      <c r="F57" s="295">
        <f t="shared" si="2"/>
        <v>5</v>
      </c>
      <c r="G57" s="295"/>
      <c r="H57" s="295"/>
      <c r="I57" s="387">
        <v>5</v>
      </c>
      <c r="J57" s="374">
        <f t="shared" si="3"/>
        <v>-29</v>
      </c>
      <c r="K57" s="375">
        <f t="shared" si="4"/>
        <v>-85.2941176470588</v>
      </c>
    </row>
    <row r="58" spans="1:11">
      <c r="A58" s="372">
        <v>2010508</v>
      </c>
      <c r="B58" s="373" t="s">
        <v>203</v>
      </c>
      <c r="C58" s="374">
        <v>0</v>
      </c>
      <c r="D58" s="295">
        <v>37</v>
      </c>
      <c r="E58" s="375">
        <f t="shared" si="1"/>
        <v>0</v>
      </c>
      <c r="F58" s="295">
        <f t="shared" si="2"/>
        <v>0</v>
      </c>
      <c r="G58" s="295"/>
      <c r="H58" s="295"/>
      <c r="I58" s="387"/>
      <c r="J58" s="374">
        <f t="shared" si="3"/>
        <v>0</v>
      </c>
      <c r="K58" s="375">
        <f t="shared" si="4"/>
        <v>0</v>
      </c>
    </row>
    <row r="59" spans="1:11">
      <c r="A59" s="372">
        <v>2010550</v>
      </c>
      <c r="B59" s="373" t="s">
        <v>204</v>
      </c>
      <c r="C59" s="374">
        <v>39</v>
      </c>
      <c r="D59" s="295">
        <v>31</v>
      </c>
      <c r="E59" s="375">
        <f t="shared" si="1"/>
        <v>79.4871794871795</v>
      </c>
      <c r="F59" s="295">
        <f t="shared" si="2"/>
        <v>26</v>
      </c>
      <c r="G59" s="295">
        <v>26</v>
      </c>
      <c r="H59" s="295"/>
      <c r="I59" s="387"/>
      <c r="J59" s="374">
        <f t="shared" si="3"/>
        <v>-13</v>
      </c>
      <c r="K59" s="375">
        <f t="shared" si="4"/>
        <v>-33.3333333333333</v>
      </c>
    </row>
    <row r="60" spans="1:11">
      <c r="A60" s="372">
        <v>2010599</v>
      </c>
      <c r="B60" s="373" t="s">
        <v>205</v>
      </c>
      <c r="C60" s="374">
        <v>0</v>
      </c>
      <c r="D60" s="295">
        <v>0</v>
      </c>
      <c r="E60" s="375">
        <f t="shared" si="1"/>
        <v>0</v>
      </c>
      <c r="F60" s="295">
        <f t="shared" si="2"/>
        <v>0</v>
      </c>
      <c r="G60" s="295"/>
      <c r="H60" s="295"/>
      <c r="I60" s="387"/>
      <c r="J60" s="374">
        <f t="shared" si="3"/>
        <v>0</v>
      </c>
      <c r="K60" s="375">
        <f t="shared" si="4"/>
        <v>0</v>
      </c>
    </row>
    <row r="61" spans="1:11">
      <c r="A61" s="376">
        <v>20106</v>
      </c>
      <c r="B61" s="377" t="s">
        <v>206</v>
      </c>
      <c r="C61" s="378">
        <v>1340</v>
      </c>
      <c r="D61" s="378">
        <f t="shared" ref="D61:I61" si="10">SUM(D62:D71)</f>
        <v>1291</v>
      </c>
      <c r="E61" s="379">
        <f t="shared" si="1"/>
        <v>96.3432835820896</v>
      </c>
      <c r="F61" s="378">
        <f t="shared" si="2"/>
        <v>805</v>
      </c>
      <c r="G61" s="378">
        <f t="shared" si="10"/>
        <v>805</v>
      </c>
      <c r="H61" s="378">
        <f t="shared" si="10"/>
        <v>0</v>
      </c>
      <c r="I61" s="388">
        <f t="shared" si="10"/>
        <v>0</v>
      </c>
      <c r="J61" s="378">
        <f t="shared" si="3"/>
        <v>-535</v>
      </c>
      <c r="K61" s="379">
        <f t="shared" si="4"/>
        <v>-39.9253731343284</v>
      </c>
    </row>
    <row r="62" spans="1:11">
      <c r="A62" s="372">
        <v>2010601</v>
      </c>
      <c r="B62" s="373" t="s">
        <v>207</v>
      </c>
      <c r="C62" s="374">
        <v>1102</v>
      </c>
      <c r="D62" s="295">
        <v>944</v>
      </c>
      <c r="E62" s="375">
        <f t="shared" si="1"/>
        <v>85.6624319419238</v>
      </c>
      <c r="F62" s="295">
        <f t="shared" si="2"/>
        <v>582</v>
      </c>
      <c r="G62" s="295">
        <v>582</v>
      </c>
      <c r="H62" s="295"/>
      <c r="I62" s="387"/>
      <c r="J62" s="374">
        <f t="shared" si="3"/>
        <v>-520</v>
      </c>
      <c r="K62" s="375">
        <f t="shared" si="4"/>
        <v>-47.1869328493648</v>
      </c>
    </row>
    <row r="63" spans="1:11">
      <c r="A63" s="372">
        <v>2010602</v>
      </c>
      <c r="B63" s="373" t="s">
        <v>208</v>
      </c>
      <c r="C63" s="374">
        <v>5</v>
      </c>
      <c r="D63" s="295">
        <v>15</v>
      </c>
      <c r="E63" s="375">
        <f t="shared" si="1"/>
        <v>300</v>
      </c>
      <c r="F63" s="295">
        <f t="shared" si="2"/>
        <v>8</v>
      </c>
      <c r="G63" s="295">
        <v>8</v>
      </c>
      <c r="H63" s="295"/>
      <c r="I63" s="387"/>
      <c r="J63" s="374">
        <f t="shared" si="3"/>
        <v>3</v>
      </c>
      <c r="K63" s="375">
        <f t="shared" si="4"/>
        <v>60</v>
      </c>
    </row>
    <row r="64" spans="1:11">
      <c r="A64" s="372">
        <v>2010603</v>
      </c>
      <c r="B64" s="373" t="s">
        <v>209</v>
      </c>
      <c r="C64" s="374">
        <v>0</v>
      </c>
      <c r="D64" s="295">
        <v>0</v>
      </c>
      <c r="E64" s="375">
        <f t="shared" si="1"/>
        <v>0</v>
      </c>
      <c r="F64" s="295">
        <f t="shared" si="2"/>
        <v>0</v>
      </c>
      <c r="G64" s="295"/>
      <c r="H64" s="295"/>
      <c r="I64" s="387"/>
      <c r="J64" s="374">
        <f t="shared" si="3"/>
        <v>0</v>
      </c>
      <c r="K64" s="375">
        <f t="shared" si="4"/>
        <v>0</v>
      </c>
    </row>
    <row r="65" spans="1:11">
      <c r="A65" s="372">
        <v>2010604</v>
      </c>
      <c r="B65" s="373" t="s">
        <v>210</v>
      </c>
      <c r="C65" s="374">
        <v>0</v>
      </c>
      <c r="D65" s="295">
        <v>0</v>
      </c>
      <c r="E65" s="375">
        <f t="shared" si="1"/>
        <v>0</v>
      </c>
      <c r="F65" s="295">
        <f t="shared" si="2"/>
        <v>0</v>
      </c>
      <c r="G65" s="295"/>
      <c r="H65" s="295"/>
      <c r="I65" s="387"/>
      <c r="J65" s="374">
        <f t="shared" si="3"/>
        <v>0</v>
      </c>
      <c r="K65" s="375">
        <f t="shared" si="4"/>
        <v>0</v>
      </c>
    </row>
    <row r="66" spans="1:11">
      <c r="A66" s="372">
        <v>2010605</v>
      </c>
      <c r="B66" s="373" t="s">
        <v>211</v>
      </c>
      <c r="C66" s="374">
        <v>0</v>
      </c>
      <c r="D66" s="295">
        <v>0</v>
      </c>
      <c r="E66" s="375">
        <f t="shared" si="1"/>
        <v>0</v>
      </c>
      <c r="F66" s="295">
        <f t="shared" si="2"/>
        <v>0</v>
      </c>
      <c r="G66" s="295"/>
      <c r="H66" s="295"/>
      <c r="I66" s="387"/>
      <c r="J66" s="374">
        <f t="shared" si="3"/>
        <v>0</v>
      </c>
      <c r="K66" s="375">
        <f t="shared" si="4"/>
        <v>0</v>
      </c>
    </row>
    <row r="67" spans="1:11">
      <c r="A67" s="372">
        <v>2010606</v>
      </c>
      <c r="B67" s="373" t="s">
        <v>212</v>
      </c>
      <c r="C67" s="374">
        <v>0</v>
      </c>
      <c r="D67" s="295">
        <v>0</v>
      </c>
      <c r="E67" s="375">
        <f t="shared" si="1"/>
        <v>0</v>
      </c>
      <c r="F67" s="295">
        <f t="shared" si="2"/>
        <v>0</v>
      </c>
      <c r="G67" s="295"/>
      <c r="H67" s="295"/>
      <c r="I67" s="387"/>
      <c r="J67" s="374">
        <f t="shared" si="3"/>
        <v>0</v>
      </c>
      <c r="K67" s="375">
        <f t="shared" si="4"/>
        <v>0</v>
      </c>
    </row>
    <row r="68" spans="1:11">
      <c r="A68" s="372">
        <v>2010607</v>
      </c>
      <c r="B68" s="373" t="s">
        <v>213</v>
      </c>
      <c r="C68" s="374">
        <v>0</v>
      </c>
      <c r="D68" s="295">
        <v>0</v>
      </c>
      <c r="E68" s="375">
        <f t="shared" si="1"/>
        <v>0</v>
      </c>
      <c r="F68" s="295">
        <f t="shared" si="2"/>
        <v>0</v>
      </c>
      <c r="G68" s="295"/>
      <c r="H68" s="295"/>
      <c r="I68" s="387"/>
      <c r="J68" s="374">
        <f t="shared" si="3"/>
        <v>0</v>
      </c>
      <c r="K68" s="375">
        <f t="shared" si="4"/>
        <v>0</v>
      </c>
    </row>
    <row r="69" spans="1:11">
      <c r="A69" s="372">
        <v>2010608</v>
      </c>
      <c r="B69" s="373" t="s">
        <v>214</v>
      </c>
      <c r="C69" s="374">
        <v>0</v>
      </c>
      <c r="D69" s="295">
        <v>0</v>
      </c>
      <c r="E69" s="375">
        <f t="shared" si="1"/>
        <v>0</v>
      </c>
      <c r="F69" s="295">
        <f t="shared" si="2"/>
        <v>0</v>
      </c>
      <c r="G69" s="295"/>
      <c r="H69" s="295"/>
      <c r="I69" s="387"/>
      <c r="J69" s="374">
        <f t="shared" si="3"/>
        <v>0</v>
      </c>
      <c r="K69" s="375">
        <f t="shared" si="4"/>
        <v>0</v>
      </c>
    </row>
    <row r="70" spans="1:11">
      <c r="A70" s="372">
        <v>2010650</v>
      </c>
      <c r="B70" s="373" t="s">
        <v>215</v>
      </c>
      <c r="C70" s="374">
        <v>219</v>
      </c>
      <c r="D70" s="295">
        <v>192</v>
      </c>
      <c r="E70" s="375">
        <f t="shared" si="1"/>
        <v>87.6712328767123</v>
      </c>
      <c r="F70" s="295">
        <f t="shared" si="2"/>
        <v>191</v>
      </c>
      <c r="G70" s="295">
        <v>191</v>
      </c>
      <c r="H70" s="295"/>
      <c r="I70" s="387"/>
      <c r="J70" s="374">
        <f t="shared" si="3"/>
        <v>-28</v>
      </c>
      <c r="K70" s="375">
        <f t="shared" si="4"/>
        <v>-12.7853881278539</v>
      </c>
    </row>
    <row r="71" spans="1:11">
      <c r="A71" s="372">
        <v>2010699</v>
      </c>
      <c r="B71" s="373" t="s">
        <v>216</v>
      </c>
      <c r="C71" s="374">
        <v>14</v>
      </c>
      <c r="D71" s="295">
        <v>140</v>
      </c>
      <c r="E71" s="375">
        <f t="shared" ref="E71:E134" si="11">IF(C71=0,0,D71/C71)*100</f>
        <v>1000</v>
      </c>
      <c r="F71" s="295">
        <f t="shared" ref="F71:F134" si="12">G71+H71+I71</f>
        <v>24</v>
      </c>
      <c r="G71" s="295">
        <v>24</v>
      </c>
      <c r="H71" s="295"/>
      <c r="I71" s="387"/>
      <c r="J71" s="374">
        <f t="shared" ref="J71:J134" si="13">F71-C71</f>
        <v>10</v>
      </c>
      <c r="K71" s="375">
        <f t="shared" ref="K71:K134" si="14">IF(C71=0,0,J71/C71*100)</f>
        <v>71.4285714285714</v>
      </c>
    </row>
    <row r="72" spans="1:11">
      <c r="A72" s="376">
        <v>20107</v>
      </c>
      <c r="B72" s="377" t="s">
        <v>217</v>
      </c>
      <c r="C72" s="378">
        <v>870</v>
      </c>
      <c r="D72" s="378">
        <f t="shared" ref="D72:I72" si="15">SUM(D73:D79)</f>
        <v>870</v>
      </c>
      <c r="E72" s="379">
        <f t="shared" si="11"/>
        <v>100</v>
      </c>
      <c r="F72" s="378">
        <f t="shared" si="12"/>
        <v>959</v>
      </c>
      <c r="G72" s="378">
        <f t="shared" si="15"/>
        <v>959</v>
      </c>
      <c r="H72" s="378">
        <f t="shared" si="15"/>
        <v>0</v>
      </c>
      <c r="I72" s="388">
        <f t="shared" si="15"/>
        <v>0</v>
      </c>
      <c r="J72" s="378">
        <f t="shared" si="13"/>
        <v>89</v>
      </c>
      <c r="K72" s="379">
        <f t="shared" si="14"/>
        <v>10.2298850574713</v>
      </c>
    </row>
    <row r="73" spans="1:11">
      <c r="A73" s="372">
        <v>2010701</v>
      </c>
      <c r="B73" s="373" t="s">
        <v>218</v>
      </c>
      <c r="C73" s="374">
        <v>0</v>
      </c>
      <c r="D73" s="295">
        <v>1</v>
      </c>
      <c r="E73" s="375">
        <f t="shared" si="11"/>
        <v>0</v>
      </c>
      <c r="F73" s="295">
        <f t="shared" si="12"/>
        <v>0</v>
      </c>
      <c r="G73" s="295"/>
      <c r="H73" s="295"/>
      <c r="I73" s="387"/>
      <c r="J73" s="374">
        <f t="shared" si="13"/>
        <v>0</v>
      </c>
      <c r="K73" s="375">
        <f t="shared" si="14"/>
        <v>0</v>
      </c>
    </row>
    <row r="74" spans="1:11">
      <c r="A74" s="372">
        <v>2010702</v>
      </c>
      <c r="B74" s="373" t="s">
        <v>219</v>
      </c>
      <c r="C74" s="374">
        <v>0</v>
      </c>
      <c r="D74" s="295">
        <v>0</v>
      </c>
      <c r="E74" s="375">
        <f t="shared" si="11"/>
        <v>0</v>
      </c>
      <c r="F74" s="295">
        <f t="shared" si="12"/>
        <v>0</v>
      </c>
      <c r="G74" s="295"/>
      <c r="H74" s="295"/>
      <c r="I74" s="387"/>
      <c r="J74" s="374">
        <f t="shared" si="13"/>
        <v>0</v>
      </c>
      <c r="K74" s="375">
        <f t="shared" si="14"/>
        <v>0</v>
      </c>
    </row>
    <row r="75" spans="1:11">
      <c r="A75" s="372">
        <v>2010703</v>
      </c>
      <c r="B75" s="373" t="s">
        <v>220</v>
      </c>
      <c r="C75" s="374">
        <v>0</v>
      </c>
      <c r="D75" s="295">
        <v>0</v>
      </c>
      <c r="E75" s="375">
        <f t="shared" si="11"/>
        <v>0</v>
      </c>
      <c r="F75" s="295">
        <f t="shared" si="12"/>
        <v>0</v>
      </c>
      <c r="G75" s="295"/>
      <c r="H75" s="295"/>
      <c r="I75" s="387"/>
      <c r="J75" s="374">
        <f t="shared" si="13"/>
        <v>0</v>
      </c>
      <c r="K75" s="375">
        <f t="shared" si="14"/>
        <v>0</v>
      </c>
    </row>
    <row r="76" spans="1:11">
      <c r="A76" s="372">
        <v>2010709</v>
      </c>
      <c r="B76" s="373" t="s">
        <v>213</v>
      </c>
      <c r="C76" s="374">
        <v>0</v>
      </c>
      <c r="D76" s="295">
        <v>0</v>
      </c>
      <c r="E76" s="375">
        <f t="shared" si="11"/>
        <v>0</v>
      </c>
      <c r="F76" s="295">
        <f t="shared" si="12"/>
        <v>0</v>
      </c>
      <c r="G76" s="295"/>
      <c r="H76" s="295"/>
      <c r="I76" s="387"/>
      <c r="J76" s="374">
        <f t="shared" si="13"/>
        <v>0</v>
      </c>
      <c r="K76" s="375">
        <f t="shared" si="14"/>
        <v>0</v>
      </c>
    </row>
    <row r="77" spans="1:11">
      <c r="A77" s="372">
        <v>2010710</v>
      </c>
      <c r="B77" s="373" t="s">
        <v>221</v>
      </c>
      <c r="C77" s="374">
        <v>0</v>
      </c>
      <c r="D77" s="295">
        <v>0</v>
      </c>
      <c r="E77" s="375">
        <f t="shared" si="11"/>
        <v>0</v>
      </c>
      <c r="F77" s="295">
        <f t="shared" si="12"/>
        <v>0</v>
      </c>
      <c r="G77" s="295"/>
      <c r="H77" s="295"/>
      <c r="I77" s="387"/>
      <c r="J77" s="374">
        <f t="shared" si="13"/>
        <v>0</v>
      </c>
      <c r="K77" s="375">
        <f t="shared" si="14"/>
        <v>0</v>
      </c>
    </row>
    <row r="78" spans="1:11">
      <c r="A78" s="372">
        <v>2010750</v>
      </c>
      <c r="B78" s="373" t="s">
        <v>222</v>
      </c>
      <c r="C78" s="374">
        <v>0</v>
      </c>
      <c r="D78" s="295">
        <v>0</v>
      </c>
      <c r="E78" s="375">
        <f t="shared" si="11"/>
        <v>0</v>
      </c>
      <c r="F78" s="295">
        <f t="shared" si="12"/>
        <v>0</v>
      </c>
      <c r="G78" s="295"/>
      <c r="H78" s="295"/>
      <c r="I78" s="387"/>
      <c r="J78" s="374">
        <f t="shared" si="13"/>
        <v>0</v>
      </c>
      <c r="K78" s="375">
        <f t="shared" si="14"/>
        <v>0</v>
      </c>
    </row>
    <row r="79" spans="1:11">
      <c r="A79" s="372">
        <v>2010799</v>
      </c>
      <c r="B79" s="373" t="s">
        <v>223</v>
      </c>
      <c r="C79" s="374">
        <v>870</v>
      </c>
      <c r="D79" s="295">
        <v>869</v>
      </c>
      <c r="E79" s="375">
        <f t="shared" si="11"/>
        <v>99.8850574712644</v>
      </c>
      <c r="F79" s="295">
        <f t="shared" si="12"/>
        <v>959</v>
      </c>
      <c r="G79" s="295">
        <v>959</v>
      </c>
      <c r="H79" s="295"/>
      <c r="I79" s="387"/>
      <c r="J79" s="374">
        <f t="shared" si="13"/>
        <v>89</v>
      </c>
      <c r="K79" s="375">
        <f t="shared" si="14"/>
        <v>10.2298850574713</v>
      </c>
    </row>
    <row r="80" spans="1:11">
      <c r="A80" s="376">
        <v>20108</v>
      </c>
      <c r="B80" s="377" t="s">
        <v>224</v>
      </c>
      <c r="C80" s="378">
        <v>325</v>
      </c>
      <c r="D80" s="378">
        <f t="shared" ref="D80:I80" si="16">SUM(D81:D88)</f>
        <v>431</v>
      </c>
      <c r="E80" s="379">
        <f t="shared" si="11"/>
        <v>132.615384615385</v>
      </c>
      <c r="F80" s="378">
        <f t="shared" si="12"/>
        <v>241</v>
      </c>
      <c r="G80" s="378">
        <f t="shared" si="16"/>
        <v>229</v>
      </c>
      <c r="H80" s="378">
        <f t="shared" si="16"/>
        <v>5</v>
      </c>
      <c r="I80" s="388">
        <f t="shared" si="16"/>
        <v>7</v>
      </c>
      <c r="J80" s="378">
        <f t="shared" si="13"/>
        <v>-84</v>
      </c>
      <c r="K80" s="379">
        <f t="shared" si="14"/>
        <v>-25.8461538461538</v>
      </c>
    </row>
    <row r="81" spans="1:11">
      <c r="A81" s="372">
        <v>2010801</v>
      </c>
      <c r="B81" s="373" t="s">
        <v>225</v>
      </c>
      <c r="C81" s="374">
        <v>318</v>
      </c>
      <c r="D81" s="295">
        <v>320</v>
      </c>
      <c r="E81" s="375">
        <f t="shared" si="11"/>
        <v>100.62893081761</v>
      </c>
      <c r="F81" s="295">
        <f t="shared" si="12"/>
        <v>224</v>
      </c>
      <c r="G81" s="295">
        <v>224</v>
      </c>
      <c r="H81" s="295"/>
      <c r="I81" s="387"/>
      <c r="J81" s="374">
        <f t="shared" si="13"/>
        <v>-94</v>
      </c>
      <c r="K81" s="375">
        <f t="shared" si="14"/>
        <v>-29.559748427673</v>
      </c>
    </row>
    <row r="82" spans="1:11">
      <c r="A82" s="372">
        <v>2010802</v>
      </c>
      <c r="B82" s="373" t="s">
        <v>226</v>
      </c>
      <c r="C82" s="374">
        <v>7</v>
      </c>
      <c r="D82" s="295">
        <v>18</v>
      </c>
      <c r="E82" s="375">
        <f t="shared" si="11"/>
        <v>257.142857142857</v>
      </c>
      <c r="F82" s="295">
        <f t="shared" si="12"/>
        <v>5</v>
      </c>
      <c r="G82" s="295">
        <v>5</v>
      </c>
      <c r="H82" s="295"/>
      <c r="I82" s="387"/>
      <c r="J82" s="374">
        <f t="shared" si="13"/>
        <v>-2</v>
      </c>
      <c r="K82" s="375">
        <f t="shared" si="14"/>
        <v>-28.5714285714286</v>
      </c>
    </row>
    <row r="83" spans="1:11">
      <c r="A83" s="372">
        <v>2010803</v>
      </c>
      <c r="B83" s="373" t="s">
        <v>227</v>
      </c>
      <c r="C83" s="374">
        <v>0</v>
      </c>
      <c r="D83" s="295">
        <v>0</v>
      </c>
      <c r="E83" s="375">
        <f t="shared" si="11"/>
        <v>0</v>
      </c>
      <c r="F83" s="295">
        <f t="shared" si="12"/>
        <v>0</v>
      </c>
      <c r="G83" s="295"/>
      <c r="H83" s="295"/>
      <c r="I83" s="387"/>
      <c r="J83" s="374">
        <f t="shared" si="13"/>
        <v>0</v>
      </c>
      <c r="K83" s="375">
        <f t="shared" si="14"/>
        <v>0</v>
      </c>
    </row>
    <row r="84" spans="1:11">
      <c r="A84" s="372">
        <v>2010804</v>
      </c>
      <c r="B84" s="373" t="s">
        <v>228</v>
      </c>
      <c r="C84" s="374">
        <v>0</v>
      </c>
      <c r="D84" s="295">
        <v>90</v>
      </c>
      <c r="E84" s="375">
        <f t="shared" si="11"/>
        <v>0</v>
      </c>
      <c r="F84" s="295">
        <f t="shared" si="12"/>
        <v>0</v>
      </c>
      <c r="G84" s="295"/>
      <c r="H84" s="295"/>
      <c r="I84" s="387"/>
      <c r="J84" s="374">
        <f t="shared" si="13"/>
        <v>0</v>
      </c>
      <c r="K84" s="375">
        <f t="shared" si="14"/>
        <v>0</v>
      </c>
    </row>
    <row r="85" spans="1:11">
      <c r="A85" s="372">
        <v>2010805</v>
      </c>
      <c r="B85" s="373" t="s">
        <v>229</v>
      </c>
      <c r="C85" s="374">
        <v>0</v>
      </c>
      <c r="D85" s="295">
        <v>0</v>
      </c>
      <c r="E85" s="375">
        <f t="shared" si="11"/>
        <v>0</v>
      </c>
      <c r="F85" s="295">
        <f t="shared" si="12"/>
        <v>0</v>
      </c>
      <c r="G85" s="295"/>
      <c r="H85" s="295"/>
      <c r="I85" s="387"/>
      <c r="J85" s="374">
        <f t="shared" si="13"/>
        <v>0</v>
      </c>
      <c r="K85" s="375">
        <f t="shared" si="14"/>
        <v>0</v>
      </c>
    </row>
    <row r="86" spans="1:11">
      <c r="A86" s="372">
        <v>2010806</v>
      </c>
      <c r="B86" s="373" t="s">
        <v>213</v>
      </c>
      <c r="C86" s="374">
        <v>0</v>
      </c>
      <c r="D86" s="295">
        <v>0</v>
      </c>
      <c r="E86" s="375">
        <f t="shared" si="11"/>
        <v>0</v>
      </c>
      <c r="F86" s="295">
        <f t="shared" si="12"/>
        <v>0</v>
      </c>
      <c r="G86" s="295"/>
      <c r="H86" s="295"/>
      <c r="I86" s="387"/>
      <c r="J86" s="374">
        <f t="shared" si="13"/>
        <v>0</v>
      </c>
      <c r="K86" s="375">
        <f t="shared" si="14"/>
        <v>0</v>
      </c>
    </row>
    <row r="87" spans="1:11">
      <c r="A87" s="372">
        <v>2010850</v>
      </c>
      <c r="B87" s="373" t="s">
        <v>230</v>
      </c>
      <c r="C87" s="374">
        <v>0</v>
      </c>
      <c r="D87" s="295">
        <v>0</v>
      </c>
      <c r="E87" s="375">
        <f t="shared" si="11"/>
        <v>0</v>
      </c>
      <c r="F87" s="295">
        <f t="shared" si="12"/>
        <v>0</v>
      </c>
      <c r="G87" s="295"/>
      <c r="H87" s="295"/>
      <c r="I87" s="387"/>
      <c r="J87" s="374">
        <f t="shared" si="13"/>
        <v>0</v>
      </c>
      <c r="K87" s="375">
        <f t="shared" si="14"/>
        <v>0</v>
      </c>
    </row>
    <row r="88" spans="1:11">
      <c r="A88" s="372">
        <v>2010899</v>
      </c>
      <c r="B88" s="373" t="s">
        <v>231</v>
      </c>
      <c r="C88" s="374">
        <v>0</v>
      </c>
      <c r="D88" s="295">
        <v>3</v>
      </c>
      <c r="E88" s="375">
        <f t="shared" si="11"/>
        <v>0</v>
      </c>
      <c r="F88" s="295">
        <f t="shared" si="12"/>
        <v>12</v>
      </c>
      <c r="G88" s="295"/>
      <c r="H88" s="295">
        <v>5</v>
      </c>
      <c r="I88" s="387">
        <v>7</v>
      </c>
      <c r="J88" s="374">
        <f t="shared" si="13"/>
        <v>12</v>
      </c>
      <c r="K88" s="375">
        <f t="shared" si="14"/>
        <v>0</v>
      </c>
    </row>
    <row r="89" spans="1:11">
      <c r="A89" s="376">
        <v>20109</v>
      </c>
      <c r="B89" s="377" t="s">
        <v>232</v>
      </c>
      <c r="C89" s="378">
        <v>0</v>
      </c>
      <c r="D89" s="378">
        <f t="shared" ref="D89:I89" si="17">SUM(D90:D101)</f>
        <v>0</v>
      </c>
      <c r="E89" s="379">
        <f t="shared" si="11"/>
        <v>0</v>
      </c>
      <c r="F89" s="378">
        <f t="shared" si="12"/>
        <v>0</v>
      </c>
      <c r="G89" s="378">
        <f t="shared" si="17"/>
        <v>0</v>
      </c>
      <c r="H89" s="378">
        <f t="shared" si="17"/>
        <v>0</v>
      </c>
      <c r="I89" s="388">
        <f t="shared" si="17"/>
        <v>0</v>
      </c>
      <c r="J89" s="378">
        <f t="shared" si="13"/>
        <v>0</v>
      </c>
      <c r="K89" s="379">
        <f t="shared" si="14"/>
        <v>0</v>
      </c>
    </row>
    <row r="90" spans="1:11">
      <c r="A90" s="372">
        <v>2010901</v>
      </c>
      <c r="B90" s="373" t="s">
        <v>233</v>
      </c>
      <c r="C90" s="374">
        <v>0</v>
      </c>
      <c r="D90" s="295">
        <v>0</v>
      </c>
      <c r="E90" s="375">
        <f t="shared" si="11"/>
        <v>0</v>
      </c>
      <c r="F90" s="295">
        <f t="shared" si="12"/>
        <v>0</v>
      </c>
      <c r="G90" s="295"/>
      <c r="H90" s="295"/>
      <c r="I90" s="387"/>
      <c r="J90" s="374">
        <f t="shared" si="13"/>
        <v>0</v>
      </c>
      <c r="K90" s="375">
        <f t="shared" si="14"/>
        <v>0</v>
      </c>
    </row>
    <row r="91" spans="1:11">
      <c r="A91" s="372">
        <v>2010902</v>
      </c>
      <c r="B91" s="373" t="s">
        <v>234</v>
      </c>
      <c r="C91" s="374">
        <v>0</v>
      </c>
      <c r="D91" s="295">
        <v>0</v>
      </c>
      <c r="E91" s="375">
        <f t="shared" si="11"/>
        <v>0</v>
      </c>
      <c r="F91" s="295">
        <f t="shared" si="12"/>
        <v>0</v>
      </c>
      <c r="G91" s="295"/>
      <c r="H91" s="295"/>
      <c r="I91" s="387"/>
      <c r="J91" s="374">
        <f t="shared" si="13"/>
        <v>0</v>
      </c>
      <c r="K91" s="375">
        <f t="shared" si="14"/>
        <v>0</v>
      </c>
    </row>
    <row r="92" spans="1:11">
      <c r="A92" s="372">
        <v>2010903</v>
      </c>
      <c r="B92" s="373" t="s">
        <v>235</v>
      </c>
      <c r="C92" s="374">
        <v>0</v>
      </c>
      <c r="D92" s="295">
        <v>0</v>
      </c>
      <c r="E92" s="375">
        <f t="shared" si="11"/>
        <v>0</v>
      </c>
      <c r="F92" s="295">
        <f t="shared" si="12"/>
        <v>0</v>
      </c>
      <c r="G92" s="295"/>
      <c r="H92" s="295"/>
      <c r="I92" s="387"/>
      <c r="J92" s="374">
        <f t="shared" si="13"/>
        <v>0</v>
      </c>
      <c r="K92" s="375">
        <f t="shared" si="14"/>
        <v>0</v>
      </c>
    </row>
    <row r="93" spans="1:11">
      <c r="A93" s="372">
        <v>2010905</v>
      </c>
      <c r="B93" s="373" t="s">
        <v>236</v>
      </c>
      <c r="C93" s="374">
        <v>0</v>
      </c>
      <c r="D93" s="295">
        <v>0</v>
      </c>
      <c r="E93" s="375">
        <f t="shared" si="11"/>
        <v>0</v>
      </c>
      <c r="F93" s="295">
        <f t="shared" si="12"/>
        <v>0</v>
      </c>
      <c r="G93" s="295"/>
      <c r="H93" s="295"/>
      <c r="I93" s="387"/>
      <c r="J93" s="374">
        <f t="shared" si="13"/>
        <v>0</v>
      </c>
      <c r="K93" s="375">
        <f t="shared" si="14"/>
        <v>0</v>
      </c>
    </row>
    <row r="94" spans="1:11">
      <c r="A94" s="372">
        <v>2010907</v>
      </c>
      <c r="B94" s="373" t="s">
        <v>237</v>
      </c>
      <c r="C94" s="374">
        <v>0</v>
      </c>
      <c r="D94" s="295">
        <v>0</v>
      </c>
      <c r="E94" s="375">
        <f t="shared" si="11"/>
        <v>0</v>
      </c>
      <c r="F94" s="295">
        <f t="shared" si="12"/>
        <v>0</v>
      </c>
      <c r="G94" s="295"/>
      <c r="H94" s="295"/>
      <c r="I94" s="387"/>
      <c r="J94" s="374">
        <f t="shared" si="13"/>
        <v>0</v>
      </c>
      <c r="K94" s="375">
        <f t="shared" si="14"/>
        <v>0</v>
      </c>
    </row>
    <row r="95" spans="1:11">
      <c r="A95" s="372">
        <v>2010908</v>
      </c>
      <c r="B95" s="373" t="s">
        <v>213</v>
      </c>
      <c r="C95" s="374">
        <v>0</v>
      </c>
      <c r="D95" s="295">
        <v>0</v>
      </c>
      <c r="E95" s="375">
        <f t="shared" si="11"/>
        <v>0</v>
      </c>
      <c r="F95" s="295">
        <f t="shared" si="12"/>
        <v>0</v>
      </c>
      <c r="G95" s="295"/>
      <c r="H95" s="295"/>
      <c r="I95" s="387"/>
      <c r="J95" s="374">
        <f t="shared" si="13"/>
        <v>0</v>
      </c>
      <c r="K95" s="375">
        <f t="shared" si="14"/>
        <v>0</v>
      </c>
    </row>
    <row r="96" spans="1:11">
      <c r="A96" s="372">
        <v>2010909</v>
      </c>
      <c r="B96" s="373" t="s">
        <v>238</v>
      </c>
      <c r="C96" s="374">
        <v>0</v>
      </c>
      <c r="D96" s="295">
        <v>0</v>
      </c>
      <c r="E96" s="375">
        <f t="shared" si="11"/>
        <v>0</v>
      </c>
      <c r="F96" s="295">
        <f t="shared" si="12"/>
        <v>0</v>
      </c>
      <c r="G96" s="295"/>
      <c r="H96" s="295"/>
      <c r="I96" s="387"/>
      <c r="J96" s="374">
        <f t="shared" si="13"/>
        <v>0</v>
      </c>
      <c r="K96" s="375">
        <f t="shared" si="14"/>
        <v>0</v>
      </c>
    </row>
    <row r="97" spans="1:11">
      <c r="A97" s="372">
        <v>2010910</v>
      </c>
      <c r="B97" s="373" t="s">
        <v>239</v>
      </c>
      <c r="C97" s="374">
        <v>0</v>
      </c>
      <c r="D97" s="295">
        <v>0</v>
      </c>
      <c r="E97" s="375">
        <f t="shared" si="11"/>
        <v>0</v>
      </c>
      <c r="F97" s="295">
        <f t="shared" si="12"/>
        <v>0</v>
      </c>
      <c r="G97" s="295"/>
      <c r="H97" s="295"/>
      <c r="I97" s="387"/>
      <c r="J97" s="374">
        <f t="shared" si="13"/>
        <v>0</v>
      </c>
      <c r="K97" s="375">
        <f t="shared" si="14"/>
        <v>0</v>
      </c>
    </row>
    <row r="98" spans="1:11">
      <c r="A98" s="372">
        <v>2010911</v>
      </c>
      <c r="B98" s="373" t="s">
        <v>240</v>
      </c>
      <c r="C98" s="374">
        <v>0</v>
      </c>
      <c r="D98" s="295">
        <v>0</v>
      </c>
      <c r="E98" s="375">
        <f t="shared" si="11"/>
        <v>0</v>
      </c>
      <c r="F98" s="295">
        <f t="shared" si="12"/>
        <v>0</v>
      </c>
      <c r="G98" s="295"/>
      <c r="H98" s="295"/>
      <c r="I98" s="387"/>
      <c r="J98" s="374">
        <f t="shared" si="13"/>
        <v>0</v>
      </c>
      <c r="K98" s="375">
        <f t="shared" si="14"/>
        <v>0</v>
      </c>
    </row>
    <row r="99" spans="1:11">
      <c r="A99" s="372">
        <v>2010912</v>
      </c>
      <c r="B99" s="373" t="s">
        <v>241</v>
      </c>
      <c r="C99" s="374">
        <v>0</v>
      </c>
      <c r="D99" s="295">
        <v>0</v>
      </c>
      <c r="E99" s="375">
        <f t="shared" si="11"/>
        <v>0</v>
      </c>
      <c r="F99" s="295">
        <f t="shared" si="12"/>
        <v>0</v>
      </c>
      <c r="G99" s="295"/>
      <c r="H99" s="295"/>
      <c r="I99" s="387"/>
      <c r="J99" s="374">
        <f t="shared" si="13"/>
        <v>0</v>
      </c>
      <c r="K99" s="375">
        <f t="shared" si="14"/>
        <v>0</v>
      </c>
    </row>
    <row r="100" spans="1:11">
      <c r="A100" s="372">
        <v>2010950</v>
      </c>
      <c r="B100" s="373" t="s">
        <v>242</v>
      </c>
      <c r="C100" s="374">
        <v>0</v>
      </c>
      <c r="D100" s="295">
        <v>0</v>
      </c>
      <c r="E100" s="375">
        <f t="shared" si="11"/>
        <v>0</v>
      </c>
      <c r="F100" s="295">
        <f t="shared" si="12"/>
        <v>0</v>
      </c>
      <c r="G100" s="295"/>
      <c r="H100" s="295"/>
      <c r="I100" s="387"/>
      <c r="J100" s="374">
        <f t="shared" si="13"/>
        <v>0</v>
      </c>
      <c r="K100" s="375">
        <f t="shared" si="14"/>
        <v>0</v>
      </c>
    </row>
    <row r="101" spans="1:11">
      <c r="A101" s="372">
        <v>2010999</v>
      </c>
      <c r="B101" s="373" t="s">
        <v>243</v>
      </c>
      <c r="C101" s="374">
        <v>0</v>
      </c>
      <c r="D101" s="295">
        <v>0</v>
      </c>
      <c r="E101" s="375">
        <f t="shared" si="11"/>
        <v>0</v>
      </c>
      <c r="F101" s="295">
        <f t="shared" si="12"/>
        <v>0</v>
      </c>
      <c r="G101" s="295"/>
      <c r="H101" s="295"/>
      <c r="I101" s="387"/>
      <c r="J101" s="374">
        <f t="shared" si="13"/>
        <v>0</v>
      </c>
      <c r="K101" s="375">
        <f t="shared" si="14"/>
        <v>0</v>
      </c>
    </row>
    <row r="102" spans="1:11">
      <c r="A102" s="376">
        <v>20111</v>
      </c>
      <c r="B102" s="377" t="s">
        <v>244</v>
      </c>
      <c r="C102" s="378">
        <v>1333</v>
      </c>
      <c r="D102" s="378">
        <f t="shared" ref="D102:I102" si="18">SUM(D103:D110)</f>
        <v>1678</v>
      </c>
      <c r="E102" s="379">
        <f t="shared" si="11"/>
        <v>125.881470367592</v>
      </c>
      <c r="F102" s="378">
        <f t="shared" si="12"/>
        <v>1182</v>
      </c>
      <c r="G102" s="378">
        <f t="shared" si="18"/>
        <v>1182</v>
      </c>
      <c r="H102" s="378">
        <f t="shared" si="18"/>
        <v>0</v>
      </c>
      <c r="I102" s="388">
        <f t="shared" si="18"/>
        <v>0</v>
      </c>
      <c r="J102" s="378">
        <f t="shared" si="13"/>
        <v>-151</v>
      </c>
      <c r="K102" s="379">
        <f t="shared" si="14"/>
        <v>-11.3278319579895</v>
      </c>
    </row>
    <row r="103" spans="1:11">
      <c r="A103" s="372">
        <v>2011101</v>
      </c>
      <c r="B103" s="373" t="s">
        <v>245</v>
      </c>
      <c r="C103" s="374">
        <v>988</v>
      </c>
      <c r="D103" s="295">
        <v>980</v>
      </c>
      <c r="E103" s="375">
        <f t="shared" si="11"/>
        <v>99.1902834008097</v>
      </c>
      <c r="F103" s="295">
        <f t="shared" si="12"/>
        <v>1092</v>
      </c>
      <c r="G103" s="295">
        <v>1092</v>
      </c>
      <c r="H103" s="295"/>
      <c r="I103" s="387"/>
      <c r="J103" s="374">
        <f t="shared" si="13"/>
        <v>104</v>
      </c>
      <c r="K103" s="375">
        <f t="shared" si="14"/>
        <v>10.5263157894737</v>
      </c>
    </row>
    <row r="104" spans="1:11">
      <c r="A104" s="372">
        <v>2011102</v>
      </c>
      <c r="B104" s="373" t="s">
        <v>246</v>
      </c>
      <c r="C104" s="374">
        <v>284</v>
      </c>
      <c r="D104" s="295">
        <v>615</v>
      </c>
      <c r="E104" s="375">
        <f t="shared" si="11"/>
        <v>216.549295774648</v>
      </c>
      <c r="F104" s="295">
        <f t="shared" si="12"/>
        <v>0</v>
      </c>
      <c r="G104" s="295"/>
      <c r="H104" s="295"/>
      <c r="I104" s="387"/>
      <c r="J104" s="374">
        <f t="shared" si="13"/>
        <v>-284</v>
      </c>
      <c r="K104" s="375">
        <f t="shared" si="14"/>
        <v>-100</v>
      </c>
    </row>
    <row r="105" spans="1:11">
      <c r="A105" s="372">
        <v>2011103</v>
      </c>
      <c r="B105" s="373" t="s">
        <v>247</v>
      </c>
      <c r="C105" s="374">
        <v>0</v>
      </c>
      <c r="D105" s="295">
        <v>0</v>
      </c>
      <c r="E105" s="375">
        <f t="shared" si="11"/>
        <v>0</v>
      </c>
      <c r="F105" s="295">
        <f t="shared" si="12"/>
        <v>0</v>
      </c>
      <c r="G105" s="295"/>
      <c r="H105" s="295"/>
      <c r="I105" s="387"/>
      <c r="J105" s="374">
        <f t="shared" si="13"/>
        <v>0</v>
      </c>
      <c r="K105" s="375">
        <f t="shared" si="14"/>
        <v>0</v>
      </c>
    </row>
    <row r="106" spans="1:11">
      <c r="A106" s="372">
        <v>2011104</v>
      </c>
      <c r="B106" s="373" t="s">
        <v>248</v>
      </c>
      <c r="C106" s="374">
        <v>0</v>
      </c>
      <c r="D106" s="295">
        <v>0</v>
      </c>
      <c r="E106" s="375">
        <f t="shared" si="11"/>
        <v>0</v>
      </c>
      <c r="F106" s="295">
        <f t="shared" si="12"/>
        <v>0</v>
      </c>
      <c r="G106" s="295"/>
      <c r="H106" s="295"/>
      <c r="I106" s="387"/>
      <c r="J106" s="374">
        <f t="shared" si="13"/>
        <v>0</v>
      </c>
      <c r="K106" s="375">
        <f t="shared" si="14"/>
        <v>0</v>
      </c>
    </row>
    <row r="107" spans="1:11">
      <c r="A107" s="372">
        <v>2011105</v>
      </c>
      <c r="B107" s="373" t="s">
        <v>249</v>
      </c>
      <c r="C107" s="374">
        <v>0</v>
      </c>
      <c r="D107" s="295">
        <v>0</v>
      </c>
      <c r="E107" s="375">
        <f t="shared" si="11"/>
        <v>0</v>
      </c>
      <c r="F107" s="295">
        <f t="shared" si="12"/>
        <v>0</v>
      </c>
      <c r="G107" s="295"/>
      <c r="H107" s="295"/>
      <c r="I107" s="387"/>
      <c r="J107" s="374">
        <f t="shared" si="13"/>
        <v>0</v>
      </c>
      <c r="K107" s="375">
        <f t="shared" si="14"/>
        <v>0</v>
      </c>
    </row>
    <row r="108" spans="1:11">
      <c r="A108" s="372">
        <v>2011106</v>
      </c>
      <c r="B108" s="373" t="s">
        <v>250</v>
      </c>
      <c r="C108" s="374">
        <v>0</v>
      </c>
      <c r="D108" s="295">
        <v>0</v>
      </c>
      <c r="E108" s="375">
        <f t="shared" si="11"/>
        <v>0</v>
      </c>
      <c r="F108" s="295">
        <f t="shared" si="12"/>
        <v>0</v>
      </c>
      <c r="G108" s="295"/>
      <c r="H108" s="295"/>
      <c r="I108" s="387"/>
      <c r="J108" s="374">
        <f t="shared" si="13"/>
        <v>0</v>
      </c>
      <c r="K108" s="375">
        <f t="shared" si="14"/>
        <v>0</v>
      </c>
    </row>
    <row r="109" spans="1:11">
      <c r="A109" s="372">
        <v>2011150</v>
      </c>
      <c r="B109" s="373" t="s">
        <v>251</v>
      </c>
      <c r="C109" s="374">
        <v>61</v>
      </c>
      <c r="D109" s="295">
        <v>67</v>
      </c>
      <c r="E109" s="375">
        <f t="shared" si="11"/>
        <v>109.83606557377</v>
      </c>
      <c r="F109" s="295">
        <f t="shared" si="12"/>
        <v>90</v>
      </c>
      <c r="G109" s="295">
        <v>90</v>
      </c>
      <c r="H109" s="295"/>
      <c r="I109" s="387"/>
      <c r="J109" s="374">
        <f t="shared" si="13"/>
        <v>29</v>
      </c>
      <c r="K109" s="375">
        <f t="shared" si="14"/>
        <v>47.5409836065574</v>
      </c>
    </row>
    <row r="110" spans="1:11">
      <c r="A110" s="372">
        <v>2011199</v>
      </c>
      <c r="B110" s="373" t="s">
        <v>252</v>
      </c>
      <c r="C110" s="374">
        <v>0</v>
      </c>
      <c r="D110" s="295">
        <v>16</v>
      </c>
      <c r="E110" s="375">
        <f t="shared" si="11"/>
        <v>0</v>
      </c>
      <c r="F110" s="295">
        <f t="shared" si="12"/>
        <v>0</v>
      </c>
      <c r="G110" s="295"/>
      <c r="H110" s="295"/>
      <c r="I110" s="387"/>
      <c r="J110" s="374">
        <f t="shared" si="13"/>
        <v>0</v>
      </c>
      <c r="K110" s="375">
        <f t="shared" si="14"/>
        <v>0</v>
      </c>
    </row>
    <row r="111" spans="1:11">
      <c r="A111" s="376">
        <v>20113</v>
      </c>
      <c r="B111" s="377" t="s">
        <v>253</v>
      </c>
      <c r="C111" s="378">
        <v>162</v>
      </c>
      <c r="D111" s="378">
        <f t="shared" ref="D111:I111" si="19">SUM(D112:D121)</f>
        <v>169</v>
      </c>
      <c r="E111" s="379">
        <f t="shared" si="11"/>
        <v>104.320987654321</v>
      </c>
      <c r="F111" s="378">
        <f t="shared" si="12"/>
        <v>121</v>
      </c>
      <c r="G111" s="378">
        <f t="shared" si="19"/>
        <v>121</v>
      </c>
      <c r="H111" s="378">
        <f t="shared" si="19"/>
        <v>0</v>
      </c>
      <c r="I111" s="388">
        <f t="shared" si="19"/>
        <v>0</v>
      </c>
      <c r="J111" s="378">
        <f t="shared" si="13"/>
        <v>-41</v>
      </c>
      <c r="K111" s="379">
        <f t="shared" si="14"/>
        <v>-25.3086419753086</v>
      </c>
    </row>
    <row r="112" spans="1:11">
      <c r="A112" s="372">
        <v>2011301</v>
      </c>
      <c r="B112" s="373" t="s">
        <v>254</v>
      </c>
      <c r="C112" s="374">
        <v>138</v>
      </c>
      <c r="D112" s="295">
        <v>131</v>
      </c>
      <c r="E112" s="375">
        <f t="shared" si="11"/>
        <v>94.9275362318841</v>
      </c>
      <c r="F112" s="295">
        <f t="shared" si="12"/>
        <v>108</v>
      </c>
      <c r="G112" s="295">
        <v>108</v>
      </c>
      <c r="H112" s="295"/>
      <c r="I112" s="387"/>
      <c r="J112" s="374">
        <f t="shared" si="13"/>
        <v>-30</v>
      </c>
      <c r="K112" s="375">
        <f t="shared" si="14"/>
        <v>-21.7391304347826</v>
      </c>
    </row>
    <row r="113" spans="1:11">
      <c r="A113" s="372">
        <v>2011302</v>
      </c>
      <c r="B113" s="373" t="s">
        <v>255</v>
      </c>
      <c r="C113" s="374">
        <v>0</v>
      </c>
      <c r="D113" s="295">
        <v>0</v>
      </c>
      <c r="E113" s="375">
        <f t="shared" si="11"/>
        <v>0</v>
      </c>
      <c r="F113" s="295">
        <f t="shared" si="12"/>
        <v>0</v>
      </c>
      <c r="G113" s="295"/>
      <c r="H113" s="295"/>
      <c r="I113" s="387"/>
      <c r="J113" s="374">
        <f t="shared" si="13"/>
        <v>0</v>
      </c>
      <c r="K113" s="375">
        <f t="shared" si="14"/>
        <v>0</v>
      </c>
    </row>
    <row r="114" spans="1:11">
      <c r="A114" s="372">
        <v>2011303</v>
      </c>
      <c r="B114" s="373" t="s">
        <v>256</v>
      </c>
      <c r="C114" s="374">
        <v>0</v>
      </c>
      <c r="D114" s="295">
        <v>0</v>
      </c>
      <c r="E114" s="375">
        <f t="shared" si="11"/>
        <v>0</v>
      </c>
      <c r="F114" s="295">
        <f t="shared" si="12"/>
        <v>0</v>
      </c>
      <c r="G114" s="295"/>
      <c r="H114" s="295"/>
      <c r="I114" s="387"/>
      <c r="J114" s="374">
        <f t="shared" si="13"/>
        <v>0</v>
      </c>
      <c r="K114" s="375">
        <f t="shared" si="14"/>
        <v>0</v>
      </c>
    </row>
    <row r="115" spans="1:11">
      <c r="A115" s="372">
        <v>2011304</v>
      </c>
      <c r="B115" s="373" t="s">
        <v>257</v>
      </c>
      <c r="C115" s="374">
        <v>0</v>
      </c>
      <c r="D115" s="295">
        <v>0</v>
      </c>
      <c r="E115" s="375">
        <f t="shared" si="11"/>
        <v>0</v>
      </c>
      <c r="F115" s="295">
        <f t="shared" si="12"/>
        <v>0</v>
      </c>
      <c r="G115" s="295"/>
      <c r="H115" s="295"/>
      <c r="I115" s="387"/>
      <c r="J115" s="374">
        <f t="shared" si="13"/>
        <v>0</v>
      </c>
      <c r="K115" s="375">
        <f t="shared" si="14"/>
        <v>0</v>
      </c>
    </row>
    <row r="116" spans="1:11">
      <c r="A116" s="372">
        <v>2011305</v>
      </c>
      <c r="B116" s="373" t="s">
        <v>258</v>
      </c>
      <c r="C116" s="374">
        <v>0</v>
      </c>
      <c r="D116" s="295">
        <v>0</v>
      </c>
      <c r="E116" s="375">
        <f t="shared" si="11"/>
        <v>0</v>
      </c>
      <c r="F116" s="295">
        <f t="shared" si="12"/>
        <v>0</v>
      </c>
      <c r="G116" s="295"/>
      <c r="H116" s="295"/>
      <c r="I116" s="387"/>
      <c r="J116" s="374">
        <f t="shared" si="13"/>
        <v>0</v>
      </c>
      <c r="K116" s="375">
        <f t="shared" si="14"/>
        <v>0</v>
      </c>
    </row>
    <row r="117" spans="1:11">
      <c r="A117" s="372">
        <v>2011306</v>
      </c>
      <c r="B117" s="373" t="s">
        <v>259</v>
      </c>
      <c r="C117" s="374">
        <v>0</v>
      </c>
      <c r="D117" s="295">
        <v>0</v>
      </c>
      <c r="E117" s="375">
        <f t="shared" si="11"/>
        <v>0</v>
      </c>
      <c r="F117" s="295">
        <f t="shared" si="12"/>
        <v>0</v>
      </c>
      <c r="G117" s="295"/>
      <c r="H117" s="295"/>
      <c r="I117" s="387"/>
      <c r="J117" s="374">
        <f t="shared" si="13"/>
        <v>0</v>
      </c>
      <c r="K117" s="375">
        <f t="shared" si="14"/>
        <v>0</v>
      </c>
    </row>
    <row r="118" spans="1:11">
      <c r="A118" s="372">
        <v>2011307</v>
      </c>
      <c r="B118" s="373" t="s">
        <v>260</v>
      </c>
      <c r="C118" s="374">
        <v>0</v>
      </c>
      <c r="D118" s="295">
        <v>0</v>
      </c>
      <c r="E118" s="375">
        <f t="shared" si="11"/>
        <v>0</v>
      </c>
      <c r="F118" s="295">
        <f t="shared" si="12"/>
        <v>0</v>
      </c>
      <c r="G118" s="295"/>
      <c r="H118" s="295"/>
      <c r="I118" s="387"/>
      <c r="J118" s="374">
        <f t="shared" si="13"/>
        <v>0</v>
      </c>
      <c r="K118" s="375">
        <f t="shared" si="14"/>
        <v>0</v>
      </c>
    </row>
    <row r="119" spans="1:11">
      <c r="A119" s="372">
        <v>2011308</v>
      </c>
      <c r="B119" s="373" t="s">
        <v>261</v>
      </c>
      <c r="C119" s="374">
        <v>0</v>
      </c>
      <c r="D119" s="295">
        <v>19</v>
      </c>
      <c r="E119" s="375">
        <f t="shared" si="11"/>
        <v>0</v>
      </c>
      <c r="F119" s="295">
        <f t="shared" si="12"/>
        <v>0</v>
      </c>
      <c r="G119" s="295"/>
      <c r="H119" s="295"/>
      <c r="I119" s="387"/>
      <c r="J119" s="374">
        <f t="shared" si="13"/>
        <v>0</v>
      </c>
      <c r="K119" s="375">
        <f t="shared" si="14"/>
        <v>0</v>
      </c>
    </row>
    <row r="120" spans="1:11">
      <c r="A120" s="372">
        <v>2011350</v>
      </c>
      <c r="B120" s="373" t="s">
        <v>262</v>
      </c>
      <c r="C120" s="374">
        <v>24</v>
      </c>
      <c r="D120" s="295">
        <v>19</v>
      </c>
      <c r="E120" s="375">
        <f t="shared" si="11"/>
        <v>79.1666666666667</v>
      </c>
      <c r="F120" s="295">
        <f t="shared" si="12"/>
        <v>13</v>
      </c>
      <c r="G120" s="295">
        <v>13</v>
      </c>
      <c r="H120" s="295"/>
      <c r="I120" s="387"/>
      <c r="J120" s="374">
        <f t="shared" si="13"/>
        <v>-11</v>
      </c>
      <c r="K120" s="375">
        <f t="shared" si="14"/>
        <v>-45.8333333333333</v>
      </c>
    </row>
    <row r="121" spans="1:11">
      <c r="A121" s="372">
        <v>2011399</v>
      </c>
      <c r="B121" s="373" t="s">
        <v>263</v>
      </c>
      <c r="C121" s="374">
        <v>0</v>
      </c>
      <c r="D121" s="295">
        <v>0</v>
      </c>
      <c r="E121" s="375">
        <f t="shared" si="11"/>
        <v>0</v>
      </c>
      <c r="F121" s="295">
        <f t="shared" si="12"/>
        <v>0</v>
      </c>
      <c r="G121" s="295"/>
      <c r="H121" s="295"/>
      <c r="I121" s="387"/>
      <c r="J121" s="374">
        <f t="shared" si="13"/>
        <v>0</v>
      </c>
      <c r="K121" s="375">
        <f t="shared" si="14"/>
        <v>0</v>
      </c>
    </row>
    <row r="122" spans="1:11">
      <c r="A122" s="376">
        <v>20114</v>
      </c>
      <c r="B122" s="377" t="s">
        <v>264</v>
      </c>
      <c r="C122" s="378">
        <v>0</v>
      </c>
      <c r="D122" s="378">
        <f t="shared" ref="D122:I122" si="20">SUM(D123:D133)</f>
        <v>0</v>
      </c>
      <c r="E122" s="379">
        <f t="shared" si="11"/>
        <v>0</v>
      </c>
      <c r="F122" s="378">
        <f t="shared" si="12"/>
        <v>0</v>
      </c>
      <c r="G122" s="378">
        <f t="shared" si="20"/>
        <v>0</v>
      </c>
      <c r="H122" s="378">
        <f t="shared" si="20"/>
        <v>0</v>
      </c>
      <c r="I122" s="388">
        <f t="shared" si="20"/>
        <v>0</v>
      </c>
      <c r="J122" s="378">
        <f t="shared" si="13"/>
        <v>0</v>
      </c>
      <c r="K122" s="379">
        <f t="shared" si="14"/>
        <v>0</v>
      </c>
    </row>
    <row r="123" spans="1:11">
      <c r="A123" s="372">
        <v>2011401</v>
      </c>
      <c r="B123" s="373" t="s">
        <v>265</v>
      </c>
      <c r="C123" s="374">
        <v>0</v>
      </c>
      <c r="D123" s="295">
        <v>0</v>
      </c>
      <c r="E123" s="375">
        <f t="shared" si="11"/>
        <v>0</v>
      </c>
      <c r="F123" s="295">
        <f t="shared" si="12"/>
        <v>0</v>
      </c>
      <c r="G123" s="295"/>
      <c r="H123" s="295"/>
      <c r="I123" s="387"/>
      <c r="J123" s="374">
        <f t="shared" si="13"/>
        <v>0</v>
      </c>
      <c r="K123" s="375">
        <f t="shared" si="14"/>
        <v>0</v>
      </c>
    </row>
    <row r="124" spans="1:11">
      <c r="A124" s="372">
        <v>2011402</v>
      </c>
      <c r="B124" s="373" t="s">
        <v>266</v>
      </c>
      <c r="C124" s="374">
        <v>0</v>
      </c>
      <c r="D124" s="295">
        <v>0</v>
      </c>
      <c r="E124" s="375">
        <f t="shared" si="11"/>
        <v>0</v>
      </c>
      <c r="F124" s="295">
        <f t="shared" si="12"/>
        <v>0</v>
      </c>
      <c r="G124" s="295"/>
      <c r="H124" s="295"/>
      <c r="I124" s="387"/>
      <c r="J124" s="374">
        <f t="shared" si="13"/>
        <v>0</v>
      </c>
      <c r="K124" s="375">
        <f t="shared" si="14"/>
        <v>0</v>
      </c>
    </row>
    <row r="125" spans="1:11">
      <c r="A125" s="372">
        <v>2011403</v>
      </c>
      <c r="B125" s="373" t="s">
        <v>267</v>
      </c>
      <c r="C125" s="374">
        <v>0</v>
      </c>
      <c r="D125" s="295">
        <v>0</v>
      </c>
      <c r="E125" s="375">
        <f t="shared" si="11"/>
        <v>0</v>
      </c>
      <c r="F125" s="295">
        <f t="shared" si="12"/>
        <v>0</v>
      </c>
      <c r="G125" s="295"/>
      <c r="H125" s="295"/>
      <c r="I125" s="387"/>
      <c r="J125" s="374">
        <f t="shared" si="13"/>
        <v>0</v>
      </c>
      <c r="K125" s="375">
        <f t="shared" si="14"/>
        <v>0</v>
      </c>
    </row>
    <row r="126" spans="1:11">
      <c r="A126" s="372">
        <v>2011404</v>
      </c>
      <c r="B126" s="373" t="s">
        <v>268</v>
      </c>
      <c r="C126" s="374">
        <v>0</v>
      </c>
      <c r="D126" s="295">
        <v>0</v>
      </c>
      <c r="E126" s="375">
        <f t="shared" si="11"/>
        <v>0</v>
      </c>
      <c r="F126" s="295">
        <f t="shared" si="12"/>
        <v>0</v>
      </c>
      <c r="G126" s="295"/>
      <c r="H126" s="295"/>
      <c r="I126" s="387"/>
      <c r="J126" s="374">
        <f t="shared" si="13"/>
        <v>0</v>
      </c>
      <c r="K126" s="375">
        <f t="shared" si="14"/>
        <v>0</v>
      </c>
    </row>
    <row r="127" spans="1:11">
      <c r="A127" s="372">
        <v>2011405</v>
      </c>
      <c r="B127" s="373" t="s">
        <v>269</v>
      </c>
      <c r="C127" s="374">
        <v>0</v>
      </c>
      <c r="D127" s="295">
        <v>0</v>
      </c>
      <c r="E127" s="375">
        <f t="shared" si="11"/>
        <v>0</v>
      </c>
      <c r="F127" s="295">
        <f t="shared" si="12"/>
        <v>0</v>
      </c>
      <c r="G127" s="295"/>
      <c r="H127" s="295"/>
      <c r="I127" s="387"/>
      <c r="J127" s="374">
        <f t="shared" si="13"/>
        <v>0</v>
      </c>
      <c r="K127" s="375">
        <f t="shared" si="14"/>
        <v>0</v>
      </c>
    </row>
    <row r="128" spans="1:11">
      <c r="A128" s="372">
        <v>2011408</v>
      </c>
      <c r="B128" s="373" t="s">
        <v>270</v>
      </c>
      <c r="C128" s="374">
        <v>0</v>
      </c>
      <c r="D128" s="295">
        <v>0</v>
      </c>
      <c r="E128" s="375">
        <f t="shared" si="11"/>
        <v>0</v>
      </c>
      <c r="F128" s="295">
        <f t="shared" si="12"/>
        <v>0</v>
      </c>
      <c r="G128" s="295"/>
      <c r="H128" s="295"/>
      <c r="I128" s="387"/>
      <c r="J128" s="374">
        <f t="shared" si="13"/>
        <v>0</v>
      </c>
      <c r="K128" s="375">
        <f t="shared" si="14"/>
        <v>0</v>
      </c>
    </row>
    <row r="129" spans="1:11">
      <c r="A129" s="372">
        <v>2011409</v>
      </c>
      <c r="B129" s="373" t="s">
        <v>271</v>
      </c>
      <c r="C129" s="374">
        <v>0</v>
      </c>
      <c r="D129" s="295">
        <v>0</v>
      </c>
      <c r="E129" s="375">
        <f t="shared" si="11"/>
        <v>0</v>
      </c>
      <c r="F129" s="295">
        <f t="shared" si="12"/>
        <v>0</v>
      </c>
      <c r="G129" s="295"/>
      <c r="H129" s="295"/>
      <c r="I129" s="387"/>
      <c r="J129" s="374">
        <f t="shared" si="13"/>
        <v>0</v>
      </c>
      <c r="K129" s="375">
        <f t="shared" si="14"/>
        <v>0</v>
      </c>
    </row>
    <row r="130" spans="1:11">
      <c r="A130" s="372">
        <v>2011410</v>
      </c>
      <c r="B130" s="373" t="s">
        <v>272</v>
      </c>
      <c r="C130" s="374">
        <v>0</v>
      </c>
      <c r="D130" s="295">
        <v>0</v>
      </c>
      <c r="E130" s="375">
        <f t="shared" si="11"/>
        <v>0</v>
      </c>
      <c r="F130" s="295">
        <f t="shared" si="12"/>
        <v>0</v>
      </c>
      <c r="G130" s="295"/>
      <c r="H130" s="295"/>
      <c r="I130" s="387"/>
      <c r="J130" s="374">
        <f t="shared" si="13"/>
        <v>0</v>
      </c>
      <c r="K130" s="375">
        <f t="shared" si="14"/>
        <v>0</v>
      </c>
    </row>
    <row r="131" spans="1:11">
      <c r="A131" s="372">
        <v>2011411</v>
      </c>
      <c r="B131" s="373" t="s">
        <v>273</v>
      </c>
      <c r="C131" s="374">
        <v>0</v>
      </c>
      <c r="D131" s="295">
        <v>0</v>
      </c>
      <c r="E131" s="375">
        <f t="shared" si="11"/>
        <v>0</v>
      </c>
      <c r="F131" s="295">
        <f t="shared" si="12"/>
        <v>0</v>
      </c>
      <c r="G131" s="295"/>
      <c r="H131" s="295"/>
      <c r="I131" s="387"/>
      <c r="J131" s="374">
        <f t="shared" si="13"/>
        <v>0</v>
      </c>
      <c r="K131" s="375">
        <f t="shared" si="14"/>
        <v>0</v>
      </c>
    </row>
    <row r="132" spans="1:11">
      <c r="A132" s="372">
        <v>2011450</v>
      </c>
      <c r="B132" s="373" t="s">
        <v>274</v>
      </c>
      <c r="C132" s="374">
        <v>0</v>
      </c>
      <c r="D132" s="295">
        <v>0</v>
      </c>
      <c r="E132" s="375">
        <f t="shared" si="11"/>
        <v>0</v>
      </c>
      <c r="F132" s="295">
        <f t="shared" si="12"/>
        <v>0</v>
      </c>
      <c r="G132" s="295"/>
      <c r="H132" s="295"/>
      <c r="I132" s="387"/>
      <c r="J132" s="374">
        <f t="shared" si="13"/>
        <v>0</v>
      </c>
      <c r="K132" s="375">
        <f t="shared" si="14"/>
        <v>0</v>
      </c>
    </row>
    <row r="133" spans="1:11">
      <c r="A133" s="372">
        <v>2011499</v>
      </c>
      <c r="B133" s="373" t="s">
        <v>275</v>
      </c>
      <c r="C133" s="374">
        <v>0</v>
      </c>
      <c r="D133" s="295">
        <v>0</v>
      </c>
      <c r="E133" s="375">
        <f t="shared" si="11"/>
        <v>0</v>
      </c>
      <c r="F133" s="295">
        <f t="shared" si="12"/>
        <v>0</v>
      </c>
      <c r="G133" s="295"/>
      <c r="H133" s="295"/>
      <c r="I133" s="387"/>
      <c r="J133" s="374">
        <f t="shared" si="13"/>
        <v>0</v>
      </c>
      <c r="K133" s="375">
        <f t="shared" si="14"/>
        <v>0</v>
      </c>
    </row>
    <row r="134" spans="1:11">
      <c r="A134" s="376">
        <v>20123</v>
      </c>
      <c r="B134" s="377" t="s">
        <v>276</v>
      </c>
      <c r="C134" s="378">
        <v>16</v>
      </c>
      <c r="D134" s="378">
        <f t="shared" ref="D134:I134" si="21">SUM(D135:D140)</f>
        <v>51</v>
      </c>
      <c r="E134" s="379">
        <f t="shared" si="11"/>
        <v>318.75</v>
      </c>
      <c r="F134" s="378">
        <f t="shared" si="12"/>
        <v>58</v>
      </c>
      <c r="G134" s="378">
        <f t="shared" si="21"/>
        <v>38</v>
      </c>
      <c r="H134" s="378">
        <f t="shared" si="21"/>
        <v>10</v>
      </c>
      <c r="I134" s="388">
        <f t="shared" si="21"/>
        <v>10</v>
      </c>
      <c r="J134" s="378">
        <f t="shared" si="13"/>
        <v>42</v>
      </c>
      <c r="K134" s="379">
        <f t="shared" si="14"/>
        <v>262.5</v>
      </c>
    </row>
    <row r="135" spans="1:11">
      <c r="A135" s="372">
        <v>2012301</v>
      </c>
      <c r="B135" s="373" t="s">
        <v>277</v>
      </c>
      <c r="C135" s="374">
        <v>0</v>
      </c>
      <c r="D135" s="295">
        <v>0</v>
      </c>
      <c r="E135" s="375">
        <f t="shared" ref="E135:E198" si="22">IF(C135=0,0,D135/C135)*100</f>
        <v>0</v>
      </c>
      <c r="F135" s="295">
        <f t="shared" ref="F135:F198" si="23">G135+H135+I135</f>
        <v>0</v>
      </c>
      <c r="G135" s="295"/>
      <c r="H135" s="295"/>
      <c r="I135" s="387"/>
      <c r="J135" s="374">
        <f t="shared" ref="J135:J198" si="24">F135-C135</f>
        <v>0</v>
      </c>
      <c r="K135" s="375">
        <f t="shared" ref="K135:K198" si="25">IF(C135=0,0,J135/C135*100)</f>
        <v>0</v>
      </c>
    </row>
    <row r="136" spans="1:11">
      <c r="A136" s="372">
        <v>2012302</v>
      </c>
      <c r="B136" s="373" t="s">
        <v>278</v>
      </c>
      <c r="C136" s="374">
        <v>0</v>
      </c>
      <c r="D136" s="295">
        <v>0</v>
      </c>
      <c r="E136" s="375">
        <f t="shared" si="22"/>
        <v>0</v>
      </c>
      <c r="F136" s="295">
        <f t="shared" si="23"/>
        <v>10</v>
      </c>
      <c r="G136" s="295"/>
      <c r="H136" s="295"/>
      <c r="I136" s="387">
        <v>10</v>
      </c>
      <c r="J136" s="374">
        <f t="shared" si="24"/>
        <v>10</v>
      </c>
      <c r="K136" s="375">
        <f t="shared" si="25"/>
        <v>0</v>
      </c>
    </row>
    <row r="137" spans="1:11">
      <c r="A137" s="372">
        <v>2012303</v>
      </c>
      <c r="B137" s="373" t="s">
        <v>279</v>
      </c>
      <c r="C137" s="374">
        <v>0</v>
      </c>
      <c r="D137" s="295">
        <v>0</v>
      </c>
      <c r="E137" s="375">
        <f t="shared" si="22"/>
        <v>0</v>
      </c>
      <c r="F137" s="295">
        <f t="shared" si="23"/>
        <v>0</v>
      </c>
      <c r="G137" s="295"/>
      <c r="H137" s="295"/>
      <c r="I137" s="387"/>
      <c r="J137" s="374">
        <f t="shared" si="24"/>
        <v>0</v>
      </c>
      <c r="K137" s="375">
        <f t="shared" si="25"/>
        <v>0</v>
      </c>
    </row>
    <row r="138" spans="1:11">
      <c r="A138" s="372">
        <v>2012304</v>
      </c>
      <c r="B138" s="373" t="s">
        <v>280</v>
      </c>
      <c r="C138" s="374">
        <v>0</v>
      </c>
      <c r="D138" s="295">
        <v>0</v>
      </c>
      <c r="E138" s="375">
        <f t="shared" si="22"/>
        <v>0</v>
      </c>
      <c r="F138" s="295">
        <f t="shared" si="23"/>
        <v>0</v>
      </c>
      <c r="G138" s="295"/>
      <c r="H138" s="295"/>
      <c r="I138" s="387"/>
      <c r="J138" s="374">
        <f t="shared" si="24"/>
        <v>0</v>
      </c>
      <c r="K138" s="375">
        <f t="shared" si="25"/>
        <v>0</v>
      </c>
    </row>
    <row r="139" spans="1:11">
      <c r="A139" s="372">
        <v>2012350</v>
      </c>
      <c r="B139" s="373" t="s">
        <v>281</v>
      </c>
      <c r="C139" s="374">
        <v>16</v>
      </c>
      <c r="D139" s="295">
        <v>15</v>
      </c>
      <c r="E139" s="375">
        <f t="shared" si="22"/>
        <v>93.75</v>
      </c>
      <c r="F139" s="295">
        <f t="shared" si="23"/>
        <v>38</v>
      </c>
      <c r="G139" s="295">
        <v>38</v>
      </c>
      <c r="H139" s="295"/>
      <c r="I139" s="387"/>
      <c r="J139" s="374">
        <f t="shared" si="24"/>
        <v>22</v>
      </c>
      <c r="K139" s="375">
        <f t="shared" si="25"/>
        <v>137.5</v>
      </c>
    </row>
    <row r="140" spans="1:11">
      <c r="A140" s="372">
        <v>2012399</v>
      </c>
      <c r="B140" s="373" t="s">
        <v>282</v>
      </c>
      <c r="C140" s="374">
        <v>0</v>
      </c>
      <c r="D140" s="295">
        <v>36</v>
      </c>
      <c r="E140" s="375">
        <f t="shared" si="22"/>
        <v>0</v>
      </c>
      <c r="F140" s="295">
        <f t="shared" si="23"/>
        <v>10</v>
      </c>
      <c r="G140" s="295"/>
      <c r="H140" s="295">
        <v>10</v>
      </c>
      <c r="I140" s="387"/>
      <c r="J140" s="374">
        <f t="shared" si="24"/>
        <v>10</v>
      </c>
      <c r="K140" s="375">
        <f t="shared" si="25"/>
        <v>0</v>
      </c>
    </row>
    <row r="141" spans="1:11">
      <c r="A141" s="376">
        <v>20125</v>
      </c>
      <c r="B141" s="377" t="s">
        <v>283</v>
      </c>
      <c r="C141" s="378">
        <v>0</v>
      </c>
      <c r="D141" s="378">
        <f t="shared" ref="D141:I141" si="26">SUM(D142:D148)</f>
        <v>0</v>
      </c>
      <c r="E141" s="379">
        <f t="shared" si="22"/>
        <v>0</v>
      </c>
      <c r="F141" s="378">
        <f t="shared" si="23"/>
        <v>0</v>
      </c>
      <c r="G141" s="378">
        <f t="shared" si="26"/>
        <v>0</v>
      </c>
      <c r="H141" s="378">
        <f t="shared" si="26"/>
        <v>0</v>
      </c>
      <c r="I141" s="388">
        <f t="shared" si="26"/>
        <v>0</v>
      </c>
      <c r="J141" s="378">
        <f t="shared" si="24"/>
        <v>0</v>
      </c>
      <c r="K141" s="379">
        <f t="shared" si="25"/>
        <v>0</v>
      </c>
    </row>
    <row r="142" spans="1:11">
      <c r="A142" s="372">
        <v>2012501</v>
      </c>
      <c r="B142" s="373" t="s">
        <v>284</v>
      </c>
      <c r="C142" s="374">
        <v>0</v>
      </c>
      <c r="D142" s="295">
        <v>0</v>
      </c>
      <c r="E142" s="375">
        <f t="shared" si="22"/>
        <v>0</v>
      </c>
      <c r="F142" s="295">
        <f t="shared" si="23"/>
        <v>0</v>
      </c>
      <c r="G142" s="295"/>
      <c r="H142" s="295"/>
      <c r="I142" s="387"/>
      <c r="J142" s="374">
        <f t="shared" si="24"/>
        <v>0</v>
      </c>
      <c r="K142" s="375">
        <f t="shared" si="25"/>
        <v>0</v>
      </c>
    </row>
    <row r="143" spans="1:11">
      <c r="A143" s="372">
        <v>2012502</v>
      </c>
      <c r="B143" s="373" t="s">
        <v>285</v>
      </c>
      <c r="C143" s="374">
        <v>0</v>
      </c>
      <c r="D143" s="295">
        <v>0</v>
      </c>
      <c r="E143" s="375">
        <f t="shared" si="22"/>
        <v>0</v>
      </c>
      <c r="F143" s="295">
        <f t="shared" si="23"/>
        <v>0</v>
      </c>
      <c r="G143" s="295"/>
      <c r="H143" s="295"/>
      <c r="I143" s="387"/>
      <c r="J143" s="374">
        <f t="shared" si="24"/>
        <v>0</v>
      </c>
      <c r="K143" s="375">
        <f t="shared" si="25"/>
        <v>0</v>
      </c>
    </row>
    <row r="144" spans="1:11">
      <c r="A144" s="372">
        <v>2012503</v>
      </c>
      <c r="B144" s="373" t="s">
        <v>286</v>
      </c>
      <c r="C144" s="374">
        <v>0</v>
      </c>
      <c r="D144" s="295">
        <v>0</v>
      </c>
      <c r="E144" s="375">
        <f t="shared" si="22"/>
        <v>0</v>
      </c>
      <c r="F144" s="295">
        <f t="shared" si="23"/>
        <v>0</v>
      </c>
      <c r="G144" s="295"/>
      <c r="H144" s="295"/>
      <c r="I144" s="387"/>
      <c r="J144" s="374">
        <f t="shared" si="24"/>
        <v>0</v>
      </c>
      <c r="K144" s="375">
        <f t="shared" si="25"/>
        <v>0</v>
      </c>
    </row>
    <row r="145" spans="1:11">
      <c r="A145" s="372">
        <v>2012504</v>
      </c>
      <c r="B145" s="373" t="s">
        <v>287</v>
      </c>
      <c r="C145" s="374">
        <v>0</v>
      </c>
      <c r="D145" s="295">
        <v>0</v>
      </c>
      <c r="E145" s="375">
        <f t="shared" si="22"/>
        <v>0</v>
      </c>
      <c r="F145" s="295">
        <f t="shared" si="23"/>
        <v>0</v>
      </c>
      <c r="G145" s="295"/>
      <c r="H145" s="295"/>
      <c r="I145" s="387"/>
      <c r="J145" s="374">
        <f t="shared" si="24"/>
        <v>0</v>
      </c>
      <c r="K145" s="375">
        <f t="shared" si="25"/>
        <v>0</v>
      </c>
    </row>
    <row r="146" spans="1:11">
      <c r="A146" s="372">
        <v>2012505</v>
      </c>
      <c r="B146" s="373" t="s">
        <v>288</v>
      </c>
      <c r="C146" s="374">
        <v>0</v>
      </c>
      <c r="D146" s="295">
        <v>0</v>
      </c>
      <c r="E146" s="375">
        <f t="shared" si="22"/>
        <v>0</v>
      </c>
      <c r="F146" s="295">
        <f t="shared" si="23"/>
        <v>0</v>
      </c>
      <c r="G146" s="295"/>
      <c r="H146" s="295"/>
      <c r="I146" s="387"/>
      <c r="J146" s="374">
        <f t="shared" si="24"/>
        <v>0</v>
      </c>
      <c r="K146" s="375">
        <f t="shared" si="25"/>
        <v>0</v>
      </c>
    </row>
    <row r="147" spans="1:11">
      <c r="A147" s="372">
        <v>2012550</v>
      </c>
      <c r="B147" s="373" t="s">
        <v>289</v>
      </c>
      <c r="C147" s="374">
        <v>0</v>
      </c>
      <c r="D147" s="295">
        <v>0</v>
      </c>
      <c r="E147" s="375">
        <f t="shared" si="22"/>
        <v>0</v>
      </c>
      <c r="F147" s="295">
        <f t="shared" si="23"/>
        <v>0</v>
      </c>
      <c r="G147" s="295"/>
      <c r="H147" s="295"/>
      <c r="I147" s="387"/>
      <c r="J147" s="374">
        <f t="shared" si="24"/>
        <v>0</v>
      </c>
      <c r="K147" s="375">
        <f t="shared" si="25"/>
        <v>0</v>
      </c>
    </row>
    <row r="148" spans="1:11">
      <c r="A148" s="372">
        <v>2012599</v>
      </c>
      <c r="B148" s="373" t="s">
        <v>290</v>
      </c>
      <c r="C148" s="374">
        <v>0</v>
      </c>
      <c r="D148" s="295">
        <v>0</v>
      </c>
      <c r="E148" s="375">
        <f t="shared" si="22"/>
        <v>0</v>
      </c>
      <c r="F148" s="295">
        <f t="shared" si="23"/>
        <v>0</v>
      </c>
      <c r="G148" s="295"/>
      <c r="H148" s="295"/>
      <c r="I148" s="387"/>
      <c r="J148" s="374">
        <f t="shared" si="24"/>
        <v>0</v>
      </c>
      <c r="K148" s="375">
        <f t="shared" si="25"/>
        <v>0</v>
      </c>
    </row>
    <row r="149" spans="1:11">
      <c r="A149" s="376">
        <v>20126</v>
      </c>
      <c r="B149" s="377" t="s">
        <v>291</v>
      </c>
      <c r="C149" s="378">
        <v>93</v>
      </c>
      <c r="D149" s="378">
        <f t="shared" ref="D149:I149" si="27">SUM(D150:D154)</f>
        <v>102</v>
      </c>
      <c r="E149" s="379">
        <f t="shared" si="22"/>
        <v>109.677419354839</v>
      </c>
      <c r="F149" s="378">
        <f t="shared" si="23"/>
        <v>72</v>
      </c>
      <c r="G149" s="378">
        <f t="shared" si="27"/>
        <v>72</v>
      </c>
      <c r="H149" s="378">
        <f t="shared" si="27"/>
        <v>0</v>
      </c>
      <c r="I149" s="388">
        <f t="shared" si="27"/>
        <v>0</v>
      </c>
      <c r="J149" s="378">
        <f t="shared" si="24"/>
        <v>-21</v>
      </c>
      <c r="K149" s="379">
        <f t="shared" si="25"/>
        <v>-22.5806451612903</v>
      </c>
    </row>
    <row r="150" spans="1:11">
      <c r="A150" s="372">
        <v>2012601</v>
      </c>
      <c r="B150" s="373" t="s">
        <v>292</v>
      </c>
      <c r="C150" s="374">
        <v>93</v>
      </c>
      <c r="D150" s="295">
        <v>102</v>
      </c>
      <c r="E150" s="375">
        <f t="shared" si="22"/>
        <v>109.677419354839</v>
      </c>
      <c r="F150" s="295">
        <f t="shared" si="23"/>
        <v>72</v>
      </c>
      <c r="G150" s="295">
        <v>72</v>
      </c>
      <c r="H150" s="295"/>
      <c r="I150" s="387"/>
      <c r="J150" s="374">
        <f t="shared" si="24"/>
        <v>-21</v>
      </c>
      <c r="K150" s="375">
        <f t="shared" si="25"/>
        <v>-22.5806451612903</v>
      </c>
    </row>
    <row r="151" spans="1:11">
      <c r="A151" s="372">
        <v>2012602</v>
      </c>
      <c r="B151" s="373" t="s">
        <v>293</v>
      </c>
      <c r="C151" s="374">
        <v>0</v>
      </c>
      <c r="D151" s="295">
        <v>0</v>
      </c>
      <c r="E151" s="375">
        <f t="shared" si="22"/>
        <v>0</v>
      </c>
      <c r="F151" s="295">
        <f t="shared" si="23"/>
        <v>0</v>
      </c>
      <c r="G151" s="295"/>
      <c r="H151" s="295"/>
      <c r="I151" s="387"/>
      <c r="J151" s="374">
        <f t="shared" si="24"/>
        <v>0</v>
      </c>
      <c r="K151" s="375">
        <f t="shared" si="25"/>
        <v>0</v>
      </c>
    </row>
    <row r="152" spans="1:11">
      <c r="A152" s="372">
        <v>2012603</v>
      </c>
      <c r="B152" s="373" t="s">
        <v>294</v>
      </c>
      <c r="C152" s="374">
        <v>0</v>
      </c>
      <c r="D152" s="295">
        <v>0</v>
      </c>
      <c r="E152" s="375">
        <f t="shared" si="22"/>
        <v>0</v>
      </c>
      <c r="F152" s="295">
        <f t="shared" si="23"/>
        <v>0</v>
      </c>
      <c r="G152" s="295"/>
      <c r="H152" s="295"/>
      <c r="I152" s="387"/>
      <c r="J152" s="374">
        <f t="shared" si="24"/>
        <v>0</v>
      </c>
      <c r="K152" s="375">
        <f t="shared" si="25"/>
        <v>0</v>
      </c>
    </row>
    <row r="153" spans="1:11">
      <c r="A153" s="372">
        <v>2012604</v>
      </c>
      <c r="B153" s="373" t="s">
        <v>295</v>
      </c>
      <c r="C153" s="374">
        <v>0</v>
      </c>
      <c r="D153" s="295">
        <v>0</v>
      </c>
      <c r="E153" s="375">
        <f t="shared" si="22"/>
        <v>0</v>
      </c>
      <c r="F153" s="295">
        <f t="shared" si="23"/>
        <v>0</v>
      </c>
      <c r="G153" s="295"/>
      <c r="H153" s="295"/>
      <c r="I153" s="387"/>
      <c r="J153" s="374">
        <f t="shared" si="24"/>
        <v>0</v>
      </c>
      <c r="K153" s="375">
        <f t="shared" si="25"/>
        <v>0</v>
      </c>
    </row>
    <row r="154" spans="1:11">
      <c r="A154" s="372">
        <v>2012699</v>
      </c>
      <c r="B154" s="373" t="s">
        <v>296</v>
      </c>
      <c r="C154" s="374">
        <v>0</v>
      </c>
      <c r="D154" s="295">
        <v>0</v>
      </c>
      <c r="E154" s="375">
        <f t="shared" si="22"/>
        <v>0</v>
      </c>
      <c r="F154" s="295">
        <f t="shared" si="23"/>
        <v>0</v>
      </c>
      <c r="G154" s="295"/>
      <c r="H154" s="295"/>
      <c r="I154" s="387"/>
      <c r="J154" s="374">
        <f t="shared" si="24"/>
        <v>0</v>
      </c>
      <c r="K154" s="375">
        <f t="shared" si="25"/>
        <v>0</v>
      </c>
    </row>
    <row r="155" spans="1:11">
      <c r="A155" s="376">
        <v>20128</v>
      </c>
      <c r="B155" s="377" t="s">
        <v>297</v>
      </c>
      <c r="C155" s="378">
        <v>50</v>
      </c>
      <c r="D155" s="378">
        <f t="shared" ref="D155:I155" si="28">SUM(D156:D161)</f>
        <v>64</v>
      </c>
      <c r="E155" s="379">
        <f t="shared" si="22"/>
        <v>128</v>
      </c>
      <c r="F155" s="378">
        <f t="shared" si="23"/>
        <v>81</v>
      </c>
      <c r="G155" s="378">
        <f t="shared" si="28"/>
        <v>81</v>
      </c>
      <c r="H155" s="378">
        <f t="shared" si="28"/>
        <v>0</v>
      </c>
      <c r="I155" s="388">
        <f t="shared" si="28"/>
        <v>0</v>
      </c>
      <c r="J155" s="378">
        <f t="shared" si="24"/>
        <v>31</v>
      </c>
      <c r="K155" s="379">
        <f t="shared" si="25"/>
        <v>62</v>
      </c>
    </row>
    <row r="156" spans="1:11">
      <c r="A156" s="372">
        <v>2012801</v>
      </c>
      <c r="B156" s="373" t="s">
        <v>298</v>
      </c>
      <c r="C156" s="374">
        <v>25</v>
      </c>
      <c r="D156" s="295">
        <v>34</v>
      </c>
      <c r="E156" s="375">
        <f t="shared" si="22"/>
        <v>136</v>
      </c>
      <c r="F156" s="295">
        <f t="shared" si="23"/>
        <v>36</v>
      </c>
      <c r="G156" s="295">
        <v>36</v>
      </c>
      <c r="H156" s="295"/>
      <c r="I156" s="387"/>
      <c r="J156" s="374">
        <f t="shared" si="24"/>
        <v>11</v>
      </c>
      <c r="K156" s="375">
        <f t="shared" si="25"/>
        <v>44</v>
      </c>
    </row>
    <row r="157" spans="1:11">
      <c r="A157" s="372">
        <v>2012802</v>
      </c>
      <c r="B157" s="373" t="s">
        <v>299</v>
      </c>
      <c r="C157" s="374">
        <v>0</v>
      </c>
      <c r="D157" s="295">
        <v>0</v>
      </c>
      <c r="E157" s="375">
        <f t="shared" si="22"/>
        <v>0</v>
      </c>
      <c r="F157" s="295">
        <f t="shared" si="23"/>
        <v>0</v>
      </c>
      <c r="G157" s="295"/>
      <c r="H157" s="295"/>
      <c r="I157" s="387"/>
      <c r="J157" s="374">
        <f t="shared" si="24"/>
        <v>0</v>
      </c>
      <c r="K157" s="375">
        <f t="shared" si="25"/>
        <v>0</v>
      </c>
    </row>
    <row r="158" spans="1:11">
      <c r="A158" s="372">
        <v>2012803</v>
      </c>
      <c r="B158" s="373" t="s">
        <v>300</v>
      </c>
      <c r="C158" s="374">
        <v>0</v>
      </c>
      <c r="D158" s="295">
        <v>0</v>
      </c>
      <c r="E158" s="375">
        <f t="shared" si="22"/>
        <v>0</v>
      </c>
      <c r="F158" s="295">
        <f t="shared" si="23"/>
        <v>0</v>
      </c>
      <c r="G158" s="295"/>
      <c r="H158" s="295"/>
      <c r="I158" s="387"/>
      <c r="J158" s="374">
        <f t="shared" si="24"/>
        <v>0</v>
      </c>
      <c r="K158" s="375">
        <f t="shared" si="25"/>
        <v>0</v>
      </c>
    </row>
    <row r="159" spans="1:11">
      <c r="A159" s="372">
        <v>2012804</v>
      </c>
      <c r="B159" s="373" t="s">
        <v>171</v>
      </c>
      <c r="C159" s="374">
        <v>0</v>
      </c>
      <c r="D159" s="295">
        <v>0</v>
      </c>
      <c r="E159" s="375">
        <f t="shared" si="22"/>
        <v>0</v>
      </c>
      <c r="F159" s="295">
        <f t="shared" si="23"/>
        <v>0</v>
      </c>
      <c r="G159" s="295"/>
      <c r="H159" s="295"/>
      <c r="I159" s="387"/>
      <c r="J159" s="374">
        <f t="shared" si="24"/>
        <v>0</v>
      </c>
      <c r="K159" s="375">
        <f t="shared" si="25"/>
        <v>0</v>
      </c>
    </row>
    <row r="160" spans="1:11">
      <c r="A160" s="372">
        <v>2012850</v>
      </c>
      <c r="B160" s="373" t="s">
        <v>301</v>
      </c>
      <c r="C160" s="374">
        <v>25</v>
      </c>
      <c r="D160" s="295">
        <v>30</v>
      </c>
      <c r="E160" s="375">
        <f t="shared" si="22"/>
        <v>120</v>
      </c>
      <c r="F160" s="295">
        <f t="shared" si="23"/>
        <v>45</v>
      </c>
      <c r="G160" s="295">
        <v>45</v>
      </c>
      <c r="H160" s="295"/>
      <c r="I160" s="387"/>
      <c r="J160" s="374">
        <f t="shared" si="24"/>
        <v>20</v>
      </c>
      <c r="K160" s="375">
        <f t="shared" si="25"/>
        <v>80</v>
      </c>
    </row>
    <row r="161" spans="1:11">
      <c r="A161" s="372">
        <v>2012899</v>
      </c>
      <c r="B161" s="373" t="s">
        <v>302</v>
      </c>
      <c r="C161" s="374">
        <v>0</v>
      </c>
      <c r="D161" s="295">
        <v>0</v>
      </c>
      <c r="E161" s="375">
        <f t="shared" si="22"/>
        <v>0</v>
      </c>
      <c r="F161" s="295">
        <f t="shared" si="23"/>
        <v>0</v>
      </c>
      <c r="G161" s="295"/>
      <c r="H161" s="295"/>
      <c r="I161" s="387"/>
      <c r="J161" s="374">
        <f t="shared" si="24"/>
        <v>0</v>
      </c>
      <c r="K161" s="375">
        <f t="shared" si="25"/>
        <v>0</v>
      </c>
    </row>
    <row r="162" spans="1:11">
      <c r="A162" s="376">
        <v>20129</v>
      </c>
      <c r="B162" s="377" t="s">
        <v>303</v>
      </c>
      <c r="C162" s="378">
        <v>406</v>
      </c>
      <c r="D162" s="378">
        <f t="shared" ref="D162:I162" si="29">SUM(D163:D168)</f>
        <v>1823</v>
      </c>
      <c r="E162" s="379">
        <f t="shared" si="22"/>
        <v>449.014778325123</v>
      </c>
      <c r="F162" s="378">
        <f t="shared" si="23"/>
        <v>306</v>
      </c>
      <c r="G162" s="378">
        <f t="shared" si="29"/>
        <v>286</v>
      </c>
      <c r="H162" s="378">
        <f t="shared" si="29"/>
        <v>0</v>
      </c>
      <c r="I162" s="388">
        <f t="shared" si="29"/>
        <v>20</v>
      </c>
      <c r="J162" s="378">
        <f t="shared" si="24"/>
        <v>-100</v>
      </c>
      <c r="K162" s="379">
        <f t="shared" si="25"/>
        <v>-24.6305418719212</v>
      </c>
    </row>
    <row r="163" spans="1:11">
      <c r="A163" s="372">
        <v>2012901</v>
      </c>
      <c r="B163" s="373" t="s">
        <v>304</v>
      </c>
      <c r="C163" s="374">
        <v>216</v>
      </c>
      <c r="D163" s="295">
        <v>1579</v>
      </c>
      <c r="E163" s="375">
        <f t="shared" si="22"/>
        <v>731.018518518518</v>
      </c>
      <c r="F163" s="295">
        <f t="shared" si="23"/>
        <v>184</v>
      </c>
      <c r="G163" s="295">
        <v>184</v>
      </c>
      <c r="H163" s="295"/>
      <c r="I163" s="387"/>
      <c r="J163" s="374">
        <f t="shared" si="24"/>
        <v>-32</v>
      </c>
      <c r="K163" s="375">
        <f t="shared" si="25"/>
        <v>-14.8148148148148</v>
      </c>
    </row>
    <row r="164" spans="1:11">
      <c r="A164" s="372">
        <v>2012902</v>
      </c>
      <c r="B164" s="373" t="s">
        <v>305</v>
      </c>
      <c r="C164" s="374">
        <v>51</v>
      </c>
      <c r="D164" s="295">
        <v>109</v>
      </c>
      <c r="E164" s="375">
        <f t="shared" si="22"/>
        <v>213.725490196078</v>
      </c>
      <c r="F164" s="295">
        <f t="shared" si="23"/>
        <v>20</v>
      </c>
      <c r="G164" s="295"/>
      <c r="H164" s="295"/>
      <c r="I164" s="387">
        <v>20</v>
      </c>
      <c r="J164" s="374">
        <f t="shared" si="24"/>
        <v>-31</v>
      </c>
      <c r="K164" s="375">
        <f t="shared" si="25"/>
        <v>-60.7843137254902</v>
      </c>
    </row>
    <row r="165" spans="1:11">
      <c r="A165" s="372">
        <v>2012903</v>
      </c>
      <c r="B165" s="373" t="s">
        <v>306</v>
      </c>
      <c r="C165" s="374">
        <v>0</v>
      </c>
      <c r="D165" s="295">
        <v>0</v>
      </c>
      <c r="E165" s="375">
        <f t="shared" si="22"/>
        <v>0</v>
      </c>
      <c r="F165" s="295">
        <f t="shared" si="23"/>
        <v>0</v>
      </c>
      <c r="G165" s="295"/>
      <c r="H165" s="295"/>
      <c r="I165" s="387"/>
      <c r="J165" s="374">
        <f t="shared" si="24"/>
        <v>0</v>
      </c>
      <c r="K165" s="375">
        <f t="shared" si="25"/>
        <v>0</v>
      </c>
    </row>
    <row r="166" spans="1:11">
      <c r="A166" s="372">
        <v>2012906</v>
      </c>
      <c r="B166" s="373" t="s">
        <v>307</v>
      </c>
      <c r="C166" s="374">
        <v>22</v>
      </c>
      <c r="D166" s="295">
        <v>22</v>
      </c>
      <c r="E166" s="375">
        <f t="shared" si="22"/>
        <v>100</v>
      </c>
      <c r="F166" s="295">
        <f t="shared" si="23"/>
        <v>0</v>
      </c>
      <c r="G166" s="295"/>
      <c r="H166" s="295"/>
      <c r="I166" s="387"/>
      <c r="J166" s="374">
        <f t="shared" si="24"/>
        <v>-22</v>
      </c>
      <c r="K166" s="375">
        <f t="shared" si="25"/>
        <v>-100</v>
      </c>
    </row>
    <row r="167" spans="1:11">
      <c r="A167" s="372">
        <v>2012950</v>
      </c>
      <c r="B167" s="373" t="s">
        <v>308</v>
      </c>
      <c r="C167" s="374">
        <v>117</v>
      </c>
      <c r="D167" s="295">
        <v>106</v>
      </c>
      <c r="E167" s="375">
        <f t="shared" si="22"/>
        <v>90.5982905982906</v>
      </c>
      <c r="F167" s="295">
        <f t="shared" si="23"/>
        <v>102</v>
      </c>
      <c r="G167" s="295">
        <v>102</v>
      </c>
      <c r="H167" s="295"/>
      <c r="I167" s="387"/>
      <c r="J167" s="374">
        <f t="shared" si="24"/>
        <v>-15</v>
      </c>
      <c r="K167" s="375">
        <f t="shared" si="25"/>
        <v>-12.8205128205128</v>
      </c>
    </row>
    <row r="168" spans="1:11">
      <c r="A168" s="372">
        <v>2012999</v>
      </c>
      <c r="B168" s="373" t="s">
        <v>309</v>
      </c>
      <c r="C168" s="374">
        <v>0</v>
      </c>
      <c r="D168" s="295">
        <v>7</v>
      </c>
      <c r="E168" s="375">
        <f t="shared" si="22"/>
        <v>0</v>
      </c>
      <c r="F168" s="295">
        <f t="shared" si="23"/>
        <v>0</v>
      </c>
      <c r="G168" s="295"/>
      <c r="H168" s="295"/>
      <c r="I168" s="387">
        <v>0</v>
      </c>
      <c r="J168" s="374">
        <f t="shared" si="24"/>
        <v>0</v>
      </c>
      <c r="K168" s="375">
        <f t="shared" si="25"/>
        <v>0</v>
      </c>
    </row>
    <row r="169" spans="1:11">
      <c r="A169" s="376">
        <v>20131</v>
      </c>
      <c r="B169" s="377" t="s">
        <v>310</v>
      </c>
      <c r="C169" s="378">
        <v>260</v>
      </c>
      <c r="D169" s="378">
        <f t="shared" ref="D169:I169" si="30">SUM(D170:D175)</f>
        <v>392</v>
      </c>
      <c r="E169" s="379">
        <f t="shared" si="22"/>
        <v>150.769230769231</v>
      </c>
      <c r="F169" s="378">
        <f t="shared" si="23"/>
        <v>272</v>
      </c>
      <c r="G169" s="378">
        <f t="shared" si="30"/>
        <v>272</v>
      </c>
      <c r="H169" s="378">
        <f t="shared" si="30"/>
        <v>0</v>
      </c>
      <c r="I169" s="388">
        <f t="shared" si="30"/>
        <v>0</v>
      </c>
      <c r="J169" s="378">
        <f t="shared" si="24"/>
        <v>12</v>
      </c>
      <c r="K169" s="379">
        <f t="shared" si="25"/>
        <v>4.61538461538462</v>
      </c>
    </row>
    <row r="170" spans="1:11">
      <c r="A170" s="372">
        <v>2013101</v>
      </c>
      <c r="B170" s="373" t="s">
        <v>311</v>
      </c>
      <c r="C170" s="374">
        <v>238</v>
      </c>
      <c r="D170" s="295">
        <v>240</v>
      </c>
      <c r="E170" s="375">
        <f t="shared" si="22"/>
        <v>100.840336134454</v>
      </c>
      <c r="F170" s="295">
        <f t="shared" si="23"/>
        <v>245</v>
      </c>
      <c r="G170" s="295">
        <v>245</v>
      </c>
      <c r="H170" s="295"/>
      <c r="I170" s="387"/>
      <c r="J170" s="374">
        <f t="shared" si="24"/>
        <v>7</v>
      </c>
      <c r="K170" s="375">
        <f t="shared" si="25"/>
        <v>2.94117647058823</v>
      </c>
    </row>
    <row r="171" ht="24" spans="1:11">
      <c r="A171" s="372">
        <v>2013102</v>
      </c>
      <c r="B171" s="373" t="s">
        <v>312</v>
      </c>
      <c r="C171" s="374">
        <v>0</v>
      </c>
      <c r="D171" s="295">
        <v>90</v>
      </c>
      <c r="E171" s="375">
        <f t="shared" si="22"/>
        <v>0</v>
      </c>
      <c r="F171" s="295">
        <f t="shared" si="23"/>
        <v>0</v>
      </c>
      <c r="G171" s="295"/>
      <c r="H171" s="295"/>
      <c r="I171" s="387"/>
      <c r="J171" s="374">
        <f t="shared" si="24"/>
        <v>0</v>
      </c>
      <c r="K171" s="375">
        <f t="shared" si="25"/>
        <v>0</v>
      </c>
    </row>
    <row r="172" spans="1:11">
      <c r="A172" s="372">
        <v>2013103</v>
      </c>
      <c r="B172" s="373" t="s">
        <v>313</v>
      </c>
      <c r="C172" s="374">
        <v>0</v>
      </c>
      <c r="D172" s="295">
        <v>0</v>
      </c>
      <c r="E172" s="375">
        <f t="shared" si="22"/>
        <v>0</v>
      </c>
      <c r="F172" s="295">
        <f t="shared" si="23"/>
        <v>0</v>
      </c>
      <c r="G172" s="295"/>
      <c r="H172" s="295"/>
      <c r="I172" s="387"/>
      <c r="J172" s="374">
        <f t="shared" si="24"/>
        <v>0</v>
      </c>
      <c r="K172" s="375">
        <f t="shared" si="25"/>
        <v>0</v>
      </c>
    </row>
    <row r="173" spans="1:11">
      <c r="A173" s="372">
        <v>2013105</v>
      </c>
      <c r="B173" s="373" t="s">
        <v>314</v>
      </c>
      <c r="C173" s="374">
        <v>0</v>
      </c>
      <c r="D173" s="295">
        <v>0</v>
      </c>
      <c r="E173" s="375">
        <f t="shared" si="22"/>
        <v>0</v>
      </c>
      <c r="F173" s="295">
        <f t="shared" si="23"/>
        <v>0</v>
      </c>
      <c r="G173" s="295"/>
      <c r="H173" s="295"/>
      <c r="I173" s="387"/>
      <c r="J173" s="374">
        <f t="shared" si="24"/>
        <v>0</v>
      </c>
      <c r="K173" s="375">
        <f t="shared" si="25"/>
        <v>0</v>
      </c>
    </row>
    <row r="174" spans="1:11">
      <c r="A174" s="372">
        <v>2013150</v>
      </c>
      <c r="B174" s="373" t="s">
        <v>315</v>
      </c>
      <c r="C174" s="374">
        <v>22</v>
      </c>
      <c r="D174" s="291">
        <v>23</v>
      </c>
      <c r="E174" s="389">
        <f t="shared" si="22"/>
        <v>104.545454545455</v>
      </c>
      <c r="F174" s="295">
        <f t="shared" si="23"/>
        <v>27</v>
      </c>
      <c r="G174" s="295">
        <v>27</v>
      </c>
      <c r="H174" s="295"/>
      <c r="I174" s="387"/>
      <c r="J174" s="390">
        <f t="shared" si="24"/>
        <v>5</v>
      </c>
      <c r="K174" s="389">
        <f t="shared" si="25"/>
        <v>22.7272727272727</v>
      </c>
    </row>
    <row r="175" spans="1:11">
      <c r="A175" s="372">
        <v>2013199</v>
      </c>
      <c r="B175" s="373" t="s">
        <v>316</v>
      </c>
      <c r="C175" s="374">
        <v>0</v>
      </c>
      <c r="D175" s="295">
        <v>39</v>
      </c>
      <c r="E175" s="375">
        <f t="shared" si="22"/>
        <v>0</v>
      </c>
      <c r="F175" s="295">
        <f t="shared" si="23"/>
        <v>0</v>
      </c>
      <c r="G175" s="295"/>
      <c r="H175" s="295"/>
      <c r="I175" s="387"/>
      <c r="J175" s="374">
        <f t="shared" si="24"/>
        <v>0</v>
      </c>
      <c r="K175" s="375">
        <f t="shared" si="25"/>
        <v>0</v>
      </c>
    </row>
    <row r="176" spans="1:11">
      <c r="A176" s="376">
        <v>20132</v>
      </c>
      <c r="B176" s="377" t="s">
        <v>317</v>
      </c>
      <c r="C176" s="378">
        <v>3295</v>
      </c>
      <c r="D176" s="378">
        <f t="shared" ref="D176:I176" si="31">SUM(D177:D182)</f>
        <v>3359</v>
      </c>
      <c r="E176" s="379">
        <f t="shared" si="22"/>
        <v>101.942336874052</v>
      </c>
      <c r="F176" s="378">
        <f t="shared" si="23"/>
        <v>4195</v>
      </c>
      <c r="G176" s="378">
        <f t="shared" si="31"/>
        <v>3770</v>
      </c>
      <c r="H176" s="378">
        <f t="shared" si="31"/>
        <v>37</v>
      </c>
      <c r="I176" s="388">
        <f t="shared" si="31"/>
        <v>388</v>
      </c>
      <c r="J176" s="378">
        <f t="shared" si="24"/>
        <v>900</v>
      </c>
      <c r="K176" s="379">
        <f t="shared" si="25"/>
        <v>27.3141122913505</v>
      </c>
    </row>
    <row r="177" spans="1:11">
      <c r="A177" s="372">
        <v>2013201</v>
      </c>
      <c r="B177" s="373" t="s">
        <v>318</v>
      </c>
      <c r="C177" s="374">
        <v>3061</v>
      </c>
      <c r="D177" s="295">
        <v>3030</v>
      </c>
      <c r="E177" s="375">
        <f t="shared" si="22"/>
        <v>98.9872590656648</v>
      </c>
      <c r="F177" s="295">
        <f t="shared" si="23"/>
        <v>3279</v>
      </c>
      <c r="G177" s="295">
        <v>3279</v>
      </c>
      <c r="H177" s="295"/>
      <c r="I177" s="387"/>
      <c r="J177" s="374">
        <f t="shared" si="24"/>
        <v>218</v>
      </c>
      <c r="K177" s="375">
        <f t="shared" si="25"/>
        <v>7.1218556027442</v>
      </c>
    </row>
    <row r="178" spans="1:11">
      <c r="A178" s="372">
        <v>2013202</v>
      </c>
      <c r="B178" s="373" t="s">
        <v>319</v>
      </c>
      <c r="C178" s="374">
        <v>87</v>
      </c>
      <c r="D178" s="295">
        <v>224</v>
      </c>
      <c r="E178" s="375">
        <f t="shared" si="22"/>
        <v>257.471264367816</v>
      </c>
      <c r="F178" s="295">
        <f t="shared" si="23"/>
        <v>393</v>
      </c>
      <c r="G178" s="295">
        <v>316</v>
      </c>
      <c r="H178" s="295">
        <v>37</v>
      </c>
      <c r="I178" s="387">
        <v>40</v>
      </c>
      <c r="J178" s="374">
        <f t="shared" si="24"/>
        <v>306</v>
      </c>
      <c r="K178" s="375">
        <f t="shared" si="25"/>
        <v>351.724137931034</v>
      </c>
    </row>
    <row r="179" spans="1:11">
      <c r="A179" s="372">
        <v>2013203</v>
      </c>
      <c r="B179" s="373" t="s">
        <v>320</v>
      </c>
      <c r="C179" s="374">
        <v>0</v>
      </c>
      <c r="D179" s="295">
        <v>0</v>
      </c>
      <c r="E179" s="375">
        <f t="shared" si="22"/>
        <v>0</v>
      </c>
      <c r="F179" s="295">
        <f t="shared" si="23"/>
        <v>0</v>
      </c>
      <c r="G179" s="295"/>
      <c r="H179" s="295"/>
      <c r="I179" s="387"/>
      <c r="J179" s="374">
        <f t="shared" si="24"/>
        <v>0</v>
      </c>
      <c r="K179" s="375">
        <f t="shared" si="25"/>
        <v>0</v>
      </c>
    </row>
    <row r="180" spans="1:11">
      <c r="A180" s="372">
        <v>2013204</v>
      </c>
      <c r="B180" s="373" t="s">
        <v>321</v>
      </c>
      <c r="C180" s="374">
        <v>0</v>
      </c>
      <c r="D180" s="295">
        <v>0</v>
      </c>
      <c r="E180" s="375">
        <f t="shared" si="22"/>
        <v>0</v>
      </c>
      <c r="F180" s="295">
        <f t="shared" si="23"/>
        <v>0</v>
      </c>
      <c r="G180" s="295"/>
      <c r="H180" s="295"/>
      <c r="I180" s="387"/>
      <c r="J180" s="374">
        <f t="shared" si="24"/>
        <v>0</v>
      </c>
      <c r="K180" s="375">
        <f t="shared" si="25"/>
        <v>0</v>
      </c>
    </row>
    <row r="181" spans="1:11">
      <c r="A181" s="372">
        <v>2013250</v>
      </c>
      <c r="B181" s="373" t="s">
        <v>322</v>
      </c>
      <c r="C181" s="374">
        <v>96</v>
      </c>
      <c r="D181" s="295">
        <v>94</v>
      </c>
      <c r="E181" s="375">
        <f t="shared" si="22"/>
        <v>97.9166666666667</v>
      </c>
      <c r="F181" s="295">
        <f t="shared" si="23"/>
        <v>93</v>
      </c>
      <c r="G181" s="295">
        <v>93</v>
      </c>
      <c r="H181" s="295"/>
      <c r="I181" s="387"/>
      <c r="J181" s="374">
        <f t="shared" si="24"/>
        <v>-3</v>
      </c>
      <c r="K181" s="375">
        <f t="shared" si="25"/>
        <v>-3.125</v>
      </c>
    </row>
    <row r="182" spans="1:11">
      <c r="A182" s="372">
        <v>2013299</v>
      </c>
      <c r="B182" s="373" t="s">
        <v>323</v>
      </c>
      <c r="C182" s="374">
        <v>51</v>
      </c>
      <c r="D182" s="295">
        <v>11</v>
      </c>
      <c r="E182" s="375">
        <f t="shared" si="22"/>
        <v>21.5686274509804</v>
      </c>
      <c r="F182" s="295">
        <f t="shared" si="23"/>
        <v>430</v>
      </c>
      <c r="G182" s="295">
        <v>82</v>
      </c>
      <c r="H182" s="295"/>
      <c r="I182" s="387">
        <v>348</v>
      </c>
      <c r="J182" s="374">
        <f t="shared" si="24"/>
        <v>379</v>
      </c>
      <c r="K182" s="375">
        <f t="shared" si="25"/>
        <v>743.137254901961</v>
      </c>
    </row>
    <row r="183" spans="1:11">
      <c r="A183" s="376">
        <v>20133</v>
      </c>
      <c r="B183" s="377" t="s">
        <v>324</v>
      </c>
      <c r="C183" s="378">
        <v>429</v>
      </c>
      <c r="D183" s="378">
        <f t="shared" ref="D183:I183" si="32">SUM(D184:D189)</f>
        <v>573</v>
      </c>
      <c r="E183" s="379">
        <f t="shared" si="22"/>
        <v>133.566433566434</v>
      </c>
      <c r="F183" s="378">
        <f t="shared" si="23"/>
        <v>417</v>
      </c>
      <c r="G183" s="378">
        <f t="shared" si="32"/>
        <v>417</v>
      </c>
      <c r="H183" s="378">
        <f t="shared" si="32"/>
        <v>0</v>
      </c>
      <c r="I183" s="388">
        <f t="shared" si="32"/>
        <v>0</v>
      </c>
      <c r="J183" s="378">
        <f t="shared" si="24"/>
        <v>-12</v>
      </c>
      <c r="K183" s="379">
        <f t="shared" si="25"/>
        <v>-2.7972027972028</v>
      </c>
    </row>
    <row r="184" spans="1:11">
      <c r="A184" s="372">
        <v>2013301</v>
      </c>
      <c r="B184" s="373" t="s">
        <v>325</v>
      </c>
      <c r="C184" s="374">
        <v>108</v>
      </c>
      <c r="D184" s="295">
        <v>119</v>
      </c>
      <c r="E184" s="375">
        <f t="shared" si="22"/>
        <v>110.185185185185</v>
      </c>
      <c r="F184" s="295">
        <f t="shared" si="23"/>
        <v>112</v>
      </c>
      <c r="G184" s="295">
        <v>112</v>
      </c>
      <c r="H184" s="295"/>
      <c r="I184" s="387"/>
      <c r="J184" s="374">
        <f t="shared" si="24"/>
        <v>4</v>
      </c>
      <c r="K184" s="375">
        <f t="shared" si="25"/>
        <v>3.7037037037037</v>
      </c>
    </row>
    <row r="185" spans="1:11">
      <c r="A185" s="372">
        <v>2013302</v>
      </c>
      <c r="B185" s="373" t="s">
        <v>326</v>
      </c>
      <c r="C185" s="374">
        <v>0</v>
      </c>
      <c r="D185" s="295">
        <v>122</v>
      </c>
      <c r="E185" s="375">
        <f t="shared" si="22"/>
        <v>0</v>
      </c>
      <c r="F185" s="295">
        <f t="shared" si="23"/>
        <v>0</v>
      </c>
      <c r="G185" s="295"/>
      <c r="H185" s="295"/>
      <c r="I185" s="387"/>
      <c r="J185" s="374">
        <f t="shared" si="24"/>
        <v>0</v>
      </c>
      <c r="K185" s="375">
        <f t="shared" si="25"/>
        <v>0</v>
      </c>
    </row>
    <row r="186" spans="1:11">
      <c r="A186" s="372">
        <v>2013303</v>
      </c>
      <c r="B186" s="373" t="s">
        <v>327</v>
      </c>
      <c r="C186" s="374">
        <v>0</v>
      </c>
      <c r="D186" s="295">
        <v>0</v>
      </c>
      <c r="E186" s="375">
        <f t="shared" si="22"/>
        <v>0</v>
      </c>
      <c r="F186" s="295">
        <f t="shared" si="23"/>
        <v>0</v>
      </c>
      <c r="G186" s="295"/>
      <c r="H186" s="295"/>
      <c r="I186" s="387"/>
      <c r="J186" s="374">
        <f t="shared" si="24"/>
        <v>0</v>
      </c>
      <c r="K186" s="375">
        <f t="shared" si="25"/>
        <v>0</v>
      </c>
    </row>
    <row r="187" spans="1:11">
      <c r="A187" s="372">
        <v>2013304</v>
      </c>
      <c r="B187" s="373" t="s">
        <v>328</v>
      </c>
      <c r="C187" s="374">
        <v>0</v>
      </c>
      <c r="D187" s="295">
        <v>0</v>
      </c>
      <c r="E187" s="375">
        <f t="shared" si="22"/>
        <v>0</v>
      </c>
      <c r="F187" s="295">
        <f t="shared" si="23"/>
        <v>0</v>
      </c>
      <c r="G187" s="295"/>
      <c r="H187" s="295"/>
      <c r="I187" s="387"/>
      <c r="J187" s="374">
        <f t="shared" si="24"/>
        <v>0</v>
      </c>
      <c r="K187" s="375">
        <f t="shared" si="25"/>
        <v>0</v>
      </c>
    </row>
    <row r="188" spans="1:11">
      <c r="A188" s="372">
        <v>2013350</v>
      </c>
      <c r="B188" s="373" t="s">
        <v>329</v>
      </c>
      <c r="C188" s="374">
        <v>321</v>
      </c>
      <c r="D188" s="295">
        <v>332</v>
      </c>
      <c r="E188" s="375">
        <f t="shared" si="22"/>
        <v>103.426791277259</v>
      </c>
      <c r="F188" s="295">
        <f t="shared" si="23"/>
        <v>305</v>
      </c>
      <c r="G188" s="295">
        <v>305</v>
      </c>
      <c r="H188" s="295"/>
      <c r="I188" s="387"/>
      <c r="J188" s="374">
        <f t="shared" si="24"/>
        <v>-16</v>
      </c>
      <c r="K188" s="375">
        <f t="shared" si="25"/>
        <v>-4.98442367601246</v>
      </c>
    </row>
    <row r="189" spans="1:11">
      <c r="A189" s="372">
        <v>2013399</v>
      </c>
      <c r="B189" s="373" t="s">
        <v>330</v>
      </c>
      <c r="C189" s="374">
        <v>0</v>
      </c>
      <c r="D189" s="295">
        <v>0</v>
      </c>
      <c r="E189" s="375">
        <f t="shared" si="22"/>
        <v>0</v>
      </c>
      <c r="F189" s="295">
        <f t="shared" si="23"/>
        <v>0</v>
      </c>
      <c r="G189" s="295"/>
      <c r="H189" s="295"/>
      <c r="I189" s="387"/>
      <c r="J189" s="374">
        <f t="shared" si="24"/>
        <v>0</v>
      </c>
      <c r="K189" s="375">
        <f t="shared" si="25"/>
        <v>0</v>
      </c>
    </row>
    <row r="190" spans="1:11">
      <c r="A190" s="376">
        <v>20134</v>
      </c>
      <c r="B190" s="377" t="s">
        <v>331</v>
      </c>
      <c r="C190" s="378">
        <v>244</v>
      </c>
      <c r="D190" s="378">
        <f t="shared" ref="D190:I190" si="33">SUM(D191:D197)</f>
        <v>247</v>
      </c>
      <c r="E190" s="379">
        <f t="shared" si="22"/>
        <v>101.229508196721</v>
      </c>
      <c r="F190" s="378">
        <f t="shared" si="23"/>
        <v>246</v>
      </c>
      <c r="G190" s="378">
        <f t="shared" si="33"/>
        <v>198</v>
      </c>
      <c r="H190" s="378">
        <f t="shared" si="33"/>
        <v>26</v>
      </c>
      <c r="I190" s="388">
        <f t="shared" si="33"/>
        <v>22</v>
      </c>
      <c r="J190" s="378">
        <f t="shared" si="24"/>
        <v>2</v>
      </c>
      <c r="K190" s="379">
        <f t="shared" si="25"/>
        <v>0.819672131147541</v>
      </c>
    </row>
    <row r="191" spans="1:11">
      <c r="A191" s="372">
        <v>2013401</v>
      </c>
      <c r="B191" s="373" t="s">
        <v>332</v>
      </c>
      <c r="C191" s="374">
        <v>177</v>
      </c>
      <c r="D191" s="295">
        <v>183</v>
      </c>
      <c r="E191" s="375">
        <f t="shared" si="22"/>
        <v>103.389830508475</v>
      </c>
      <c r="F191" s="295">
        <f t="shared" si="23"/>
        <v>161</v>
      </c>
      <c r="G191" s="295">
        <v>161</v>
      </c>
      <c r="H191" s="295"/>
      <c r="I191" s="387"/>
      <c r="J191" s="374">
        <f t="shared" si="24"/>
        <v>-16</v>
      </c>
      <c r="K191" s="375">
        <f t="shared" si="25"/>
        <v>-9.03954802259887</v>
      </c>
    </row>
    <row r="192" spans="1:11">
      <c r="A192" s="372">
        <v>2013402</v>
      </c>
      <c r="B192" s="373" t="s">
        <v>333</v>
      </c>
      <c r="C192" s="374">
        <v>0</v>
      </c>
      <c r="D192" s="295">
        <v>2</v>
      </c>
      <c r="E192" s="375">
        <f t="shared" si="22"/>
        <v>0</v>
      </c>
      <c r="F192" s="295">
        <f t="shared" si="23"/>
        <v>0</v>
      </c>
      <c r="G192" s="295"/>
      <c r="H192" s="295"/>
      <c r="I192" s="387"/>
      <c r="J192" s="374">
        <f t="shared" si="24"/>
        <v>0</v>
      </c>
      <c r="K192" s="375">
        <f t="shared" si="25"/>
        <v>0</v>
      </c>
    </row>
    <row r="193" spans="1:11">
      <c r="A193" s="372">
        <v>2013403</v>
      </c>
      <c r="B193" s="373" t="s">
        <v>334</v>
      </c>
      <c r="C193" s="374">
        <v>0</v>
      </c>
      <c r="D193" s="295">
        <v>0</v>
      </c>
      <c r="E193" s="375">
        <f t="shared" si="22"/>
        <v>0</v>
      </c>
      <c r="F193" s="295">
        <f t="shared" si="23"/>
        <v>0</v>
      </c>
      <c r="G193" s="295"/>
      <c r="H193" s="295"/>
      <c r="I193" s="387"/>
      <c r="J193" s="374">
        <f t="shared" si="24"/>
        <v>0</v>
      </c>
      <c r="K193" s="375">
        <f t="shared" si="25"/>
        <v>0</v>
      </c>
    </row>
    <row r="194" spans="1:11">
      <c r="A194" s="372">
        <v>2013404</v>
      </c>
      <c r="B194" s="373" t="s">
        <v>335</v>
      </c>
      <c r="C194" s="374">
        <v>0</v>
      </c>
      <c r="D194" s="295">
        <v>10</v>
      </c>
      <c r="E194" s="375">
        <f t="shared" si="22"/>
        <v>0</v>
      </c>
      <c r="F194" s="295">
        <f t="shared" si="23"/>
        <v>24</v>
      </c>
      <c r="G194" s="295"/>
      <c r="H194" s="295">
        <v>19</v>
      </c>
      <c r="I194" s="387">
        <v>5</v>
      </c>
      <c r="J194" s="374">
        <f t="shared" si="24"/>
        <v>24</v>
      </c>
      <c r="K194" s="375">
        <f t="shared" si="25"/>
        <v>0</v>
      </c>
    </row>
    <row r="195" spans="1:11">
      <c r="A195" s="372">
        <v>2013405</v>
      </c>
      <c r="B195" s="373" t="s">
        <v>336</v>
      </c>
      <c r="C195" s="374">
        <v>50</v>
      </c>
      <c r="D195" s="295">
        <v>32</v>
      </c>
      <c r="E195" s="375">
        <f t="shared" si="22"/>
        <v>64</v>
      </c>
      <c r="F195" s="295">
        <f t="shared" si="23"/>
        <v>47</v>
      </c>
      <c r="G195" s="295">
        <v>23</v>
      </c>
      <c r="H195" s="295">
        <v>7</v>
      </c>
      <c r="I195" s="387">
        <v>17</v>
      </c>
      <c r="J195" s="374">
        <f t="shared" si="24"/>
        <v>-3</v>
      </c>
      <c r="K195" s="375">
        <f t="shared" si="25"/>
        <v>-6</v>
      </c>
    </row>
    <row r="196" spans="1:11">
      <c r="A196" s="372">
        <v>2013450</v>
      </c>
      <c r="B196" s="373" t="s">
        <v>337</v>
      </c>
      <c r="C196" s="374">
        <v>17</v>
      </c>
      <c r="D196" s="295">
        <v>15</v>
      </c>
      <c r="E196" s="375">
        <f t="shared" si="22"/>
        <v>88.2352941176471</v>
      </c>
      <c r="F196" s="295">
        <f t="shared" si="23"/>
        <v>14</v>
      </c>
      <c r="G196" s="295">
        <v>14</v>
      </c>
      <c r="H196" s="295"/>
      <c r="I196" s="387"/>
      <c r="J196" s="374">
        <f t="shared" si="24"/>
        <v>-3</v>
      </c>
      <c r="K196" s="375">
        <f t="shared" si="25"/>
        <v>-17.6470588235294</v>
      </c>
    </row>
    <row r="197" spans="1:11">
      <c r="A197" s="372">
        <v>2013499</v>
      </c>
      <c r="B197" s="373" t="s">
        <v>338</v>
      </c>
      <c r="C197" s="374">
        <v>0</v>
      </c>
      <c r="D197" s="295">
        <v>5</v>
      </c>
      <c r="E197" s="375">
        <f t="shared" si="22"/>
        <v>0</v>
      </c>
      <c r="F197" s="295">
        <f t="shared" si="23"/>
        <v>0</v>
      </c>
      <c r="G197" s="295"/>
      <c r="H197" s="295"/>
      <c r="I197" s="387"/>
      <c r="J197" s="374">
        <f t="shared" si="24"/>
        <v>0</v>
      </c>
      <c r="K197" s="375">
        <f t="shared" si="25"/>
        <v>0</v>
      </c>
    </row>
    <row r="198" spans="1:11">
      <c r="A198" s="376">
        <v>20135</v>
      </c>
      <c r="B198" s="377" t="s">
        <v>339</v>
      </c>
      <c r="C198" s="378">
        <v>40</v>
      </c>
      <c r="D198" s="378">
        <f t="shared" ref="D198:I198" si="34">SUM(D199:D203)</f>
        <v>20</v>
      </c>
      <c r="E198" s="379">
        <f t="shared" si="22"/>
        <v>50</v>
      </c>
      <c r="F198" s="378">
        <f t="shared" si="23"/>
        <v>0</v>
      </c>
      <c r="G198" s="378">
        <f t="shared" si="34"/>
        <v>0</v>
      </c>
      <c r="H198" s="378">
        <f t="shared" si="34"/>
        <v>0</v>
      </c>
      <c r="I198" s="388">
        <f t="shared" si="34"/>
        <v>0</v>
      </c>
      <c r="J198" s="378">
        <f t="shared" si="24"/>
        <v>-40</v>
      </c>
      <c r="K198" s="379">
        <f t="shared" si="25"/>
        <v>-100</v>
      </c>
    </row>
    <row r="199" spans="1:11">
      <c r="A199" s="372">
        <v>2013501</v>
      </c>
      <c r="B199" s="373" t="s">
        <v>340</v>
      </c>
      <c r="C199" s="374">
        <v>0</v>
      </c>
      <c r="D199" s="295">
        <v>0</v>
      </c>
      <c r="E199" s="375">
        <f t="shared" ref="E199:E262" si="35">IF(C199=0,0,D199/C199)*100</f>
        <v>0</v>
      </c>
      <c r="F199" s="295">
        <f t="shared" ref="F199:F262" si="36">G199+H199+I199</f>
        <v>0</v>
      </c>
      <c r="G199" s="295"/>
      <c r="H199" s="295"/>
      <c r="I199" s="387"/>
      <c r="J199" s="374">
        <f t="shared" ref="J199:J262" si="37">F199-C199</f>
        <v>0</v>
      </c>
      <c r="K199" s="375">
        <f t="shared" ref="K199:K243" si="38">IF(C199=0,0,J199/C199*100)</f>
        <v>0</v>
      </c>
    </row>
    <row r="200" spans="1:11">
      <c r="A200" s="372">
        <v>2013502</v>
      </c>
      <c r="B200" s="373" t="s">
        <v>341</v>
      </c>
      <c r="C200" s="374">
        <v>0</v>
      </c>
      <c r="D200" s="295">
        <v>0</v>
      </c>
      <c r="E200" s="375">
        <f t="shared" si="35"/>
        <v>0</v>
      </c>
      <c r="F200" s="295">
        <f t="shared" si="36"/>
        <v>0</v>
      </c>
      <c r="G200" s="295"/>
      <c r="H200" s="295"/>
      <c r="I200" s="387"/>
      <c r="J200" s="374">
        <f t="shared" si="37"/>
        <v>0</v>
      </c>
      <c r="K200" s="375">
        <f t="shared" si="38"/>
        <v>0</v>
      </c>
    </row>
    <row r="201" spans="1:11">
      <c r="A201" s="372">
        <v>2013503</v>
      </c>
      <c r="B201" s="373" t="s">
        <v>342</v>
      </c>
      <c r="C201" s="374">
        <v>0</v>
      </c>
      <c r="D201" s="295">
        <v>0</v>
      </c>
      <c r="E201" s="375">
        <f t="shared" si="35"/>
        <v>0</v>
      </c>
      <c r="F201" s="295">
        <f t="shared" si="36"/>
        <v>0</v>
      </c>
      <c r="G201" s="295"/>
      <c r="H201" s="295"/>
      <c r="I201" s="387"/>
      <c r="J201" s="374">
        <f t="shared" si="37"/>
        <v>0</v>
      </c>
      <c r="K201" s="375">
        <f t="shared" si="38"/>
        <v>0</v>
      </c>
    </row>
    <row r="202" spans="1:11">
      <c r="A202" s="372">
        <v>2013550</v>
      </c>
      <c r="B202" s="373" t="s">
        <v>343</v>
      </c>
      <c r="C202" s="374">
        <v>40</v>
      </c>
      <c r="D202" s="295">
        <v>20</v>
      </c>
      <c r="E202" s="375">
        <f t="shared" si="35"/>
        <v>50</v>
      </c>
      <c r="F202" s="295">
        <f t="shared" si="36"/>
        <v>0</v>
      </c>
      <c r="G202" s="295"/>
      <c r="H202" s="295"/>
      <c r="I202" s="387"/>
      <c r="J202" s="374">
        <f t="shared" si="37"/>
        <v>-40</v>
      </c>
      <c r="K202" s="375">
        <f t="shared" si="38"/>
        <v>-100</v>
      </c>
    </row>
    <row r="203" spans="1:11">
      <c r="A203" s="372">
        <v>2013599</v>
      </c>
      <c r="B203" s="373" t="s">
        <v>344</v>
      </c>
      <c r="C203" s="374">
        <v>0</v>
      </c>
      <c r="D203" s="295">
        <v>0</v>
      </c>
      <c r="E203" s="375">
        <f t="shared" si="35"/>
        <v>0</v>
      </c>
      <c r="F203" s="295">
        <f t="shared" si="36"/>
        <v>0</v>
      </c>
      <c r="G203" s="295"/>
      <c r="H203" s="295"/>
      <c r="I203" s="387"/>
      <c r="J203" s="374">
        <f t="shared" si="37"/>
        <v>0</v>
      </c>
      <c r="K203" s="375">
        <f t="shared" si="38"/>
        <v>0</v>
      </c>
    </row>
    <row r="204" spans="1:11">
      <c r="A204" s="376">
        <v>20136</v>
      </c>
      <c r="B204" s="377" t="s">
        <v>345</v>
      </c>
      <c r="C204" s="378">
        <v>776</v>
      </c>
      <c r="D204" s="378">
        <f t="shared" ref="D204:I204" si="39">SUM(D205:D209)</f>
        <v>948</v>
      </c>
      <c r="E204" s="379">
        <f t="shared" si="35"/>
        <v>122.164948453608</v>
      </c>
      <c r="F204" s="378">
        <f t="shared" si="36"/>
        <v>580</v>
      </c>
      <c r="G204" s="378">
        <f t="shared" si="39"/>
        <v>573</v>
      </c>
      <c r="H204" s="378">
        <f t="shared" si="39"/>
        <v>0</v>
      </c>
      <c r="I204" s="388">
        <f t="shared" si="39"/>
        <v>7</v>
      </c>
      <c r="J204" s="378">
        <f t="shared" si="37"/>
        <v>-196</v>
      </c>
      <c r="K204" s="379">
        <f t="shared" si="38"/>
        <v>-25.2577319587629</v>
      </c>
    </row>
    <row r="205" spans="1:11">
      <c r="A205" s="372">
        <v>2013601</v>
      </c>
      <c r="B205" s="373" t="s">
        <v>346</v>
      </c>
      <c r="C205" s="374">
        <v>575</v>
      </c>
      <c r="D205" s="295">
        <v>629</v>
      </c>
      <c r="E205" s="375">
        <f t="shared" si="35"/>
        <v>109.391304347826</v>
      </c>
      <c r="F205" s="295">
        <f t="shared" si="36"/>
        <v>404</v>
      </c>
      <c r="G205" s="295">
        <v>404</v>
      </c>
      <c r="H205" s="295"/>
      <c r="I205" s="387"/>
      <c r="J205" s="374">
        <f t="shared" si="37"/>
        <v>-171</v>
      </c>
      <c r="K205" s="375">
        <f t="shared" si="38"/>
        <v>-29.7391304347826</v>
      </c>
    </row>
    <row r="206" spans="1:11">
      <c r="A206" s="372">
        <v>2013602</v>
      </c>
      <c r="B206" s="373" t="s">
        <v>347</v>
      </c>
      <c r="C206" s="374">
        <v>0</v>
      </c>
      <c r="D206" s="295">
        <v>126</v>
      </c>
      <c r="E206" s="375">
        <f t="shared" si="35"/>
        <v>0</v>
      </c>
      <c r="F206" s="295">
        <f t="shared" si="36"/>
        <v>7</v>
      </c>
      <c r="G206" s="295"/>
      <c r="H206" s="295"/>
      <c r="I206" s="387">
        <v>7</v>
      </c>
      <c r="J206" s="374">
        <f t="shared" si="37"/>
        <v>7</v>
      </c>
      <c r="K206" s="375">
        <f t="shared" si="38"/>
        <v>0</v>
      </c>
    </row>
    <row r="207" spans="1:11">
      <c r="A207" s="372">
        <v>2013603</v>
      </c>
      <c r="B207" s="373" t="s">
        <v>348</v>
      </c>
      <c r="C207" s="374">
        <v>0</v>
      </c>
      <c r="D207" s="295">
        <v>0</v>
      </c>
      <c r="E207" s="375">
        <f t="shared" si="35"/>
        <v>0</v>
      </c>
      <c r="F207" s="295">
        <f t="shared" si="36"/>
        <v>0</v>
      </c>
      <c r="G207" s="295"/>
      <c r="H207" s="295"/>
      <c r="I207" s="387"/>
      <c r="J207" s="374">
        <f t="shared" si="37"/>
        <v>0</v>
      </c>
      <c r="K207" s="375">
        <f t="shared" si="38"/>
        <v>0</v>
      </c>
    </row>
    <row r="208" spans="1:11">
      <c r="A208" s="372">
        <v>2013650</v>
      </c>
      <c r="B208" s="373" t="s">
        <v>349</v>
      </c>
      <c r="C208" s="374">
        <v>201</v>
      </c>
      <c r="D208" s="295">
        <v>193</v>
      </c>
      <c r="E208" s="375">
        <f t="shared" si="35"/>
        <v>96.0199004975124</v>
      </c>
      <c r="F208" s="295">
        <f t="shared" si="36"/>
        <v>169</v>
      </c>
      <c r="G208" s="295">
        <v>169</v>
      </c>
      <c r="H208" s="295"/>
      <c r="I208" s="387"/>
      <c r="J208" s="374">
        <f t="shared" si="37"/>
        <v>-32</v>
      </c>
      <c r="K208" s="375">
        <f t="shared" si="38"/>
        <v>-15.9203980099502</v>
      </c>
    </row>
    <row r="209" spans="1:11">
      <c r="A209" s="372">
        <v>2013699</v>
      </c>
      <c r="B209" s="373" t="s">
        <v>345</v>
      </c>
      <c r="C209" s="374">
        <v>0</v>
      </c>
      <c r="D209" s="295">
        <v>0</v>
      </c>
      <c r="E209" s="375">
        <f t="shared" si="35"/>
        <v>0</v>
      </c>
      <c r="F209" s="295">
        <f t="shared" si="36"/>
        <v>0</v>
      </c>
      <c r="G209" s="295"/>
      <c r="H209" s="295"/>
      <c r="I209" s="387"/>
      <c r="J209" s="374">
        <f t="shared" si="37"/>
        <v>0</v>
      </c>
      <c r="K209" s="375">
        <f t="shared" si="38"/>
        <v>0</v>
      </c>
    </row>
    <row r="210" spans="1:11">
      <c r="A210" s="376">
        <v>20137</v>
      </c>
      <c r="B210" s="377" t="s">
        <v>350</v>
      </c>
      <c r="C210" s="378">
        <v>0</v>
      </c>
      <c r="D210" s="378">
        <f t="shared" ref="D210:I210" si="40">SUM(D211:D216)</f>
        <v>51</v>
      </c>
      <c r="E210" s="379">
        <f t="shared" si="35"/>
        <v>0</v>
      </c>
      <c r="F210" s="378">
        <f t="shared" si="36"/>
        <v>0</v>
      </c>
      <c r="G210" s="378">
        <f t="shared" si="40"/>
        <v>0</v>
      </c>
      <c r="H210" s="378">
        <f t="shared" si="40"/>
        <v>0</v>
      </c>
      <c r="I210" s="388">
        <f t="shared" si="40"/>
        <v>0</v>
      </c>
      <c r="J210" s="378">
        <f t="shared" si="37"/>
        <v>0</v>
      </c>
      <c r="K210" s="379">
        <f t="shared" si="38"/>
        <v>0</v>
      </c>
    </row>
    <row r="211" spans="1:11">
      <c r="A211" s="372">
        <v>2013701</v>
      </c>
      <c r="B211" s="373" t="s">
        <v>351</v>
      </c>
      <c r="C211" s="374">
        <v>0</v>
      </c>
      <c r="D211" s="291">
        <v>0</v>
      </c>
      <c r="E211" s="389">
        <f t="shared" si="35"/>
        <v>0</v>
      </c>
      <c r="F211" s="295">
        <f t="shared" si="36"/>
        <v>0</v>
      </c>
      <c r="G211" s="295"/>
      <c r="H211" s="295"/>
      <c r="I211" s="387"/>
      <c r="J211" s="390">
        <f t="shared" si="37"/>
        <v>0</v>
      </c>
      <c r="K211" s="389">
        <f t="shared" si="38"/>
        <v>0</v>
      </c>
    </row>
    <row r="212" spans="1:11">
      <c r="A212" s="372">
        <v>2013702</v>
      </c>
      <c r="B212" s="373" t="s">
        <v>352</v>
      </c>
      <c r="C212" s="374">
        <v>0</v>
      </c>
      <c r="D212" s="295">
        <v>32</v>
      </c>
      <c r="E212" s="389">
        <f t="shared" si="35"/>
        <v>0</v>
      </c>
      <c r="F212" s="295">
        <f t="shared" si="36"/>
        <v>0</v>
      </c>
      <c r="G212" s="295"/>
      <c r="H212" s="295"/>
      <c r="I212" s="387"/>
      <c r="J212" s="390">
        <f t="shared" si="37"/>
        <v>0</v>
      </c>
      <c r="K212" s="389">
        <f t="shared" si="38"/>
        <v>0</v>
      </c>
    </row>
    <row r="213" spans="1:11">
      <c r="A213" s="372">
        <v>2013703</v>
      </c>
      <c r="B213" s="373" t="s">
        <v>353</v>
      </c>
      <c r="C213" s="374">
        <v>0</v>
      </c>
      <c r="D213" s="291">
        <v>0</v>
      </c>
      <c r="E213" s="389">
        <f t="shared" si="35"/>
        <v>0</v>
      </c>
      <c r="F213" s="295">
        <f t="shared" si="36"/>
        <v>0</v>
      </c>
      <c r="G213" s="295"/>
      <c r="H213" s="295"/>
      <c r="I213" s="387"/>
      <c r="J213" s="390">
        <f t="shared" si="37"/>
        <v>0</v>
      </c>
      <c r="K213" s="389">
        <f t="shared" si="38"/>
        <v>0</v>
      </c>
    </row>
    <row r="214" spans="1:11">
      <c r="A214" s="372">
        <v>2013704</v>
      </c>
      <c r="B214" s="373" t="s">
        <v>354</v>
      </c>
      <c r="C214" s="374">
        <v>0</v>
      </c>
      <c r="D214" s="295">
        <v>0</v>
      </c>
      <c r="E214" s="375">
        <f t="shared" si="35"/>
        <v>0</v>
      </c>
      <c r="F214" s="295">
        <f t="shared" si="36"/>
        <v>0</v>
      </c>
      <c r="G214" s="295"/>
      <c r="H214" s="295"/>
      <c r="I214" s="387"/>
      <c r="J214" s="374">
        <f t="shared" si="37"/>
        <v>0</v>
      </c>
      <c r="K214" s="375">
        <f t="shared" si="38"/>
        <v>0</v>
      </c>
    </row>
    <row r="215" spans="1:11">
      <c r="A215" s="372">
        <v>2013750</v>
      </c>
      <c r="B215" s="373" t="s">
        <v>355</v>
      </c>
      <c r="C215" s="374">
        <v>0</v>
      </c>
      <c r="D215" s="295">
        <v>0</v>
      </c>
      <c r="E215" s="375">
        <f t="shared" si="35"/>
        <v>0</v>
      </c>
      <c r="F215" s="295">
        <f t="shared" si="36"/>
        <v>0</v>
      </c>
      <c r="G215" s="295"/>
      <c r="H215" s="295"/>
      <c r="I215" s="387"/>
      <c r="J215" s="374">
        <f t="shared" si="37"/>
        <v>0</v>
      </c>
      <c r="K215" s="375">
        <f t="shared" si="38"/>
        <v>0</v>
      </c>
    </row>
    <row r="216" spans="1:11">
      <c r="A216" s="372">
        <v>2013799</v>
      </c>
      <c r="B216" s="373" t="s">
        <v>356</v>
      </c>
      <c r="C216" s="374">
        <v>0</v>
      </c>
      <c r="D216" s="391">
        <v>19</v>
      </c>
      <c r="E216" s="392">
        <f t="shared" si="35"/>
        <v>0</v>
      </c>
      <c r="F216" s="295">
        <f t="shared" si="36"/>
        <v>0</v>
      </c>
      <c r="G216" s="295"/>
      <c r="H216" s="295"/>
      <c r="I216" s="387"/>
      <c r="J216" s="398">
        <f t="shared" si="37"/>
        <v>0</v>
      </c>
      <c r="K216" s="392">
        <f t="shared" si="38"/>
        <v>0</v>
      </c>
    </row>
    <row r="217" spans="1:11">
      <c r="A217" s="376">
        <v>20138</v>
      </c>
      <c r="B217" s="377" t="s">
        <v>357</v>
      </c>
      <c r="C217" s="378">
        <v>1742</v>
      </c>
      <c r="D217" s="378">
        <f t="shared" ref="D217:I217" si="41">SUM(D218:D231)</f>
        <v>1666</v>
      </c>
      <c r="E217" s="393">
        <f t="shared" si="35"/>
        <v>95.6371986222732</v>
      </c>
      <c r="F217" s="378">
        <f t="shared" si="36"/>
        <v>1485</v>
      </c>
      <c r="G217" s="378">
        <f t="shared" si="41"/>
        <v>1441</v>
      </c>
      <c r="H217" s="378">
        <f t="shared" si="41"/>
        <v>19</v>
      </c>
      <c r="I217" s="388">
        <f t="shared" si="41"/>
        <v>25</v>
      </c>
      <c r="J217" s="399">
        <f t="shared" si="37"/>
        <v>-257</v>
      </c>
      <c r="K217" s="393">
        <f t="shared" si="38"/>
        <v>-14.7531572904707</v>
      </c>
    </row>
    <row r="218" spans="1:11">
      <c r="A218" s="372">
        <v>2013801</v>
      </c>
      <c r="B218" s="373" t="s">
        <v>358</v>
      </c>
      <c r="C218" s="374">
        <v>1530</v>
      </c>
      <c r="D218" s="391">
        <v>1465</v>
      </c>
      <c r="E218" s="392">
        <f t="shared" si="35"/>
        <v>95.7516339869281</v>
      </c>
      <c r="F218" s="295">
        <f t="shared" si="36"/>
        <v>1311</v>
      </c>
      <c r="G218" s="295">
        <v>1311</v>
      </c>
      <c r="H218" s="295"/>
      <c r="I218" s="387"/>
      <c r="J218" s="398">
        <f t="shared" si="37"/>
        <v>-219</v>
      </c>
      <c r="K218" s="392">
        <f t="shared" si="38"/>
        <v>-14.3137254901961</v>
      </c>
    </row>
    <row r="219" spans="1:11">
      <c r="A219" s="372">
        <v>2013802</v>
      </c>
      <c r="B219" s="373" t="s">
        <v>359</v>
      </c>
      <c r="C219" s="374">
        <v>14</v>
      </c>
      <c r="D219" s="391">
        <v>16</v>
      </c>
      <c r="E219" s="392">
        <f t="shared" si="35"/>
        <v>114.285714285714</v>
      </c>
      <c r="F219" s="295">
        <f t="shared" si="36"/>
        <v>7</v>
      </c>
      <c r="G219" s="295">
        <v>7</v>
      </c>
      <c r="H219" s="295"/>
      <c r="I219" s="387"/>
      <c r="J219" s="398">
        <f t="shared" si="37"/>
        <v>-7</v>
      </c>
      <c r="K219" s="392">
        <f t="shared" si="38"/>
        <v>-50</v>
      </c>
    </row>
    <row r="220" spans="1:11">
      <c r="A220" s="372">
        <v>2013803</v>
      </c>
      <c r="B220" s="373" t="s">
        <v>360</v>
      </c>
      <c r="C220" s="374">
        <v>0</v>
      </c>
      <c r="D220" s="391">
        <v>0</v>
      </c>
      <c r="E220" s="392">
        <f t="shared" si="35"/>
        <v>0</v>
      </c>
      <c r="F220" s="295">
        <f t="shared" si="36"/>
        <v>0</v>
      </c>
      <c r="G220" s="295"/>
      <c r="H220" s="295"/>
      <c r="I220" s="387"/>
      <c r="J220" s="398">
        <f t="shared" si="37"/>
        <v>0</v>
      </c>
      <c r="K220" s="392">
        <f t="shared" si="38"/>
        <v>0</v>
      </c>
    </row>
    <row r="221" spans="1:11">
      <c r="A221" s="372">
        <v>2013804</v>
      </c>
      <c r="B221" s="373" t="s">
        <v>361</v>
      </c>
      <c r="C221" s="374">
        <v>0</v>
      </c>
      <c r="D221" s="391">
        <v>3</v>
      </c>
      <c r="E221" s="392">
        <f t="shared" si="35"/>
        <v>0</v>
      </c>
      <c r="F221" s="295">
        <f t="shared" si="36"/>
        <v>0</v>
      </c>
      <c r="G221" s="295"/>
      <c r="H221" s="295"/>
      <c r="I221" s="387"/>
      <c r="J221" s="398">
        <f t="shared" si="37"/>
        <v>0</v>
      </c>
      <c r="K221" s="392">
        <f t="shared" si="38"/>
        <v>0</v>
      </c>
    </row>
    <row r="222" spans="1:11">
      <c r="A222" s="372">
        <v>2013805</v>
      </c>
      <c r="B222" s="373" t="s">
        <v>362</v>
      </c>
      <c r="C222" s="374">
        <v>0</v>
      </c>
      <c r="D222" s="391">
        <v>0</v>
      </c>
      <c r="E222" s="392">
        <f t="shared" si="35"/>
        <v>0</v>
      </c>
      <c r="F222" s="295">
        <f t="shared" si="36"/>
        <v>0</v>
      </c>
      <c r="G222" s="295"/>
      <c r="H222" s="295"/>
      <c r="I222" s="387"/>
      <c r="J222" s="398">
        <f t="shared" si="37"/>
        <v>0</v>
      </c>
      <c r="K222" s="392">
        <f t="shared" si="38"/>
        <v>0</v>
      </c>
    </row>
    <row r="223" spans="1:11">
      <c r="A223" s="372">
        <v>2013808</v>
      </c>
      <c r="B223" s="373" t="s">
        <v>213</v>
      </c>
      <c r="C223" s="374">
        <v>0</v>
      </c>
      <c r="D223" s="391">
        <v>0</v>
      </c>
      <c r="E223" s="392">
        <f t="shared" si="35"/>
        <v>0</v>
      </c>
      <c r="F223" s="295">
        <f t="shared" si="36"/>
        <v>0</v>
      </c>
      <c r="G223" s="295"/>
      <c r="H223" s="295"/>
      <c r="I223" s="387"/>
      <c r="J223" s="398">
        <f t="shared" si="37"/>
        <v>0</v>
      </c>
      <c r="K223" s="392">
        <f t="shared" si="38"/>
        <v>0</v>
      </c>
    </row>
    <row r="224" spans="1:11">
      <c r="A224" s="372">
        <v>2013810</v>
      </c>
      <c r="B224" s="373" t="s">
        <v>363</v>
      </c>
      <c r="C224" s="374">
        <v>0</v>
      </c>
      <c r="D224" s="391">
        <v>0</v>
      </c>
      <c r="E224" s="392">
        <f t="shared" si="35"/>
        <v>0</v>
      </c>
      <c r="F224" s="295">
        <f t="shared" si="36"/>
        <v>0</v>
      </c>
      <c r="G224" s="295"/>
      <c r="H224" s="295"/>
      <c r="I224" s="387"/>
      <c r="J224" s="398">
        <f t="shared" si="37"/>
        <v>0</v>
      </c>
      <c r="K224" s="392">
        <f t="shared" si="38"/>
        <v>0</v>
      </c>
    </row>
    <row r="225" spans="1:11">
      <c r="A225" s="372">
        <v>2013812</v>
      </c>
      <c r="B225" s="373" t="s">
        <v>364</v>
      </c>
      <c r="C225" s="374">
        <v>0</v>
      </c>
      <c r="D225" s="391">
        <v>0</v>
      </c>
      <c r="E225" s="392">
        <f t="shared" si="35"/>
        <v>0</v>
      </c>
      <c r="F225" s="295">
        <f t="shared" si="36"/>
        <v>3</v>
      </c>
      <c r="G225" s="295"/>
      <c r="H225" s="295">
        <v>3</v>
      </c>
      <c r="I225" s="387"/>
      <c r="J225" s="398">
        <f t="shared" si="37"/>
        <v>3</v>
      </c>
      <c r="K225" s="392">
        <f t="shared" si="38"/>
        <v>0</v>
      </c>
    </row>
    <row r="226" spans="1:11">
      <c r="A226" s="372">
        <v>2013813</v>
      </c>
      <c r="B226" s="373" t="s">
        <v>365</v>
      </c>
      <c r="C226" s="374">
        <v>0</v>
      </c>
      <c r="D226" s="391">
        <v>0</v>
      </c>
      <c r="E226" s="392">
        <f t="shared" si="35"/>
        <v>0</v>
      </c>
      <c r="F226" s="295">
        <f t="shared" si="36"/>
        <v>0</v>
      </c>
      <c r="G226" s="295"/>
      <c r="H226" s="295"/>
      <c r="I226" s="387"/>
      <c r="J226" s="398">
        <f t="shared" si="37"/>
        <v>0</v>
      </c>
      <c r="K226" s="392">
        <f t="shared" si="38"/>
        <v>0</v>
      </c>
    </row>
    <row r="227" spans="1:11">
      <c r="A227" s="372">
        <v>2013814</v>
      </c>
      <c r="B227" s="373" t="s">
        <v>366</v>
      </c>
      <c r="C227" s="374">
        <v>0</v>
      </c>
      <c r="D227" s="391">
        <v>0</v>
      </c>
      <c r="E227" s="392">
        <f t="shared" si="35"/>
        <v>0</v>
      </c>
      <c r="F227" s="295">
        <f t="shared" si="36"/>
        <v>0</v>
      </c>
      <c r="G227" s="295"/>
      <c r="H227" s="295"/>
      <c r="I227" s="387"/>
      <c r="J227" s="398">
        <f t="shared" si="37"/>
        <v>0</v>
      </c>
      <c r="K227" s="392">
        <f t="shared" si="38"/>
        <v>0</v>
      </c>
    </row>
    <row r="228" spans="1:11">
      <c r="A228" s="372">
        <v>2013815</v>
      </c>
      <c r="B228" s="373" t="s">
        <v>367</v>
      </c>
      <c r="C228" s="374">
        <v>0</v>
      </c>
      <c r="D228" s="391">
        <v>0</v>
      </c>
      <c r="E228" s="392">
        <f t="shared" si="35"/>
        <v>0</v>
      </c>
      <c r="F228" s="295">
        <f t="shared" si="36"/>
        <v>0</v>
      </c>
      <c r="G228" s="295"/>
      <c r="H228" s="295"/>
      <c r="I228" s="387"/>
      <c r="J228" s="398">
        <f t="shared" si="37"/>
        <v>0</v>
      </c>
      <c r="K228" s="392">
        <f t="shared" si="38"/>
        <v>0</v>
      </c>
    </row>
    <row r="229" spans="1:11">
      <c r="A229" s="372">
        <v>2013816</v>
      </c>
      <c r="B229" s="373" t="s">
        <v>368</v>
      </c>
      <c r="C229" s="374">
        <v>61</v>
      </c>
      <c r="D229" s="391">
        <v>59</v>
      </c>
      <c r="E229" s="392">
        <f t="shared" si="35"/>
        <v>96.7213114754098</v>
      </c>
      <c r="F229" s="295">
        <f t="shared" si="36"/>
        <v>54</v>
      </c>
      <c r="G229" s="295">
        <v>13</v>
      </c>
      <c r="H229" s="295">
        <v>16</v>
      </c>
      <c r="I229" s="387">
        <v>25</v>
      </c>
      <c r="J229" s="398">
        <f t="shared" si="37"/>
        <v>-7</v>
      </c>
      <c r="K229" s="392">
        <f t="shared" si="38"/>
        <v>-11.4754098360656</v>
      </c>
    </row>
    <row r="230" spans="1:11">
      <c r="A230" s="372">
        <v>2013850</v>
      </c>
      <c r="B230" s="373" t="s">
        <v>369</v>
      </c>
      <c r="C230" s="374">
        <v>137</v>
      </c>
      <c r="D230" s="391">
        <v>123</v>
      </c>
      <c r="E230" s="392">
        <f t="shared" si="35"/>
        <v>89.7810218978102</v>
      </c>
      <c r="F230" s="295">
        <f t="shared" si="36"/>
        <v>110</v>
      </c>
      <c r="G230" s="295">
        <v>110</v>
      </c>
      <c r="H230" s="295"/>
      <c r="I230" s="387"/>
      <c r="J230" s="398">
        <f t="shared" si="37"/>
        <v>-27</v>
      </c>
      <c r="K230" s="392">
        <f t="shared" si="38"/>
        <v>-19.7080291970803</v>
      </c>
    </row>
    <row r="231" spans="1:11">
      <c r="A231" s="372">
        <v>2013899</v>
      </c>
      <c r="B231" s="373" t="s">
        <v>370</v>
      </c>
      <c r="C231" s="374">
        <v>0</v>
      </c>
      <c r="D231" s="391">
        <v>0</v>
      </c>
      <c r="E231" s="392">
        <f t="shared" si="35"/>
        <v>0</v>
      </c>
      <c r="F231" s="295">
        <f t="shared" si="36"/>
        <v>0</v>
      </c>
      <c r="G231" s="295"/>
      <c r="H231" s="295"/>
      <c r="I231" s="387"/>
      <c r="J231" s="398">
        <f t="shared" si="37"/>
        <v>0</v>
      </c>
      <c r="K231" s="392">
        <f t="shared" si="38"/>
        <v>0</v>
      </c>
    </row>
    <row r="232" spans="1:11">
      <c r="A232" s="376">
        <v>20139</v>
      </c>
      <c r="B232" s="377" t="s">
        <v>371</v>
      </c>
      <c r="C232" s="378">
        <v>0</v>
      </c>
      <c r="D232" s="378">
        <f t="shared" ref="D232:I232" si="42">SUM(D233:D238)</f>
        <v>47</v>
      </c>
      <c r="E232" s="394">
        <f t="shared" si="35"/>
        <v>0</v>
      </c>
      <c r="F232" s="378">
        <f t="shared" si="36"/>
        <v>267</v>
      </c>
      <c r="G232" s="378">
        <f t="shared" si="42"/>
        <v>259</v>
      </c>
      <c r="H232" s="378">
        <f t="shared" si="42"/>
        <v>8</v>
      </c>
      <c r="I232" s="388">
        <f t="shared" si="42"/>
        <v>0</v>
      </c>
      <c r="J232" s="394">
        <f t="shared" si="37"/>
        <v>267</v>
      </c>
      <c r="K232" s="394">
        <f t="shared" si="38"/>
        <v>0</v>
      </c>
    </row>
    <row r="233" spans="1:11">
      <c r="A233" s="372">
        <v>2013901</v>
      </c>
      <c r="B233" s="373" t="s">
        <v>372</v>
      </c>
      <c r="C233" s="374">
        <v>0</v>
      </c>
      <c r="D233" s="391">
        <v>34</v>
      </c>
      <c r="E233" s="392">
        <f t="shared" si="35"/>
        <v>0</v>
      </c>
      <c r="F233" s="295">
        <f t="shared" si="36"/>
        <v>80</v>
      </c>
      <c r="G233" s="295">
        <v>80</v>
      </c>
      <c r="H233" s="295"/>
      <c r="I233" s="387"/>
      <c r="J233" s="398">
        <f t="shared" si="37"/>
        <v>80</v>
      </c>
      <c r="K233" s="392">
        <f t="shared" si="38"/>
        <v>0</v>
      </c>
    </row>
    <row r="234" spans="1:11">
      <c r="A234" s="372">
        <v>2013902</v>
      </c>
      <c r="B234" s="373" t="s">
        <v>373</v>
      </c>
      <c r="C234" s="374">
        <v>0</v>
      </c>
      <c r="D234" s="391">
        <v>4</v>
      </c>
      <c r="E234" s="392">
        <f t="shared" si="35"/>
        <v>0</v>
      </c>
      <c r="F234" s="295">
        <f t="shared" si="36"/>
        <v>21</v>
      </c>
      <c r="G234" s="295">
        <v>13</v>
      </c>
      <c r="H234" s="295">
        <v>8</v>
      </c>
      <c r="I234" s="387"/>
      <c r="J234" s="398">
        <f t="shared" si="37"/>
        <v>21</v>
      </c>
      <c r="K234" s="392">
        <f t="shared" si="38"/>
        <v>0</v>
      </c>
    </row>
    <row r="235" spans="1:11">
      <c r="A235" s="372">
        <v>2013903</v>
      </c>
      <c r="B235" s="373" t="s">
        <v>374</v>
      </c>
      <c r="C235" s="374">
        <v>0</v>
      </c>
      <c r="D235" s="391">
        <v>0</v>
      </c>
      <c r="E235" s="392">
        <f t="shared" si="35"/>
        <v>0</v>
      </c>
      <c r="F235" s="295">
        <f t="shared" si="36"/>
        <v>0</v>
      </c>
      <c r="G235" s="295"/>
      <c r="H235" s="295"/>
      <c r="I235" s="387"/>
      <c r="J235" s="398">
        <f t="shared" si="37"/>
        <v>0</v>
      </c>
      <c r="K235" s="392">
        <f t="shared" si="38"/>
        <v>0</v>
      </c>
    </row>
    <row r="236" spans="1:11">
      <c r="A236" s="372">
        <v>2013904</v>
      </c>
      <c r="B236" s="373" t="s">
        <v>314</v>
      </c>
      <c r="C236" s="374">
        <v>0</v>
      </c>
      <c r="D236" s="391">
        <v>0</v>
      </c>
      <c r="E236" s="392">
        <f t="shared" si="35"/>
        <v>0</v>
      </c>
      <c r="F236" s="295">
        <f t="shared" si="36"/>
        <v>19</v>
      </c>
      <c r="G236" s="295">
        <v>19</v>
      </c>
      <c r="H236" s="295"/>
      <c r="I236" s="387"/>
      <c r="J236" s="398">
        <f t="shared" si="37"/>
        <v>19</v>
      </c>
      <c r="K236" s="392">
        <f t="shared" si="38"/>
        <v>0</v>
      </c>
    </row>
    <row r="237" spans="1:11">
      <c r="A237" s="372">
        <v>2013950</v>
      </c>
      <c r="B237" s="373" t="s">
        <v>375</v>
      </c>
      <c r="C237" s="374">
        <v>0</v>
      </c>
      <c r="D237" s="391">
        <v>9</v>
      </c>
      <c r="E237" s="392">
        <f t="shared" si="35"/>
        <v>0</v>
      </c>
      <c r="F237" s="295">
        <f t="shared" si="36"/>
        <v>147</v>
      </c>
      <c r="G237" s="295">
        <v>147</v>
      </c>
      <c r="H237" s="295"/>
      <c r="I237" s="387"/>
      <c r="J237" s="398">
        <f t="shared" si="37"/>
        <v>147</v>
      </c>
      <c r="K237" s="392">
        <f t="shared" si="38"/>
        <v>0</v>
      </c>
    </row>
    <row r="238" spans="1:11">
      <c r="A238" s="372">
        <v>2013999</v>
      </c>
      <c r="B238" s="373" t="s">
        <v>376</v>
      </c>
      <c r="C238" s="374">
        <v>0</v>
      </c>
      <c r="D238" s="391">
        <v>0</v>
      </c>
      <c r="E238" s="392">
        <f t="shared" si="35"/>
        <v>0</v>
      </c>
      <c r="F238" s="295">
        <f t="shared" si="36"/>
        <v>0</v>
      </c>
      <c r="G238" s="295"/>
      <c r="H238" s="295"/>
      <c r="I238" s="387"/>
      <c r="J238" s="398">
        <f t="shared" si="37"/>
        <v>0</v>
      </c>
      <c r="K238" s="392">
        <f t="shared" si="38"/>
        <v>0</v>
      </c>
    </row>
    <row r="239" spans="1:11">
      <c r="A239" s="376">
        <v>20140</v>
      </c>
      <c r="B239" s="376" t="s">
        <v>377</v>
      </c>
      <c r="C239" s="395">
        <v>0</v>
      </c>
      <c r="D239" s="395">
        <f t="shared" ref="D239:I239" si="43">SUM(D240:D244)</f>
        <v>8</v>
      </c>
      <c r="E239" s="394">
        <f t="shared" si="35"/>
        <v>0</v>
      </c>
      <c r="F239" s="394">
        <f t="shared" si="36"/>
        <v>21</v>
      </c>
      <c r="G239" s="394">
        <f t="shared" si="43"/>
        <v>21</v>
      </c>
      <c r="H239" s="394">
        <f t="shared" si="43"/>
        <v>0</v>
      </c>
      <c r="I239" s="388">
        <f t="shared" si="43"/>
        <v>0</v>
      </c>
      <c r="J239" s="394">
        <f t="shared" si="37"/>
        <v>21</v>
      </c>
      <c r="K239" s="394">
        <f t="shared" si="38"/>
        <v>0</v>
      </c>
    </row>
    <row r="240" spans="1:11">
      <c r="A240" s="372">
        <v>2014001</v>
      </c>
      <c r="B240" s="373" t="s">
        <v>378</v>
      </c>
      <c r="C240" s="374">
        <v>0</v>
      </c>
      <c r="D240" s="391">
        <v>0</v>
      </c>
      <c r="E240" s="392">
        <f t="shared" si="35"/>
        <v>0</v>
      </c>
      <c r="F240" s="295">
        <f t="shared" si="36"/>
        <v>21</v>
      </c>
      <c r="G240" s="295">
        <v>21</v>
      </c>
      <c r="H240" s="295"/>
      <c r="I240" s="387"/>
      <c r="J240" s="398">
        <f t="shared" si="37"/>
        <v>21</v>
      </c>
      <c r="K240" s="392">
        <f t="shared" si="38"/>
        <v>0</v>
      </c>
    </row>
    <row r="241" spans="1:11">
      <c r="A241" s="372">
        <v>2014002</v>
      </c>
      <c r="B241" s="373" t="s">
        <v>379</v>
      </c>
      <c r="C241" s="374">
        <v>0</v>
      </c>
      <c r="D241" s="391">
        <v>0</v>
      </c>
      <c r="E241" s="392">
        <f t="shared" si="35"/>
        <v>0</v>
      </c>
      <c r="F241" s="295">
        <f t="shared" si="36"/>
        <v>0</v>
      </c>
      <c r="G241" s="295"/>
      <c r="H241" s="295"/>
      <c r="I241" s="387"/>
      <c r="J241" s="398">
        <f t="shared" si="37"/>
        <v>0</v>
      </c>
      <c r="K241" s="392">
        <f t="shared" si="38"/>
        <v>0</v>
      </c>
    </row>
    <row r="242" spans="1:11">
      <c r="A242" s="372">
        <v>2014003</v>
      </c>
      <c r="B242" s="373" t="s">
        <v>380</v>
      </c>
      <c r="C242" s="374">
        <v>0</v>
      </c>
      <c r="D242" s="391">
        <v>0</v>
      </c>
      <c r="E242" s="392">
        <f t="shared" si="35"/>
        <v>0</v>
      </c>
      <c r="F242" s="295">
        <f t="shared" si="36"/>
        <v>0</v>
      </c>
      <c r="G242" s="295"/>
      <c r="H242" s="295"/>
      <c r="I242" s="387"/>
      <c r="J242" s="398">
        <f t="shared" si="37"/>
        <v>0</v>
      </c>
      <c r="K242" s="392">
        <f t="shared" si="38"/>
        <v>0</v>
      </c>
    </row>
    <row r="243" spans="1:11">
      <c r="A243" s="372">
        <v>2014004</v>
      </c>
      <c r="B243" s="373" t="s">
        <v>381</v>
      </c>
      <c r="C243" s="374">
        <v>0</v>
      </c>
      <c r="D243" s="391">
        <v>0</v>
      </c>
      <c r="E243" s="392">
        <f t="shared" si="35"/>
        <v>0</v>
      </c>
      <c r="F243" s="295">
        <f t="shared" si="36"/>
        <v>0</v>
      </c>
      <c r="G243" s="295"/>
      <c r="H243" s="295"/>
      <c r="I243" s="387"/>
      <c r="J243" s="398">
        <f t="shared" si="37"/>
        <v>0</v>
      </c>
      <c r="K243" s="392">
        <f t="shared" si="38"/>
        <v>0</v>
      </c>
    </row>
    <row r="244" spans="1:11">
      <c r="A244" s="372">
        <v>2014099</v>
      </c>
      <c r="B244" s="373" t="s">
        <v>382</v>
      </c>
      <c r="C244" s="374">
        <v>0</v>
      </c>
      <c r="D244" s="391">
        <v>8</v>
      </c>
      <c r="E244" s="392">
        <f t="shared" si="35"/>
        <v>0</v>
      </c>
      <c r="F244" s="295">
        <f t="shared" si="36"/>
        <v>0</v>
      </c>
      <c r="G244" s="295"/>
      <c r="H244" s="295"/>
      <c r="I244" s="387"/>
      <c r="J244" s="398">
        <f t="shared" si="37"/>
        <v>0</v>
      </c>
      <c r="K244" s="392"/>
    </row>
    <row r="245" spans="1:11">
      <c r="A245" s="376">
        <v>20199</v>
      </c>
      <c r="B245" s="377" t="s">
        <v>383</v>
      </c>
      <c r="C245" s="378">
        <v>0</v>
      </c>
      <c r="D245" s="378">
        <f t="shared" ref="D245:I245" si="44">SUM(D246:D247)</f>
        <v>100</v>
      </c>
      <c r="E245" s="393">
        <f t="shared" si="35"/>
        <v>0</v>
      </c>
      <c r="F245" s="378">
        <f t="shared" si="36"/>
        <v>0</v>
      </c>
      <c r="G245" s="378">
        <f t="shared" si="44"/>
        <v>0</v>
      </c>
      <c r="H245" s="378">
        <f t="shared" si="44"/>
        <v>0</v>
      </c>
      <c r="I245" s="388">
        <f t="shared" si="44"/>
        <v>0</v>
      </c>
      <c r="J245" s="399">
        <f t="shared" si="37"/>
        <v>0</v>
      </c>
      <c r="K245" s="393">
        <f t="shared" ref="K245:K308" si="45">IF(C245=0,0,J245/C245*100)</f>
        <v>0</v>
      </c>
    </row>
    <row r="246" spans="1:11">
      <c r="A246" s="372">
        <v>2019901</v>
      </c>
      <c r="B246" s="373" t="s">
        <v>384</v>
      </c>
      <c r="C246" s="374">
        <v>0</v>
      </c>
      <c r="D246" s="295">
        <v>0</v>
      </c>
      <c r="E246" s="375">
        <f t="shared" si="35"/>
        <v>0</v>
      </c>
      <c r="F246" s="295">
        <f t="shared" si="36"/>
        <v>0</v>
      </c>
      <c r="G246" s="295"/>
      <c r="H246" s="295"/>
      <c r="I246" s="387"/>
      <c r="J246" s="374">
        <f t="shared" si="37"/>
        <v>0</v>
      </c>
      <c r="K246" s="375">
        <f t="shared" si="45"/>
        <v>0</v>
      </c>
    </row>
    <row r="247" spans="1:11">
      <c r="A247" s="372">
        <v>2019999</v>
      </c>
      <c r="B247" s="373" t="s">
        <v>383</v>
      </c>
      <c r="C247" s="374">
        <v>0</v>
      </c>
      <c r="D247" s="295">
        <v>100</v>
      </c>
      <c r="E247" s="375">
        <f t="shared" si="35"/>
        <v>0</v>
      </c>
      <c r="F247" s="295">
        <f t="shared" si="36"/>
        <v>0</v>
      </c>
      <c r="G247" s="295"/>
      <c r="H247" s="295"/>
      <c r="I247" s="387"/>
      <c r="J247" s="374">
        <f t="shared" si="37"/>
        <v>0</v>
      </c>
      <c r="K247" s="375">
        <f t="shared" si="45"/>
        <v>0</v>
      </c>
    </row>
    <row r="248" spans="1:11">
      <c r="A248" s="396">
        <v>202</v>
      </c>
      <c r="B248" s="397" t="s">
        <v>385</v>
      </c>
      <c r="C248" s="366">
        <f t="shared" ref="C248:I248" si="46">SUM(C249,C256)</f>
        <v>0</v>
      </c>
      <c r="D248" s="366">
        <f>D249+D256</f>
        <v>0</v>
      </c>
      <c r="E248" s="384">
        <f t="shared" si="35"/>
        <v>0</v>
      </c>
      <c r="F248" s="366">
        <f t="shared" si="36"/>
        <v>0</v>
      </c>
      <c r="G248" s="366">
        <f t="shared" si="46"/>
        <v>0</v>
      </c>
      <c r="H248" s="366">
        <f t="shared" si="46"/>
        <v>0</v>
      </c>
      <c r="I248" s="383">
        <f t="shared" si="46"/>
        <v>0</v>
      </c>
      <c r="J248" s="366">
        <f t="shared" si="37"/>
        <v>0</v>
      </c>
      <c r="K248" s="384">
        <f t="shared" si="45"/>
        <v>0</v>
      </c>
    </row>
    <row r="249" spans="1:11">
      <c r="A249" s="376">
        <v>20201</v>
      </c>
      <c r="B249" s="377" t="s">
        <v>386</v>
      </c>
      <c r="C249" s="378">
        <f t="shared" ref="C249:I249" si="47">SUM(C250:C255)</f>
        <v>0</v>
      </c>
      <c r="D249" s="378">
        <f t="shared" si="47"/>
        <v>0</v>
      </c>
      <c r="E249" s="379">
        <f t="shared" si="35"/>
        <v>0</v>
      </c>
      <c r="F249" s="378">
        <f t="shared" si="36"/>
        <v>0</v>
      </c>
      <c r="G249" s="378">
        <f t="shared" si="47"/>
        <v>0</v>
      </c>
      <c r="H249" s="378">
        <f t="shared" si="47"/>
        <v>0</v>
      </c>
      <c r="I249" s="388">
        <f t="shared" si="47"/>
        <v>0</v>
      </c>
      <c r="J249" s="378">
        <f t="shared" si="37"/>
        <v>0</v>
      </c>
      <c r="K249" s="379">
        <f t="shared" si="45"/>
        <v>0</v>
      </c>
    </row>
    <row r="250" spans="1:11">
      <c r="A250" s="372">
        <v>2020101</v>
      </c>
      <c r="B250" s="373" t="s">
        <v>387</v>
      </c>
      <c r="C250" s="374"/>
      <c r="D250" s="295">
        <v>0</v>
      </c>
      <c r="E250" s="375">
        <f t="shared" si="35"/>
        <v>0</v>
      </c>
      <c r="F250" s="295">
        <f t="shared" si="36"/>
        <v>0</v>
      </c>
      <c r="G250" s="295"/>
      <c r="H250" s="295"/>
      <c r="I250" s="387"/>
      <c r="J250" s="374">
        <f t="shared" si="37"/>
        <v>0</v>
      </c>
      <c r="K250" s="375">
        <f t="shared" si="45"/>
        <v>0</v>
      </c>
    </row>
    <row r="251" spans="1:11">
      <c r="A251" s="372">
        <v>2020102</v>
      </c>
      <c r="B251" s="373" t="s">
        <v>388</v>
      </c>
      <c r="C251" s="374"/>
      <c r="D251" s="295">
        <v>0</v>
      </c>
      <c r="E251" s="375">
        <f t="shared" si="35"/>
        <v>0</v>
      </c>
      <c r="F251" s="295">
        <f t="shared" si="36"/>
        <v>0</v>
      </c>
      <c r="G251" s="295"/>
      <c r="H251" s="295"/>
      <c r="I251" s="387"/>
      <c r="J251" s="374">
        <f t="shared" si="37"/>
        <v>0</v>
      </c>
      <c r="K251" s="375">
        <f t="shared" si="45"/>
        <v>0</v>
      </c>
    </row>
    <row r="252" spans="1:11">
      <c r="A252" s="372">
        <v>2020103</v>
      </c>
      <c r="B252" s="373" t="s">
        <v>389</v>
      </c>
      <c r="C252" s="374"/>
      <c r="D252" s="295">
        <v>0</v>
      </c>
      <c r="E252" s="375">
        <f t="shared" si="35"/>
        <v>0</v>
      </c>
      <c r="F252" s="295">
        <f t="shared" si="36"/>
        <v>0</v>
      </c>
      <c r="G252" s="295"/>
      <c r="H252" s="295"/>
      <c r="I252" s="387"/>
      <c r="J252" s="374">
        <f t="shared" si="37"/>
        <v>0</v>
      </c>
      <c r="K252" s="375">
        <f t="shared" si="45"/>
        <v>0</v>
      </c>
    </row>
    <row r="253" spans="1:11">
      <c r="A253" s="372">
        <v>2020104</v>
      </c>
      <c r="B253" s="373" t="s">
        <v>314</v>
      </c>
      <c r="C253" s="374"/>
      <c r="D253" s="295">
        <v>0</v>
      </c>
      <c r="E253" s="375">
        <f t="shared" si="35"/>
        <v>0</v>
      </c>
      <c r="F253" s="295">
        <f t="shared" si="36"/>
        <v>0</v>
      </c>
      <c r="G253" s="295"/>
      <c r="H253" s="295"/>
      <c r="I253" s="387"/>
      <c r="J253" s="374">
        <f t="shared" si="37"/>
        <v>0</v>
      </c>
      <c r="K253" s="375">
        <f t="shared" si="45"/>
        <v>0</v>
      </c>
    </row>
    <row r="254" spans="1:11">
      <c r="A254" s="372">
        <v>2020150</v>
      </c>
      <c r="B254" s="373" t="s">
        <v>390</v>
      </c>
      <c r="C254" s="374"/>
      <c r="D254" s="295">
        <v>0</v>
      </c>
      <c r="E254" s="375">
        <f t="shared" si="35"/>
        <v>0</v>
      </c>
      <c r="F254" s="295">
        <f t="shared" si="36"/>
        <v>0</v>
      </c>
      <c r="G254" s="295"/>
      <c r="H254" s="295"/>
      <c r="I254" s="387"/>
      <c r="J254" s="374">
        <f t="shared" si="37"/>
        <v>0</v>
      </c>
      <c r="K254" s="375">
        <f t="shared" si="45"/>
        <v>0</v>
      </c>
    </row>
    <row r="255" spans="1:11">
      <c r="A255" s="372">
        <v>2020199</v>
      </c>
      <c r="B255" s="373" t="s">
        <v>391</v>
      </c>
      <c r="C255" s="374"/>
      <c r="D255" s="295">
        <v>0</v>
      </c>
      <c r="E255" s="375">
        <f t="shared" si="35"/>
        <v>0</v>
      </c>
      <c r="F255" s="295">
        <f t="shared" si="36"/>
        <v>0</v>
      </c>
      <c r="G255" s="295"/>
      <c r="H255" s="295"/>
      <c r="I255" s="387"/>
      <c r="J255" s="374">
        <f t="shared" si="37"/>
        <v>0</v>
      </c>
      <c r="K255" s="375">
        <f t="shared" si="45"/>
        <v>0</v>
      </c>
    </row>
    <row r="256" spans="1:11">
      <c r="A256" s="376">
        <v>20299</v>
      </c>
      <c r="B256" s="377" t="s">
        <v>392</v>
      </c>
      <c r="C256" s="378">
        <f t="shared" ref="C256:I256" si="48">SUM(C257)</f>
        <v>0</v>
      </c>
      <c r="D256" s="378">
        <f t="shared" si="48"/>
        <v>0</v>
      </c>
      <c r="E256" s="379">
        <f t="shared" si="35"/>
        <v>0</v>
      </c>
      <c r="F256" s="378">
        <f t="shared" si="36"/>
        <v>0</v>
      </c>
      <c r="G256" s="378">
        <f t="shared" si="48"/>
        <v>0</v>
      </c>
      <c r="H256" s="378">
        <f t="shared" si="48"/>
        <v>0</v>
      </c>
      <c r="I256" s="388">
        <f t="shared" si="48"/>
        <v>0</v>
      </c>
      <c r="J256" s="378">
        <f t="shared" si="37"/>
        <v>0</v>
      </c>
      <c r="K256" s="379">
        <f t="shared" si="45"/>
        <v>0</v>
      </c>
    </row>
    <row r="257" spans="1:11">
      <c r="A257" s="372">
        <v>2029999</v>
      </c>
      <c r="B257" s="373" t="s">
        <v>392</v>
      </c>
      <c r="C257" s="374"/>
      <c r="D257" s="295">
        <v>0</v>
      </c>
      <c r="E257" s="375">
        <f t="shared" si="35"/>
        <v>0</v>
      </c>
      <c r="F257" s="295">
        <f t="shared" si="36"/>
        <v>0</v>
      </c>
      <c r="G257" s="295"/>
      <c r="H257" s="295"/>
      <c r="I257" s="387"/>
      <c r="J257" s="374">
        <f t="shared" si="37"/>
        <v>0</v>
      </c>
      <c r="K257" s="375">
        <f t="shared" si="45"/>
        <v>0</v>
      </c>
    </row>
    <row r="258" spans="1:11">
      <c r="A258" s="396">
        <v>203</v>
      </c>
      <c r="B258" s="397" t="s">
        <v>393</v>
      </c>
      <c r="C258" s="366">
        <f t="shared" ref="C258:I258" si="49">SUM(C259,C263,C271)</f>
        <v>0</v>
      </c>
      <c r="D258" s="366">
        <f t="shared" si="49"/>
        <v>306</v>
      </c>
      <c r="E258" s="384">
        <f t="shared" si="35"/>
        <v>0</v>
      </c>
      <c r="F258" s="366">
        <f t="shared" si="36"/>
        <v>240</v>
      </c>
      <c r="G258" s="366">
        <f t="shared" si="49"/>
        <v>168</v>
      </c>
      <c r="H258" s="366">
        <f t="shared" si="49"/>
        <v>72</v>
      </c>
      <c r="I258" s="383">
        <f t="shared" si="49"/>
        <v>0</v>
      </c>
      <c r="J258" s="366">
        <f t="shared" si="37"/>
        <v>240</v>
      </c>
      <c r="K258" s="384">
        <f t="shared" si="45"/>
        <v>0</v>
      </c>
    </row>
    <row r="259" spans="1:11">
      <c r="A259" s="376">
        <v>20301</v>
      </c>
      <c r="B259" s="377" t="s">
        <v>394</v>
      </c>
      <c r="C259" s="378">
        <v>0</v>
      </c>
      <c r="D259" s="378">
        <f t="shared" ref="D259:I259" si="50">SUM(D260:D262)</f>
        <v>0</v>
      </c>
      <c r="E259" s="379">
        <f t="shared" si="35"/>
        <v>0</v>
      </c>
      <c r="F259" s="378">
        <f t="shared" si="36"/>
        <v>0</v>
      </c>
      <c r="G259" s="378">
        <f t="shared" si="50"/>
        <v>0</v>
      </c>
      <c r="H259" s="378">
        <f t="shared" si="50"/>
        <v>0</v>
      </c>
      <c r="I259" s="388">
        <f t="shared" si="50"/>
        <v>0</v>
      </c>
      <c r="J259" s="378">
        <f t="shared" si="37"/>
        <v>0</v>
      </c>
      <c r="K259" s="379">
        <f t="shared" si="45"/>
        <v>0</v>
      </c>
    </row>
    <row r="260" spans="1:11">
      <c r="A260" s="372">
        <v>2030101</v>
      </c>
      <c r="B260" s="373" t="s">
        <v>395</v>
      </c>
      <c r="C260" s="374">
        <v>0</v>
      </c>
      <c r="D260" s="295">
        <v>0</v>
      </c>
      <c r="E260" s="375">
        <f t="shared" si="35"/>
        <v>0</v>
      </c>
      <c r="F260" s="295">
        <f t="shared" si="36"/>
        <v>0</v>
      </c>
      <c r="G260" s="295"/>
      <c r="H260" s="295"/>
      <c r="I260" s="387"/>
      <c r="J260" s="374">
        <f t="shared" si="37"/>
        <v>0</v>
      </c>
      <c r="K260" s="375">
        <f t="shared" si="45"/>
        <v>0</v>
      </c>
    </row>
    <row r="261" spans="1:11">
      <c r="A261" s="372">
        <v>2030102</v>
      </c>
      <c r="B261" s="373" t="s">
        <v>396</v>
      </c>
      <c r="C261" s="374">
        <v>0</v>
      </c>
      <c r="D261" s="295">
        <v>0</v>
      </c>
      <c r="E261" s="375">
        <f t="shared" si="35"/>
        <v>0</v>
      </c>
      <c r="F261" s="295">
        <f t="shared" si="36"/>
        <v>0</v>
      </c>
      <c r="G261" s="295"/>
      <c r="H261" s="295"/>
      <c r="I261" s="387"/>
      <c r="J261" s="374">
        <f t="shared" si="37"/>
        <v>0</v>
      </c>
      <c r="K261" s="375">
        <f t="shared" si="45"/>
        <v>0</v>
      </c>
    </row>
    <row r="262" spans="1:11">
      <c r="A262" s="372">
        <v>2030199</v>
      </c>
      <c r="B262" s="373" t="s">
        <v>397</v>
      </c>
      <c r="C262" s="374">
        <v>0</v>
      </c>
      <c r="D262" s="295">
        <v>0</v>
      </c>
      <c r="E262" s="375">
        <f t="shared" si="35"/>
        <v>0</v>
      </c>
      <c r="F262" s="295">
        <f t="shared" si="36"/>
        <v>0</v>
      </c>
      <c r="G262" s="295"/>
      <c r="H262" s="295"/>
      <c r="I262" s="387"/>
      <c r="J262" s="374">
        <f t="shared" si="37"/>
        <v>0</v>
      </c>
      <c r="K262" s="375">
        <f t="shared" si="45"/>
        <v>0</v>
      </c>
    </row>
    <row r="263" spans="1:11">
      <c r="A263" s="376">
        <v>20306</v>
      </c>
      <c r="B263" s="377" t="s">
        <v>398</v>
      </c>
      <c r="C263" s="378">
        <v>0</v>
      </c>
      <c r="D263" s="378">
        <f t="shared" ref="D263:I263" si="51">SUM(D264:D270)</f>
        <v>306</v>
      </c>
      <c r="E263" s="379">
        <f t="shared" ref="E263:E326" si="52">IF(C263=0,0,D263/C263)*100</f>
        <v>0</v>
      </c>
      <c r="F263" s="378">
        <f t="shared" ref="F263:F326" si="53">G263+H263+I263</f>
        <v>240</v>
      </c>
      <c r="G263" s="378">
        <f t="shared" si="51"/>
        <v>168</v>
      </c>
      <c r="H263" s="378">
        <f t="shared" si="51"/>
        <v>72</v>
      </c>
      <c r="I263" s="388">
        <f t="shared" si="51"/>
        <v>0</v>
      </c>
      <c r="J263" s="378">
        <f t="shared" ref="J263:J326" si="54">F263-C263</f>
        <v>240</v>
      </c>
      <c r="K263" s="379">
        <f t="shared" si="45"/>
        <v>0</v>
      </c>
    </row>
    <row r="264" spans="1:11">
      <c r="A264" s="372">
        <v>2030601</v>
      </c>
      <c r="B264" s="373" t="s">
        <v>399</v>
      </c>
      <c r="C264" s="374">
        <v>0</v>
      </c>
      <c r="D264" s="295">
        <v>143</v>
      </c>
      <c r="E264" s="375">
        <f t="shared" si="52"/>
        <v>0</v>
      </c>
      <c r="F264" s="295">
        <f t="shared" si="53"/>
        <v>68</v>
      </c>
      <c r="G264" s="295">
        <v>68</v>
      </c>
      <c r="H264" s="295"/>
      <c r="I264" s="387"/>
      <c r="J264" s="374">
        <f t="shared" si="54"/>
        <v>68</v>
      </c>
      <c r="K264" s="375">
        <f t="shared" si="45"/>
        <v>0</v>
      </c>
    </row>
    <row r="265" spans="1:11">
      <c r="A265" s="372">
        <v>2030602</v>
      </c>
      <c r="B265" s="373" t="s">
        <v>400</v>
      </c>
      <c r="C265" s="374">
        <v>0</v>
      </c>
      <c r="D265" s="295">
        <v>0</v>
      </c>
      <c r="E265" s="375">
        <f t="shared" si="52"/>
        <v>0</v>
      </c>
      <c r="F265" s="295">
        <f t="shared" si="53"/>
        <v>0</v>
      </c>
      <c r="G265" s="295"/>
      <c r="H265" s="295"/>
      <c r="I265" s="387"/>
      <c r="J265" s="374">
        <f t="shared" si="54"/>
        <v>0</v>
      </c>
      <c r="K265" s="375">
        <f t="shared" si="45"/>
        <v>0</v>
      </c>
    </row>
    <row r="266" spans="1:11">
      <c r="A266" s="372">
        <v>2030603</v>
      </c>
      <c r="B266" s="373" t="s">
        <v>401</v>
      </c>
      <c r="C266" s="374">
        <v>0</v>
      </c>
      <c r="D266" s="295">
        <v>0</v>
      </c>
      <c r="E266" s="375">
        <f t="shared" si="52"/>
        <v>0</v>
      </c>
      <c r="F266" s="295">
        <f t="shared" si="53"/>
        <v>0</v>
      </c>
      <c r="G266" s="295"/>
      <c r="H266" s="295"/>
      <c r="I266" s="387"/>
      <c r="J266" s="374">
        <f t="shared" si="54"/>
        <v>0</v>
      </c>
      <c r="K266" s="375">
        <f t="shared" si="45"/>
        <v>0</v>
      </c>
    </row>
    <row r="267" spans="1:11">
      <c r="A267" s="372">
        <v>2030604</v>
      </c>
      <c r="B267" s="373" t="s">
        <v>402</v>
      </c>
      <c r="C267" s="374">
        <v>0</v>
      </c>
      <c r="D267" s="295">
        <v>0</v>
      </c>
      <c r="E267" s="375">
        <f t="shared" si="52"/>
        <v>0</v>
      </c>
      <c r="F267" s="295">
        <f t="shared" si="53"/>
        <v>0</v>
      </c>
      <c r="G267" s="295"/>
      <c r="H267" s="295"/>
      <c r="I267" s="387"/>
      <c r="J267" s="374">
        <f t="shared" si="54"/>
        <v>0</v>
      </c>
      <c r="K267" s="375">
        <f t="shared" si="45"/>
        <v>0</v>
      </c>
    </row>
    <row r="268" spans="1:11">
      <c r="A268" s="372">
        <v>2030607</v>
      </c>
      <c r="B268" s="373" t="s">
        <v>403</v>
      </c>
      <c r="C268" s="374">
        <v>0</v>
      </c>
      <c r="D268" s="295">
        <v>163</v>
      </c>
      <c r="E268" s="375">
        <f t="shared" si="52"/>
        <v>0</v>
      </c>
      <c r="F268" s="295">
        <f t="shared" si="53"/>
        <v>172</v>
      </c>
      <c r="G268" s="295">
        <v>100</v>
      </c>
      <c r="H268" s="295">
        <v>72</v>
      </c>
      <c r="I268" s="387"/>
      <c r="J268" s="374">
        <f t="shared" si="54"/>
        <v>172</v>
      </c>
      <c r="K268" s="375">
        <f t="shared" si="45"/>
        <v>0</v>
      </c>
    </row>
    <row r="269" spans="1:11">
      <c r="A269" s="372">
        <v>2030608</v>
      </c>
      <c r="B269" s="373" t="s">
        <v>404</v>
      </c>
      <c r="C269" s="374">
        <v>0</v>
      </c>
      <c r="D269" s="295">
        <v>0</v>
      </c>
      <c r="E269" s="375">
        <f t="shared" si="52"/>
        <v>0</v>
      </c>
      <c r="F269" s="295">
        <f t="shared" si="53"/>
        <v>0</v>
      </c>
      <c r="G269" s="295"/>
      <c r="H269" s="295"/>
      <c r="I269" s="387"/>
      <c r="J269" s="374">
        <f t="shared" si="54"/>
        <v>0</v>
      </c>
      <c r="K269" s="375">
        <f t="shared" si="45"/>
        <v>0</v>
      </c>
    </row>
    <row r="270" spans="1:11">
      <c r="A270" s="372">
        <v>2030699</v>
      </c>
      <c r="B270" s="373" t="s">
        <v>405</v>
      </c>
      <c r="C270" s="374">
        <v>0</v>
      </c>
      <c r="D270" s="295">
        <v>0</v>
      </c>
      <c r="E270" s="375">
        <f t="shared" si="52"/>
        <v>0</v>
      </c>
      <c r="F270" s="295">
        <f t="shared" si="53"/>
        <v>0</v>
      </c>
      <c r="G270" s="295"/>
      <c r="H270" s="295"/>
      <c r="I270" s="387"/>
      <c r="J270" s="374">
        <f t="shared" si="54"/>
        <v>0</v>
      </c>
      <c r="K270" s="375">
        <f t="shared" si="45"/>
        <v>0</v>
      </c>
    </row>
    <row r="271" spans="1:11">
      <c r="A271" s="376">
        <v>20399</v>
      </c>
      <c r="B271" s="377" t="s">
        <v>406</v>
      </c>
      <c r="C271" s="378">
        <v>0</v>
      </c>
      <c r="D271" s="378">
        <f t="shared" ref="D271:I271" si="55">SUM(D272)</f>
        <v>0</v>
      </c>
      <c r="E271" s="379">
        <f t="shared" si="52"/>
        <v>0</v>
      </c>
      <c r="F271" s="378">
        <f t="shared" si="53"/>
        <v>0</v>
      </c>
      <c r="G271" s="378">
        <f t="shared" si="55"/>
        <v>0</v>
      </c>
      <c r="H271" s="378">
        <f t="shared" si="55"/>
        <v>0</v>
      </c>
      <c r="I271" s="388">
        <f t="shared" si="55"/>
        <v>0</v>
      </c>
      <c r="J271" s="378">
        <f t="shared" si="54"/>
        <v>0</v>
      </c>
      <c r="K271" s="379">
        <f t="shared" si="45"/>
        <v>0</v>
      </c>
    </row>
    <row r="272" spans="1:11">
      <c r="A272" s="372">
        <v>2039999</v>
      </c>
      <c r="B272" s="373" t="s">
        <v>406</v>
      </c>
      <c r="C272" s="374">
        <v>0</v>
      </c>
      <c r="D272" s="295">
        <v>0</v>
      </c>
      <c r="E272" s="375">
        <f t="shared" si="52"/>
        <v>0</v>
      </c>
      <c r="F272" s="295">
        <f t="shared" si="53"/>
        <v>0</v>
      </c>
      <c r="G272" s="295"/>
      <c r="H272" s="295"/>
      <c r="I272" s="387"/>
      <c r="J272" s="374">
        <f t="shared" si="54"/>
        <v>0</v>
      </c>
      <c r="K272" s="375">
        <f t="shared" si="45"/>
        <v>0</v>
      </c>
    </row>
    <row r="273" spans="1:11">
      <c r="A273" s="396">
        <v>204</v>
      </c>
      <c r="B273" s="397" t="s">
        <v>407</v>
      </c>
      <c r="C273" s="366">
        <f t="shared" ref="C273:I273" si="56">SUM(C274,C277,C288,C295,C303,C312,C326,C336,C346,C354,C360)</f>
        <v>8207</v>
      </c>
      <c r="D273" s="366">
        <f t="shared" si="56"/>
        <v>10013</v>
      </c>
      <c r="E273" s="384">
        <f t="shared" si="52"/>
        <v>122.005604971366</v>
      </c>
      <c r="F273" s="366">
        <f t="shared" si="53"/>
        <v>8085</v>
      </c>
      <c r="G273" s="366">
        <f t="shared" si="56"/>
        <v>6584</v>
      </c>
      <c r="H273" s="366">
        <f t="shared" si="56"/>
        <v>829</v>
      </c>
      <c r="I273" s="383">
        <f t="shared" si="56"/>
        <v>672</v>
      </c>
      <c r="J273" s="366">
        <f t="shared" si="54"/>
        <v>-122</v>
      </c>
      <c r="K273" s="384">
        <f t="shared" si="45"/>
        <v>-1.48653588400146</v>
      </c>
    </row>
    <row r="274" spans="1:11">
      <c r="A274" s="376">
        <v>20401</v>
      </c>
      <c r="B274" s="377" t="s">
        <v>408</v>
      </c>
      <c r="C274" s="378">
        <v>0</v>
      </c>
      <c r="D274" s="378">
        <f t="shared" ref="D274:I274" si="57">SUM(D275:D276)</f>
        <v>0</v>
      </c>
      <c r="E274" s="379">
        <f t="shared" si="52"/>
        <v>0</v>
      </c>
      <c r="F274" s="378">
        <f t="shared" si="53"/>
        <v>0</v>
      </c>
      <c r="G274" s="378">
        <f t="shared" si="57"/>
        <v>0</v>
      </c>
      <c r="H274" s="378">
        <f t="shared" si="57"/>
        <v>0</v>
      </c>
      <c r="I274" s="388">
        <f t="shared" si="57"/>
        <v>0</v>
      </c>
      <c r="J274" s="378">
        <f t="shared" si="54"/>
        <v>0</v>
      </c>
      <c r="K274" s="379">
        <f t="shared" si="45"/>
        <v>0</v>
      </c>
    </row>
    <row r="275" spans="1:11">
      <c r="A275" s="372">
        <v>2040101</v>
      </c>
      <c r="B275" s="373" t="s">
        <v>408</v>
      </c>
      <c r="C275" s="374">
        <v>0</v>
      </c>
      <c r="D275" s="295">
        <v>0</v>
      </c>
      <c r="E275" s="375">
        <f t="shared" si="52"/>
        <v>0</v>
      </c>
      <c r="F275" s="295">
        <f t="shared" si="53"/>
        <v>0</v>
      </c>
      <c r="G275" s="295"/>
      <c r="H275" s="295"/>
      <c r="I275" s="387"/>
      <c r="J275" s="374">
        <f t="shared" si="54"/>
        <v>0</v>
      </c>
      <c r="K275" s="375">
        <f t="shared" si="45"/>
        <v>0</v>
      </c>
    </row>
    <row r="276" spans="1:11">
      <c r="A276" s="372">
        <v>2040199</v>
      </c>
      <c r="B276" s="373" t="s">
        <v>409</v>
      </c>
      <c r="C276" s="374">
        <v>0</v>
      </c>
      <c r="D276" s="295">
        <v>0</v>
      </c>
      <c r="E276" s="375">
        <f t="shared" si="52"/>
        <v>0</v>
      </c>
      <c r="F276" s="295">
        <f t="shared" si="53"/>
        <v>0</v>
      </c>
      <c r="G276" s="295"/>
      <c r="H276" s="295"/>
      <c r="I276" s="387"/>
      <c r="J276" s="374">
        <f t="shared" si="54"/>
        <v>0</v>
      </c>
      <c r="K276" s="375">
        <f t="shared" si="45"/>
        <v>0</v>
      </c>
    </row>
    <row r="277" spans="1:11">
      <c r="A277" s="376">
        <v>20402</v>
      </c>
      <c r="B277" s="377" t="s">
        <v>410</v>
      </c>
      <c r="C277" s="378">
        <v>6905</v>
      </c>
      <c r="D277" s="378">
        <f t="shared" ref="D277:I277" si="58">SUM(D278:D287)</f>
        <v>8868</v>
      </c>
      <c r="E277" s="379">
        <f t="shared" si="52"/>
        <v>128.42867487328</v>
      </c>
      <c r="F277" s="378">
        <f t="shared" si="53"/>
        <v>7131</v>
      </c>
      <c r="G277" s="378">
        <f t="shared" si="58"/>
        <v>5898</v>
      </c>
      <c r="H277" s="378">
        <f t="shared" si="58"/>
        <v>669</v>
      </c>
      <c r="I277" s="388">
        <f t="shared" si="58"/>
        <v>564</v>
      </c>
      <c r="J277" s="378">
        <f t="shared" si="54"/>
        <v>226</v>
      </c>
      <c r="K277" s="379">
        <f t="shared" si="45"/>
        <v>3.2729905865315</v>
      </c>
    </row>
    <row r="278" spans="1:11">
      <c r="A278" s="372">
        <v>2040201</v>
      </c>
      <c r="B278" s="373" t="s">
        <v>411</v>
      </c>
      <c r="C278" s="374">
        <v>5280</v>
      </c>
      <c r="D278" s="295">
        <v>6073</v>
      </c>
      <c r="E278" s="375">
        <f t="shared" si="52"/>
        <v>115.018939393939</v>
      </c>
      <c r="F278" s="295">
        <f t="shared" si="53"/>
        <v>4417</v>
      </c>
      <c r="G278" s="295">
        <v>4417</v>
      </c>
      <c r="H278" s="295"/>
      <c r="I278" s="387"/>
      <c r="J278" s="374">
        <f t="shared" si="54"/>
        <v>-863</v>
      </c>
      <c r="K278" s="375">
        <f t="shared" si="45"/>
        <v>-16.344696969697</v>
      </c>
    </row>
    <row r="279" spans="1:11">
      <c r="A279" s="372">
        <v>2040202</v>
      </c>
      <c r="B279" s="373" t="s">
        <v>412</v>
      </c>
      <c r="C279" s="374">
        <v>741</v>
      </c>
      <c r="D279" s="295">
        <v>762</v>
      </c>
      <c r="E279" s="375">
        <f t="shared" si="52"/>
        <v>102.834008097166</v>
      </c>
      <c r="F279" s="295">
        <f t="shared" si="53"/>
        <v>682</v>
      </c>
      <c r="G279" s="295">
        <v>682</v>
      </c>
      <c r="H279" s="295"/>
      <c r="I279" s="387"/>
      <c r="J279" s="374">
        <f t="shared" si="54"/>
        <v>-59</v>
      </c>
      <c r="K279" s="375">
        <f t="shared" si="45"/>
        <v>-7.96221322537112</v>
      </c>
    </row>
    <row r="280" spans="1:11">
      <c r="A280" s="372">
        <v>2040203</v>
      </c>
      <c r="B280" s="373" t="s">
        <v>413</v>
      </c>
      <c r="C280" s="374">
        <v>0</v>
      </c>
      <c r="D280" s="295">
        <v>0</v>
      </c>
      <c r="E280" s="375">
        <f t="shared" si="52"/>
        <v>0</v>
      </c>
      <c r="F280" s="295">
        <f t="shared" si="53"/>
        <v>0</v>
      </c>
      <c r="G280" s="295"/>
      <c r="H280" s="295"/>
      <c r="I280" s="387"/>
      <c r="J280" s="374">
        <f t="shared" si="54"/>
        <v>0</v>
      </c>
      <c r="K280" s="375">
        <f t="shared" si="45"/>
        <v>0</v>
      </c>
    </row>
    <row r="281" spans="1:11">
      <c r="A281" s="372">
        <v>2040219</v>
      </c>
      <c r="B281" s="373" t="s">
        <v>213</v>
      </c>
      <c r="C281" s="374">
        <v>0</v>
      </c>
      <c r="D281" s="295">
        <v>0</v>
      </c>
      <c r="E281" s="375">
        <f t="shared" si="52"/>
        <v>0</v>
      </c>
      <c r="F281" s="295">
        <f t="shared" si="53"/>
        <v>0</v>
      </c>
      <c r="G281" s="295"/>
      <c r="H281" s="295"/>
      <c r="I281" s="387"/>
      <c r="J281" s="374">
        <f t="shared" si="54"/>
        <v>0</v>
      </c>
      <c r="K281" s="375">
        <f t="shared" si="45"/>
        <v>0</v>
      </c>
    </row>
    <row r="282" spans="1:11">
      <c r="A282" s="372">
        <v>2040220</v>
      </c>
      <c r="B282" s="373" t="s">
        <v>414</v>
      </c>
      <c r="C282" s="374">
        <v>570</v>
      </c>
      <c r="D282" s="295">
        <v>1253</v>
      </c>
      <c r="E282" s="375">
        <f t="shared" si="52"/>
        <v>219.824561403509</v>
      </c>
      <c r="F282" s="295">
        <f t="shared" si="53"/>
        <v>1842</v>
      </c>
      <c r="G282" s="295">
        <v>619</v>
      </c>
      <c r="H282" s="295">
        <v>669</v>
      </c>
      <c r="I282" s="387">
        <v>554</v>
      </c>
      <c r="J282" s="374">
        <f t="shared" si="54"/>
        <v>1272</v>
      </c>
      <c r="K282" s="375">
        <f t="shared" si="45"/>
        <v>223.157894736842</v>
      </c>
    </row>
    <row r="283" spans="1:11">
      <c r="A283" s="372">
        <v>2040221</v>
      </c>
      <c r="B283" s="373" t="s">
        <v>415</v>
      </c>
      <c r="C283" s="374">
        <v>0</v>
      </c>
      <c r="D283" s="295">
        <v>0</v>
      </c>
      <c r="E283" s="375">
        <f t="shared" si="52"/>
        <v>0</v>
      </c>
      <c r="F283" s="295">
        <f t="shared" si="53"/>
        <v>0</v>
      </c>
      <c r="G283" s="295"/>
      <c r="H283" s="295"/>
      <c r="I283" s="387"/>
      <c r="J283" s="374">
        <f t="shared" si="54"/>
        <v>0</v>
      </c>
      <c r="K283" s="375">
        <f t="shared" si="45"/>
        <v>0</v>
      </c>
    </row>
    <row r="284" spans="1:11">
      <c r="A284" s="372">
        <v>2040222</v>
      </c>
      <c r="B284" s="373" t="s">
        <v>416</v>
      </c>
      <c r="C284" s="374">
        <v>0</v>
      </c>
      <c r="D284" s="295">
        <v>0</v>
      </c>
      <c r="E284" s="375">
        <f t="shared" si="52"/>
        <v>0</v>
      </c>
      <c r="F284" s="295">
        <f t="shared" si="53"/>
        <v>0</v>
      </c>
      <c r="G284" s="295"/>
      <c r="H284" s="295"/>
      <c r="I284" s="387"/>
      <c r="J284" s="374">
        <f t="shared" si="54"/>
        <v>0</v>
      </c>
      <c r="K284" s="375">
        <f t="shared" si="45"/>
        <v>0</v>
      </c>
    </row>
    <row r="285" spans="1:11">
      <c r="A285" s="372">
        <v>2040223</v>
      </c>
      <c r="B285" s="373" t="s">
        <v>417</v>
      </c>
      <c r="C285" s="374">
        <v>0</v>
      </c>
      <c r="D285" s="295">
        <v>0</v>
      </c>
      <c r="E285" s="375">
        <f t="shared" si="52"/>
        <v>0</v>
      </c>
      <c r="F285" s="295">
        <f t="shared" si="53"/>
        <v>0</v>
      </c>
      <c r="G285" s="295"/>
      <c r="H285" s="295"/>
      <c r="I285" s="387"/>
      <c r="J285" s="374">
        <f t="shared" si="54"/>
        <v>0</v>
      </c>
      <c r="K285" s="375">
        <f t="shared" si="45"/>
        <v>0</v>
      </c>
    </row>
    <row r="286" spans="1:11">
      <c r="A286" s="372">
        <v>2040250</v>
      </c>
      <c r="B286" s="373" t="s">
        <v>418</v>
      </c>
      <c r="C286" s="374">
        <v>314</v>
      </c>
      <c r="D286" s="295">
        <v>518</v>
      </c>
      <c r="E286" s="375">
        <f t="shared" si="52"/>
        <v>164.968152866242</v>
      </c>
      <c r="F286" s="295">
        <f t="shared" si="53"/>
        <v>180</v>
      </c>
      <c r="G286" s="295">
        <v>180</v>
      </c>
      <c r="H286" s="295"/>
      <c r="I286" s="387"/>
      <c r="J286" s="374">
        <f t="shared" si="54"/>
        <v>-134</v>
      </c>
      <c r="K286" s="375">
        <f t="shared" si="45"/>
        <v>-42.6751592356688</v>
      </c>
    </row>
    <row r="287" spans="1:11">
      <c r="A287" s="372">
        <v>2040299</v>
      </c>
      <c r="B287" s="373" t="s">
        <v>419</v>
      </c>
      <c r="C287" s="374">
        <v>0</v>
      </c>
      <c r="D287" s="295">
        <v>262</v>
      </c>
      <c r="E287" s="375">
        <f t="shared" si="52"/>
        <v>0</v>
      </c>
      <c r="F287" s="295">
        <f t="shared" si="53"/>
        <v>10</v>
      </c>
      <c r="G287" s="295"/>
      <c r="H287" s="295"/>
      <c r="I287" s="387">
        <v>10</v>
      </c>
      <c r="J287" s="374">
        <f t="shared" si="54"/>
        <v>10</v>
      </c>
      <c r="K287" s="375">
        <f t="shared" si="45"/>
        <v>0</v>
      </c>
    </row>
    <row r="288" spans="1:11">
      <c r="A288" s="376">
        <v>20403</v>
      </c>
      <c r="B288" s="377" t="s">
        <v>420</v>
      </c>
      <c r="C288" s="378">
        <v>0</v>
      </c>
      <c r="D288" s="378">
        <f t="shared" ref="D288:I288" si="59">SUM(D289:D294)</f>
        <v>0</v>
      </c>
      <c r="E288" s="379">
        <f t="shared" si="52"/>
        <v>0</v>
      </c>
      <c r="F288" s="378">
        <f t="shared" si="53"/>
        <v>0</v>
      </c>
      <c r="G288" s="378">
        <f t="shared" si="59"/>
        <v>0</v>
      </c>
      <c r="H288" s="378">
        <f t="shared" si="59"/>
        <v>0</v>
      </c>
      <c r="I288" s="388">
        <f t="shared" si="59"/>
        <v>0</v>
      </c>
      <c r="J288" s="378">
        <f t="shared" si="54"/>
        <v>0</v>
      </c>
      <c r="K288" s="379">
        <f t="shared" si="45"/>
        <v>0</v>
      </c>
    </row>
    <row r="289" spans="1:11">
      <c r="A289" s="372">
        <v>2040301</v>
      </c>
      <c r="B289" s="373" t="s">
        <v>421</v>
      </c>
      <c r="C289" s="374">
        <v>0</v>
      </c>
      <c r="D289" s="295">
        <v>0</v>
      </c>
      <c r="E289" s="375">
        <f t="shared" si="52"/>
        <v>0</v>
      </c>
      <c r="F289" s="295">
        <f t="shared" si="53"/>
        <v>0</v>
      </c>
      <c r="G289" s="295"/>
      <c r="H289" s="295"/>
      <c r="I289" s="387"/>
      <c r="J289" s="374">
        <f t="shared" si="54"/>
        <v>0</v>
      </c>
      <c r="K289" s="375">
        <f t="shared" si="45"/>
        <v>0</v>
      </c>
    </row>
    <row r="290" spans="1:11">
      <c r="A290" s="372">
        <v>2040302</v>
      </c>
      <c r="B290" s="373" t="s">
        <v>422</v>
      </c>
      <c r="C290" s="374">
        <v>0</v>
      </c>
      <c r="D290" s="295">
        <v>0</v>
      </c>
      <c r="E290" s="375">
        <f t="shared" si="52"/>
        <v>0</v>
      </c>
      <c r="F290" s="295">
        <f t="shared" si="53"/>
        <v>0</v>
      </c>
      <c r="G290" s="295"/>
      <c r="H290" s="295"/>
      <c r="I290" s="387"/>
      <c r="J290" s="374">
        <f t="shared" si="54"/>
        <v>0</v>
      </c>
      <c r="K290" s="375">
        <f t="shared" si="45"/>
        <v>0</v>
      </c>
    </row>
    <row r="291" spans="1:11">
      <c r="A291" s="372">
        <v>2040303</v>
      </c>
      <c r="B291" s="373" t="s">
        <v>423</v>
      </c>
      <c r="C291" s="374">
        <v>0</v>
      </c>
      <c r="D291" s="295">
        <v>0</v>
      </c>
      <c r="E291" s="375">
        <f t="shared" si="52"/>
        <v>0</v>
      </c>
      <c r="F291" s="295">
        <f t="shared" si="53"/>
        <v>0</v>
      </c>
      <c r="G291" s="295"/>
      <c r="H291" s="295"/>
      <c r="I291" s="387"/>
      <c r="J291" s="374">
        <f t="shared" si="54"/>
        <v>0</v>
      </c>
      <c r="K291" s="375">
        <f t="shared" si="45"/>
        <v>0</v>
      </c>
    </row>
    <row r="292" spans="1:11">
      <c r="A292" s="372">
        <v>2040304</v>
      </c>
      <c r="B292" s="373" t="s">
        <v>424</v>
      </c>
      <c r="C292" s="374">
        <v>0</v>
      </c>
      <c r="D292" s="295">
        <v>0</v>
      </c>
      <c r="E292" s="375">
        <f t="shared" si="52"/>
        <v>0</v>
      </c>
      <c r="F292" s="295">
        <f t="shared" si="53"/>
        <v>0</v>
      </c>
      <c r="G292" s="295"/>
      <c r="H292" s="295"/>
      <c r="I292" s="387"/>
      <c r="J292" s="374">
        <f t="shared" si="54"/>
        <v>0</v>
      </c>
      <c r="K292" s="375">
        <f t="shared" si="45"/>
        <v>0</v>
      </c>
    </row>
    <row r="293" spans="1:11">
      <c r="A293" s="372">
        <v>2040350</v>
      </c>
      <c r="B293" s="373" t="s">
        <v>425</v>
      </c>
      <c r="C293" s="374">
        <v>0</v>
      </c>
      <c r="D293" s="295">
        <v>0</v>
      </c>
      <c r="E293" s="375">
        <f t="shared" si="52"/>
        <v>0</v>
      </c>
      <c r="F293" s="295">
        <f t="shared" si="53"/>
        <v>0</v>
      </c>
      <c r="G293" s="295"/>
      <c r="H293" s="295"/>
      <c r="I293" s="387"/>
      <c r="J293" s="374">
        <f t="shared" si="54"/>
        <v>0</v>
      </c>
      <c r="K293" s="375">
        <f t="shared" si="45"/>
        <v>0</v>
      </c>
    </row>
    <row r="294" spans="1:11">
      <c r="A294" s="372">
        <v>2040399</v>
      </c>
      <c r="B294" s="373" t="s">
        <v>426</v>
      </c>
      <c r="C294" s="374">
        <v>0</v>
      </c>
      <c r="D294" s="295">
        <v>0</v>
      </c>
      <c r="E294" s="375">
        <f t="shared" si="52"/>
        <v>0</v>
      </c>
      <c r="F294" s="295">
        <f t="shared" si="53"/>
        <v>0</v>
      </c>
      <c r="G294" s="295"/>
      <c r="H294" s="295"/>
      <c r="I294" s="387"/>
      <c r="J294" s="374">
        <f t="shared" si="54"/>
        <v>0</v>
      </c>
      <c r="K294" s="375">
        <f t="shared" si="45"/>
        <v>0</v>
      </c>
    </row>
    <row r="295" spans="1:11">
      <c r="A295" s="376">
        <v>20404</v>
      </c>
      <c r="B295" s="377" t="s">
        <v>427</v>
      </c>
      <c r="C295" s="378">
        <v>141</v>
      </c>
      <c r="D295" s="378">
        <f t="shared" ref="D295:I295" si="60">SUM(D296:D302)</f>
        <v>48</v>
      </c>
      <c r="E295" s="379">
        <f t="shared" si="52"/>
        <v>34.0425531914894</v>
      </c>
      <c r="F295" s="378">
        <f t="shared" si="53"/>
        <v>0</v>
      </c>
      <c r="G295" s="378">
        <f t="shared" si="60"/>
        <v>0</v>
      </c>
      <c r="H295" s="378">
        <f t="shared" si="60"/>
        <v>0</v>
      </c>
      <c r="I295" s="388">
        <f t="shared" si="60"/>
        <v>0</v>
      </c>
      <c r="J295" s="378">
        <f t="shared" si="54"/>
        <v>-141</v>
      </c>
      <c r="K295" s="379">
        <f t="shared" si="45"/>
        <v>-100</v>
      </c>
    </row>
    <row r="296" spans="1:11">
      <c r="A296" s="372">
        <v>2040401</v>
      </c>
      <c r="B296" s="373" t="s">
        <v>428</v>
      </c>
      <c r="C296" s="374">
        <v>141</v>
      </c>
      <c r="D296" s="295">
        <v>48</v>
      </c>
      <c r="E296" s="375">
        <f t="shared" si="52"/>
        <v>34.0425531914894</v>
      </c>
      <c r="F296" s="295">
        <f t="shared" si="53"/>
        <v>0</v>
      </c>
      <c r="G296" s="295"/>
      <c r="H296" s="295"/>
      <c r="I296" s="387"/>
      <c r="J296" s="374">
        <f t="shared" si="54"/>
        <v>-141</v>
      </c>
      <c r="K296" s="375">
        <f t="shared" si="45"/>
        <v>-100</v>
      </c>
    </row>
    <row r="297" spans="1:11">
      <c r="A297" s="372">
        <v>2040402</v>
      </c>
      <c r="B297" s="373" t="s">
        <v>429</v>
      </c>
      <c r="C297" s="374">
        <v>0</v>
      </c>
      <c r="D297" s="295">
        <v>0</v>
      </c>
      <c r="E297" s="375">
        <f t="shared" si="52"/>
        <v>0</v>
      </c>
      <c r="F297" s="295">
        <f t="shared" si="53"/>
        <v>0</v>
      </c>
      <c r="G297" s="295"/>
      <c r="H297" s="295"/>
      <c r="I297" s="387"/>
      <c r="J297" s="374">
        <f t="shared" si="54"/>
        <v>0</v>
      </c>
      <c r="K297" s="375">
        <f t="shared" si="45"/>
        <v>0</v>
      </c>
    </row>
    <row r="298" spans="1:11">
      <c r="A298" s="372">
        <v>2040403</v>
      </c>
      <c r="B298" s="373" t="s">
        <v>430</v>
      </c>
      <c r="C298" s="374">
        <v>0</v>
      </c>
      <c r="D298" s="295">
        <v>0</v>
      </c>
      <c r="E298" s="375">
        <f t="shared" si="52"/>
        <v>0</v>
      </c>
      <c r="F298" s="295">
        <f t="shared" si="53"/>
        <v>0</v>
      </c>
      <c r="G298" s="295"/>
      <c r="H298" s="295"/>
      <c r="I298" s="387"/>
      <c r="J298" s="374">
        <f t="shared" si="54"/>
        <v>0</v>
      </c>
      <c r="K298" s="375">
        <f t="shared" si="45"/>
        <v>0</v>
      </c>
    </row>
    <row r="299" spans="1:11">
      <c r="A299" s="372">
        <v>2040409</v>
      </c>
      <c r="B299" s="373" t="s">
        <v>431</v>
      </c>
      <c r="C299" s="374">
        <v>0</v>
      </c>
      <c r="D299" s="295">
        <v>0</v>
      </c>
      <c r="E299" s="375">
        <f t="shared" si="52"/>
        <v>0</v>
      </c>
      <c r="F299" s="295">
        <f t="shared" si="53"/>
        <v>0</v>
      </c>
      <c r="G299" s="295"/>
      <c r="H299" s="295"/>
      <c r="I299" s="387"/>
      <c r="J299" s="374">
        <f t="shared" si="54"/>
        <v>0</v>
      </c>
      <c r="K299" s="375">
        <f t="shared" si="45"/>
        <v>0</v>
      </c>
    </row>
    <row r="300" spans="1:11">
      <c r="A300" s="372">
        <v>2040410</v>
      </c>
      <c r="B300" s="373" t="s">
        <v>432</v>
      </c>
      <c r="C300" s="374">
        <v>0</v>
      </c>
      <c r="D300" s="295">
        <v>0</v>
      </c>
      <c r="E300" s="375">
        <f t="shared" si="52"/>
        <v>0</v>
      </c>
      <c r="F300" s="295">
        <f t="shared" si="53"/>
        <v>0</v>
      </c>
      <c r="G300" s="295"/>
      <c r="H300" s="295"/>
      <c r="I300" s="387"/>
      <c r="J300" s="374">
        <f t="shared" si="54"/>
        <v>0</v>
      </c>
      <c r="K300" s="375">
        <f t="shared" si="45"/>
        <v>0</v>
      </c>
    </row>
    <row r="301" spans="1:11">
      <c r="A301" s="372">
        <v>2040450</v>
      </c>
      <c r="B301" s="373" t="s">
        <v>433</v>
      </c>
      <c r="C301" s="374">
        <v>0</v>
      </c>
      <c r="D301" s="295">
        <v>0</v>
      </c>
      <c r="E301" s="375">
        <f t="shared" si="52"/>
        <v>0</v>
      </c>
      <c r="F301" s="295">
        <f t="shared" si="53"/>
        <v>0</v>
      </c>
      <c r="G301" s="295"/>
      <c r="H301" s="295"/>
      <c r="I301" s="387"/>
      <c r="J301" s="374">
        <f t="shared" si="54"/>
        <v>0</v>
      </c>
      <c r="K301" s="375">
        <f t="shared" si="45"/>
        <v>0</v>
      </c>
    </row>
    <row r="302" spans="1:11">
      <c r="A302" s="372">
        <v>2040499</v>
      </c>
      <c r="B302" s="373" t="s">
        <v>434</v>
      </c>
      <c r="C302" s="374">
        <v>0</v>
      </c>
      <c r="D302" s="295">
        <v>0</v>
      </c>
      <c r="E302" s="375">
        <f t="shared" si="52"/>
        <v>0</v>
      </c>
      <c r="F302" s="295">
        <f t="shared" si="53"/>
        <v>0</v>
      </c>
      <c r="G302" s="295"/>
      <c r="H302" s="295"/>
      <c r="I302" s="387"/>
      <c r="J302" s="374">
        <f t="shared" si="54"/>
        <v>0</v>
      </c>
      <c r="K302" s="375">
        <f t="shared" si="45"/>
        <v>0</v>
      </c>
    </row>
    <row r="303" spans="1:11">
      <c r="A303" s="376">
        <v>20405</v>
      </c>
      <c r="B303" s="377" t="s">
        <v>435</v>
      </c>
      <c r="C303" s="378">
        <v>314</v>
      </c>
      <c r="D303" s="378">
        <f t="shared" ref="D303:I303" si="61">SUM(D304:D311)</f>
        <v>59</v>
      </c>
      <c r="E303" s="379">
        <f t="shared" si="52"/>
        <v>18.7898089171975</v>
      </c>
      <c r="F303" s="378">
        <f t="shared" si="53"/>
        <v>0</v>
      </c>
      <c r="G303" s="378">
        <f t="shared" si="61"/>
        <v>0</v>
      </c>
      <c r="H303" s="378">
        <f t="shared" si="61"/>
        <v>0</v>
      </c>
      <c r="I303" s="388">
        <f t="shared" si="61"/>
        <v>0</v>
      </c>
      <c r="J303" s="378">
        <f t="shared" si="54"/>
        <v>-314</v>
      </c>
      <c r="K303" s="379">
        <f t="shared" si="45"/>
        <v>-100</v>
      </c>
    </row>
    <row r="304" spans="1:11">
      <c r="A304" s="372">
        <v>2040501</v>
      </c>
      <c r="B304" s="373" t="s">
        <v>436</v>
      </c>
      <c r="C304" s="374">
        <v>314</v>
      </c>
      <c r="D304" s="295">
        <v>59</v>
      </c>
      <c r="E304" s="375">
        <f t="shared" si="52"/>
        <v>18.7898089171975</v>
      </c>
      <c r="F304" s="295">
        <f t="shared" si="53"/>
        <v>0</v>
      </c>
      <c r="G304" s="295"/>
      <c r="H304" s="295"/>
      <c r="I304" s="387"/>
      <c r="J304" s="374">
        <f t="shared" si="54"/>
        <v>-314</v>
      </c>
      <c r="K304" s="375">
        <f t="shared" si="45"/>
        <v>-100</v>
      </c>
    </row>
    <row r="305" spans="1:11">
      <c r="A305" s="372">
        <v>2040502</v>
      </c>
      <c r="B305" s="373" t="s">
        <v>437</v>
      </c>
      <c r="C305" s="374">
        <v>0</v>
      </c>
      <c r="D305" s="295">
        <v>0</v>
      </c>
      <c r="E305" s="375">
        <f t="shared" si="52"/>
        <v>0</v>
      </c>
      <c r="F305" s="295">
        <f t="shared" si="53"/>
        <v>0</v>
      </c>
      <c r="G305" s="295"/>
      <c r="H305" s="295"/>
      <c r="I305" s="387"/>
      <c r="J305" s="374">
        <f t="shared" si="54"/>
        <v>0</v>
      </c>
      <c r="K305" s="375">
        <f t="shared" si="45"/>
        <v>0</v>
      </c>
    </row>
    <row r="306" spans="1:11">
      <c r="A306" s="372">
        <v>2040503</v>
      </c>
      <c r="B306" s="373" t="s">
        <v>438</v>
      </c>
      <c r="C306" s="374">
        <v>0</v>
      </c>
      <c r="D306" s="295">
        <v>0</v>
      </c>
      <c r="E306" s="375">
        <f t="shared" si="52"/>
        <v>0</v>
      </c>
      <c r="F306" s="295">
        <f t="shared" si="53"/>
        <v>0</v>
      </c>
      <c r="G306" s="295"/>
      <c r="H306" s="295"/>
      <c r="I306" s="387"/>
      <c r="J306" s="374">
        <f t="shared" si="54"/>
        <v>0</v>
      </c>
      <c r="K306" s="375">
        <f t="shared" si="45"/>
        <v>0</v>
      </c>
    </row>
    <row r="307" spans="1:11">
      <c r="A307" s="372">
        <v>2040504</v>
      </c>
      <c r="B307" s="373" t="s">
        <v>439</v>
      </c>
      <c r="C307" s="374">
        <v>0</v>
      </c>
      <c r="D307" s="295">
        <v>0</v>
      </c>
      <c r="E307" s="375">
        <f t="shared" si="52"/>
        <v>0</v>
      </c>
      <c r="F307" s="295">
        <f t="shared" si="53"/>
        <v>0</v>
      </c>
      <c r="G307" s="295"/>
      <c r="H307" s="295"/>
      <c r="I307" s="387"/>
      <c r="J307" s="374">
        <f t="shared" si="54"/>
        <v>0</v>
      </c>
      <c r="K307" s="375">
        <f t="shared" si="45"/>
        <v>0</v>
      </c>
    </row>
    <row r="308" spans="1:11">
      <c r="A308" s="372">
        <v>2040505</v>
      </c>
      <c r="B308" s="373" t="s">
        <v>440</v>
      </c>
      <c r="C308" s="374">
        <v>0</v>
      </c>
      <c r="D308" s="295">
        <v>0</v>
      </c>
      <c r="E308" s="375">
        <f t="shared" si="52"/>
        <v>0</v>
      </c>
      <c r="F308" s="295">
        <f t="shared" si="53"/>
        <v>0</v>
      </c>
      <c r="G308" s="295"/>
      <c r="H308" s="295"/>
      <c r="I308" s="387"/>
      <c r="J308" s="374">
        <f t="shared" si="54"/>
        <v>0</v>
      </c>
      <c r="K308" s="375">
        <f t="shared" si="45"/>
        <v>0</v>
      </c>
    </row>
    <row r="309" spans="1:11">
      <c r="A309" s="372">
        <v>2040506</v>
      </c>
      <c r="B309" s="373" t="s">
        <v>441</v>
      </c>
      <c r="C309" s="374">
        <v>0</v>
      </c>
      <c r="D309" s="295">
        <v>0</v>
      </c>
      <c r="E309" s="375">
        <f t="shared" si="52"/>
        <v>0</v>
      </c>
      <c r="F309" s="295">
        <f t="shared" si="53"/>
        <v>0</v>
      </c>
      <c r="G309" s="295"/>
      <c r="H309" s="295"/>
      <c r="I309" s="387"/>
      <c r="J309" s="374">
        <f t="shared" si="54"/>
        <v>0</v>
      </c>
      <c r="K309" s="375">
        <f t="shared" ref="K309:K372" si="62">IF(C309=0,0,J309/C309*100)</f>
        <v>0</v>
      </c>
    </row>
    <row r="310" spans="1:11">
      <c r="A310" s="372">
        <v>2040550</v>
      </c>
      <c r="B310" s="373" t="s">
        <v>442</v>
      </c>
      <c r="C310" s="374">
        <v>0</v>
      </c>
      <c r="D310" s="295">
        <v>0</v>
      </c>
      <c r="E310" s="375">
        <f t="shared" si="52"/>
        <v>0</v>
      </c>
      <c r="F310" s="295">
        <f t="shared" si="53"/>
        <v>0</v>
      </c>
      <c r="G310" s="295"/>
      <c r="H310" s="295"/>
      <c r="I310" s="387"/>
      <c r="J310" s="374">
        <f t="shared" si="54"/>
        <v>0</v>
      </c>
      <c r="K310" s="375">
        <f t="shared" si="62"/>
        <v>0</v>
      </c>
    </row>
    <row r="311" spans="1:11">
      <c r="A311" s="372">
        <v>2040599</v>
      </c>
      <c r="B311" s="373" t="s">
        <v>443</v>
      </c>
      <c r="C311" s="374">
        <v>0</v>
      </c>
      <c r="D311" s="295">
        <v>0</v>
      </c>
      <c r="E311" s="375">
        <f t="shared" si="52"/>
        <v>0</v>
      </c>
      <c r="F311" s="295">
        <f t="shared" si="53"/>
        <v>0</v>
      </c>
      <c r="G311" s="295"/>
      <c r="H311" s="295"/>
      <c r="I311" s="387"/>
      <c r="J311" s="374">
        <f t="shared" si="54"/>
        <v>0</v>
      </c>
      <c r="K311" s="375">
        <f t="shared" si="62"/>
        <v>0</v>
      </c>
    </row>
    <row r="312" spans="1:11">
      <c r="A312" s="376">
        <v>20406</v>
      </c>
      <c r="B312" s="377" t="s">
        <v>444</v>
      </c>
      <c r="C312" s="378">
        <v>847</v>
      </c>
      <c r="D312" s="378">
        <f t="shared" ref="D312:I312" si="63">SUM(D313:D325)</f>
        <v>1027</v>
      </c>
      <c r="E312" s="379">
        <f t="shared" si="52"/>
        <v>121.25147579693</v>
      </c>
      <c r="F312" s="378">
        <f t="shared" si="53"/>
        <v>954</v>
      </c>
      <c r="G312" s="378">
        <f t="shared" si="63"/>
        <v>686</v>
      </c>
      <c r="H312" s="378">
        <f t="shared" si="63"/>
        <v>160</v>
      </c>
      <c r="I312" s="388">
        <f t="shared" si="63"/>
        <v>108</v>
      </c>
      <c r="J312" s="378">
        <f t="shared" si="54"/>
        <v>107</v>
      </c>
      <c r="K312" s="379">
        <f t="shared" si="62"/>
        <v>12.6328217237308</v>
      </c>
    </row>
    <row r="313" spans="1:11">
      <c r="A313" s="372">
        <v>2040601</v>
      </c>
      <c r="B313" s="373" t="s">
        <v>445</v>
      </c>
      <c r="C313" s="374">
        <v>823</v>
      </c>
      <c r="D313" s="295">
        <v>824</v>
      </c>
      <c r="E313" s="375">
        <f t="shared" si="52"/>
        <v>100.121506682868</v>
      </c>
      <c r="F313" s="295">
        <f t="shared" si="53"/>
        <v>672</v>
      </c>
      <c r="G313" s="295">
        <v>672</v>
      </c>
      <c r="H313" s="295"/>
      <c r="I313" s="387"/>
      <c r="J313" s="374">
        <f t="shared" si="54"/>
        <v>-151</v>
      </c>
      <c r="K313" s="375">
        <f t="shared" si="62"/>
        <v>-18.3475091130012</v>
      </c>
    </row>
    <row r="314" spans="1:11">
      <c r="A314" s="372">
        <v>2040602</v>
      </c>
      <c r="B314" s="373" t="s">
        <v>446</v>
      </c>
      <c r="C314" s="374">
        <v>0</v>
      </c>
      <c r="D314" s="295">
        <v>0</v>
      </c>
      <c r="E314" s="375">
        <f t="shared" si="52"/>
        <v>0</v>
      </c>
      <c r="F314" s="295">
        <f t="shared" si="53"/>
        <v>0</v>
      </c>
      <c r="G314" s="295"/>
      <c r="H314" s="295"/>
      <c r="I314" s="387"/>
      <c r="J314" s="374">
        <f t="shared" si="54"/>
        <v>0</v>
      </c>
      <c r="K314" s="375">
        <f t="shared" si="62"/>
        <v>0</v>
      </c>
    </row>
    <row r="315" spans="1:11">
      <c r="A315" s="372">
        <v>2040603</v>
      </c>
      <c r="B315" s="373" t="s">
        <v>447</v>
      </c>
      <c r="C315" s="374">
        <v>0</v>
      </c>
      <c r="D315" s="295">
        <v>0</v>
      </c>
      <c r="E315" s="375">
        <f t="shared" si="52"/>
        <v>0</v>
      </c>
      <c r="F315" s="295">
        <f t="shared" si="53"/>
        <v>0</v>
      </c>
      <c r="G315" s="295"/>
      <c r="H315" s="295"/>
      <c r="I315" s="387"/>
      <c r="J315" s="374">
        <f t="shared" si="54"/>
        <v>0</v>
      </c>
      <c r="K315" s="375">
        <f t="shared" si="62"/>
        <v>0</v>
      </c>
    </row>
    <row r="316" spans="1:11">
      <c r="A316" s="372">
        <v>2040604</v>
      </c>
      <c r="B316" s="373" t="s">
        <v>448</v>
      </c>
      <c r="C316" s="374">
        <v>7</v>
      </c>
      <c r="D316" s="295">
        <v>2</v>
      </c>
      <c r="E316" s="375">
        <f t="shared" si="52"/>
        <v>28.5714285714286</v>
      </c>
      <c r="F316" s="295">
        <f t="shared" si="53"/>
        <v>14</v>
      </c>
      <c r="G316" s="295"/>
      <c r="H316" s="295">
        <v>8</v>
      </c>
      <c r="I316" s="387">
        <v>6</v>
      </c>
      <c r="J316" s="374">
        <f t="shared" si="54"/>
        <v>7</v>
      </c>
      <c r="K316" s="375">
        <f t="shared" si="62"/>
        <v>100</v>
      </c>
    </row>
    <row r="317" spans="1:11">
      <c r="A317" s="372">
        <v>2040605</v>
      </c>
      <c r="B317" s="373" t="s">
        <v>449</v>
      </c>
      <c r="C317" s="374">
        <v>0</v>
      </c>
      <c r="D317" s="295">
        <v>0</v>
      </c>
      <c r="E317" s="375">
        <f t="shared" si="52"/>
        <v>0</v>
      </c>
      <c r="F317" s="295">
        <f t="shared" si="53"/>
        <v>0</v>
      </c>
      <c r="G317" s="295"/>
      <c r="H317" s="295"/>
      <c r="I317" s="387"/>
      <c r="J317" s="374">
        <f t="shared" si="54"/>
        <v>0</v>
      </c>
      <c r="K317" s="375">
        <f t="shared" si="62"/>
        <v>0</v>
      </c>
    </row>
    <row r="318" spans="1:11">
      <c r="A318" s="372">
        <v>2040606</v>
      </c>
      <c r="B318" s="373" t="s">
        <v>450</v>
      </c>
      <c r="C318" s="374">
        <v>0</v>
      </c>
      <c r="D318" s="295">
        <v>0</v>
      </c>
      <c r="E318" s="375">
        <f t="shared" si="52"/>
        <v>0</v>
      </c>
      <c r="F318" s="295">
        <f t="shared" si="53"/>
        <v>0</v>
      </c>
      <c r="G318" s="295"/>
      <c r="H318" s="295"/>
      <c r="I318" s="387"/>
      <c r="J318" s="374">
        <f t="shared" si="54"/>
        <v>0</v>
      </c>
      <c r="K318" s="375">
        <f t="shared" si="62"/>
        <v>0</v>
      </c>
    </row>
    <row r="319" spans="1:11">
      <c r="A319" s="372">
        <v>2040607</v>
      </c>
      <c r="B319" s="373" t="s">
        <v>451</v>
      </c>
      <c r="C319" s="374">
        <v>0</v>
      </c>
      <c r="D319" s="295">
        <v>52</v>
      </c>
      <c r="E319" s="375">
        <f t="shared" si="52"/>
        <v>0</v>
      </c>
      <c r="F319" s="295">
        <f t="shared" si="53"/>
        <v>0</v>
      </c>
      <c r="G319" s="295"/>
      <c r="H319" s="295"/>
      <c r="I319" s="387">
        <v>0</v>
      </c>
      <c r="J319" s="374">
        <f t="shared" si="54"/>
        <v>0</v>
      </c>
      <c r="K319" s="375">
        <f t="shared" si="62"/>
        <v>0</v>
      </c>
    </row>
    <row r="320" spans="1:11">
      <c r="A320" s="372">
        <v>2040608</v>
      </c>
      <c r="B320" s="373" t="s">
        <v>452</v>
      </c>
      <c r="C320" s="374">
        <v>0</v>
      </c>
      <c r="D320" s="295">
        <v>0</v>
      </c>
      <c r="E320" s="375">
        <f t="shared" si="52"/>
        <v>0</v>
      </c>
      <c r="F320" s="295">
        <f t="shared" si="53"/>
        <v>0</v>
      </c>
      <c r="G320" s="295"/>
      <c r="H320" s="295"/>
      <c r="I320" s="387"/>
      <c r="J320" s="374">
        <f t="shared" si="54"/>
        <v>0</v>
      </c>
      <c r="K320" s="375">
        <f t="shared" si="62"/>
        <v>0</v>
      </c>
    </row>
    <row r="321" spans="1:11">
      <c r="A321" s="372">
        <v>2040610</v>
      </c>
      <c r="B321" s="373" t="s">
        <v>453</v>
      </c>
      <c r="C321" s="374">
        <v>0</v>
      </c>
      <c r="D321" s="295">
        <v>0</v>
      </c>
      <c r="E321" s="375">
        <f t="shared" si="52"/>
        <v>0</v>
      </c>
      <c r="F321" s="295">
        <f t="shared" si="53"/>
        <v>0</v>
      </c>
      <c r="G321" s="295"/>
      <c r="H321" s="295"/>
      <c r="I321" s="387"/>
      <c r="J321" s="374">
        <f t="shared" si="54"/>
        <v>0</v>
      </c>
      <c r="K321" s="375">
        <f t="shared" si="62"/>
        <v>0</v>
      </c>
    </row>
    <row r="322" spans="1:11">
      <c r="A322" s="372">
        <v>2040612</v>
      </c>
      <c r="B322" s="373" t="s">
        <v>454</v>
      </c>
      <c r="C322" s="374">
        <v>0</v>
      </c>
      <c r="D322" s="295">
        <v>0</v>
      </c>
      <c r="E322" s="375">
        <f t="shared" si="52"/>
        <v>0</v>
      </c>
      <c r="F322" s="295">
        <f t="shared" si="53"/>
        <v>0</v>
      </c>
      <c r="G322" s="295"/>
      <c r="H322" s="295"/>
      <c r="I322" s="387"/>
      <c r="J322" s="374">
        <f t="shared" si="54"/>
        <v>0</v>
      </c>
      <c r="K322" s="375">
        <f t="shared" si="62"/>
        <v>0</v>
      </c>
    </row>
    <row r="323" spans="1:11">
      <c r="A323" s="372">
        <v>2040613</v>
      </c>
      <c r="B323" s="373" t="s">
        <v>213</v>
      </c>
      <c r="C323" s="374">
        <v>0</v>
      </c>
      <c r="D323" s="295">
        <v>0</v>
      </c>
      <c r="E323" s="375">
        <f t="shared" si="52"/>
        <v>0</v>
      </c>
      <c r="F323" s="295">
        <f t="shared" si="53"/>
        <v>0</v>
      </c>
      <c r="G323" s="295"/>
      <c r="H323" s="295"/>
      <c r="I323" s="387"/>
      <c r="J323" s="374">
        <f t="shared" si="54"/>
        <v>0</v>
      </c>
      <c r="K323" s="375">
        <f t="shared" si="62"/>
        <v>0</v>
      </c>
    </row>
    <row r="324" spans="1:11">
      <c r="A324" s="372">
        <v>2040650</v>
      </c>
      <c r="B324" s="373" t="s">
        <v>455</v>
      </c>
      <c r="C324" s="374">
        <v>17</v>
      </c>
      <c r="D324" s="295">
        <v>13</v>
      </c>
      <c r="E324" s="375">
        <f t="shared" si="52"/>
        <v>76.4705882352941</v>
      </c>
      <c r="F324" s="295">
        <f t="shared" si="53"/>
        <v>14</v>
      </c>
      <c r="G324" s="295">
        <v>14</v>
      </c>
      <c r="H324" s="295"/>
      <c r="I324" s="387"/>
      <c r="J324" s="374">
        <f t="shared" si="54"/>
        <v>-3</v>
      </c>
      <c r="K324" s="375">
        <f t="shared" si="62"/>
        <v>-17.6470588235294</v>
      </c>
    </row>
    <row r="325" spans="1:11">
      <c r="A325" s="372">
        <v>2040699</v>
      </c>
      <c r="B325" s="373" t="s">
        <v>456</v>
      </c>
      <c r="C325" s="374">
        <v>0</v>
      </c>
      <c r="D325" s="295">
        <v>136</v>
      </c>
      <c r="E325" s="375">
        <f t="shared" si="52"/>
        <v>0</v>
      </c>
      <c r="F325" s="295">
        <f t="shared" si="53"/>
        <v>254</v>
      </c>
      <c r="G325" s="295"/>
      <c r="H325" s="295">
        <v>152</v>
      </c>
      <c r="I325" s="387">
        <v>102</v>
      </c>
      <c r="J325" s="374">
        <f t="shared" si="54"/>
        <v>254</v>
      </c>
      <c r="K325" s="375">
        <f t="shared" si="62"/>
        <v>0</v>
      </c>
    </row>
    <row r="326" spans="1:11">
      <c r="A326" s="376">
        <v>20407</v>
      </c>
      <c r="B326" s="377" t="s">
        <v>457</v>
      </c>
      <c r="C326" s="378">
        <v>0</v>
      </c>
      <c r="D326" s="378"/>
      <c r="E326" s="379">
        <f t="shared" si="52"/>
        <v>0</v>
      </c>
      <c r="F326" s="378">
        <f t="shared" si="53"/>
        <v>0</v>
      </c>
      <c r="G326" s="378"/>
      <c r="H326" s="378"/>
      <c r="I326" s="388"/>
      <c r="J326" s="378">
        <f t="shared" si="54"/>
        <v>0</v>
      </c>
      <c r="K326" s="379">
        <f t="shared" si="62"/>
        <v>0</v>
      </c>
    </row>
    <row r="327" spans="1:11">
      <c r="A327" s="372">
        <v>2040701</v>
      </c>
      <c r="B327" s="373" t="s">
        <v>458</v>
      </c>
      <c r="C327" s="374">
        <v>0</v>
      </c>
      <c r="D327" s="295">
        <v>0</v>
      </c>
      <c r="E327" s="375">
        <f t="shared" ref="E327:E390" si="64">IF(C327=0,0,D327/C327)*100</f>
        <v>0</v>
      </c>
      <c r="F327" s="295">
        <f t="shared" ref="F327:F390" si="65">G327+H327+I327</f>
        <v>0</v>
      </c>
      <c r="G327" s="295"/>
      <c r="H327" s="295"/>
      <c r="I327" s="387"/>
      <c r="J327" s="374">
        <f t="shared" ref="J327:J390" si="66">F327-C327</f>
        <v>0</v>
      </c>
      <c r="K327" s="375">
        <f t="shared" si="62"/>
        <v>0</v>
      </c>
    </row>
    <row r="328" spans="1:11">
      <c r="A328" s="372">
        <v>2040702</v>
      </c>
      <c r="B328" s="373" t="s">
        <v>459</v>
      </c>
      <c r="C328" s="374">
        <v>0</v>
      </c>
      <c r="D328" s="295">
        <v>0</v>
      </c>
      <c r="E328" s="375">
        <f t="shared" si="64"/>
        <v>0</v>
      </c>
      <c r="F328" s="295">
        <f t="shared" si="65"/>
        <v>0</v>
      </c>
      <c r="G328" s="295"/>
      <c r="H328" s="295"/>
      <c r="I328" s="387"/>
      <c r="J328" s="374">
        <f t="shared" si="66"/>
        <v>0</v>
      </c>
      <c r="K328" s="375">
        <f t="shared" si="62"/>
        <v>0</v>
      </c>
    </row>
    <row r="329" spans="1:11">
      <c r="A329" s="372">
        <v>2040703</v>
      </c>
      <c r="B329" s="373" t="s">
        <v>460</v>
      </c>
      <c r="C329" s="374">
        <v>0</v>
      </c>
      <c r="D329" s="295">
        <v>0</v>
      </c>
      <c r="E329" s="375">
        <f t="shared" si="64"/>
        <v>0</v>
      </c>
      <c r="F329" s="295">
        <f t="shared" si="65"/>
        <v>0</v>
      </c>
      <c r="G329" s="295"/>
      <c r="H329" s="295"/>
      <c r="I329" s="387"/>
      <c r="J329" s="374">
        <f t="shared" si="66"/>
        <v>0</v>
      </c>
      <c r="K329" s="375">
        <f t="shared" si="62"/>
        <v>0</v>
      </c>
    </row>
    <row r="330" spans="1:11">
      <c r="A330" s="372">
        <v>2040704</v>
      </c>
      <c r="B330" s="373" t="s">
        <v>461</v>
      </c>
      <c r="C330" s="374">
        <v>0</v>
      </c>
      <c r="D330" s="295">
        <v>0</v>
      </c>
      <c r="E330" s="375">
        <f t="shared" si="64"/>
        <v>0</v>
      </c>
      <c r="F330" s="295">
        <f t="shared" si="65"/>
        <v>0</v>
      </c>
      <c r="G330" s="295"/>
      <c r="H330" s="295"/>
      <c r="I330" s="387"/>
      <c r="J330" s="374">
        <f t="shared" si="66"/>
        <v>0</v>
      </c>
      <c r="K330" s="375">
        <f t="shared" si="62"/>
        <v>0</v>
      </c>
    </row>
    <row r="331" spans="1:11">
      <c r="A331" s="372">
        <v>2040705</v>
      </c>
      <c r="B331" s="373" t="s">
        <v>462</v>
      </c>
      <c r="C331" s="374">
        <v>0</v>
      </c>
      <c r="D331" s="295">
        <v>0</v>
      </c>
      <c r="E331" s="375">
        <f t="shared" si="64"/>
        <v>0</v>
      </c>
      <c r="F331" s="295">
        <f t="shared" si="65"/>
        <v>0</v>
      </c>
      <c r="G331" s="295"/>
      <c r="H331" s="295"/>
      <c r="I331" s="387"/>
      <c r="J331" s="374">
        <f t="shared" si="66"/>
        <v>0</v>
      </c>
      <c r="K331" s="375">
        <f t="shared" si="62"/>
        <v>0</v>
      </c>
    </row>
    <row r="332" spans="1:11">
      <c r="A332" s="372">
        <v>2040706</v>
      </c>
      <c r="B332" s="373" t="s">
        <v>463</v>
      </c>
      <c r="C332" s="374">
        <v>0</v>
      </c>
      <c r="D332" s="295">
        <v>0</v>
      </c>
      <c r="E332" s="375">
        <f t="shared" si="64"/>
        <v>0</v>
      </c>
      <c r="F332" s="295">
        <f t="shared" si="65"/>
        <v>0</v>
      </c>
      <c r="G332" s="295"/>
      <c r="H332" s="295"/>
      <c r="I332" s="387"/>
      <c r="J332" s="374">
        <f t="shared" si="66"/>
        <v>0</v>
      </c>
      <c r="K332" s="375">
        <f t="shared" si="62"/>
        <v>0</v>
      </c>
    </row>
    <row r="333" spans="1:11">
      <c r="A333" s="372">
        <v>2040707</v>
      </c>
      <c r="B333" s="373" t="s">
        <v>213</v>
      </c>
      <c r="C333" s="374">
        <v>0</v>
      </c>
      <c r="D333" s="295">
        <v>0</v>
      </c>
      <c r="E333" s="375">
        <f t="shared" si="64"/>
        <v>0</v>
      </c>
      <c r="F333" s="295">
        <f t="shared" si="65"/>
        <v>0</v>
      </c>
      <c r="G333" s="295"/>
      <c r="H333" s="295"/>
      <c r="I333" s="387"/>
      <c r="J333" s="374">
        <f t="shared" si="66"/>
        <v>0</v>
      </c>
      <c r="K333" s="375">
        <f t="shared" si="62"/>
        <v>0</v>
      </c>
    </row>
    <row r="334" spans="1:11">
      <c r="A334" s="372">
        <v>2040750</v>
      </c>
      <c r="B334" s="373" t="s">
        <v>464</v>
      </c>
      <c r="C334" s="374">
        <v>0</v>
      </c>
      <c r="D334" s="295">
        <v>0</v>
      </c>
      <c r="E334" s="375">
        <f t="shared" si="64"/>
        <v>0</v>
      </c>
      <c r="F334" s="295">
        <f t="shared" si="65"/>
        <v>0</v>
      </c>
      <c r="G334" s="295"/>
      <c r="H334" s="295"/>
      <c r="I334" s="387"/>
      <c r="J334" s="374">
        <f t="shared" si="66"/>
        <v>0</v>
      </c>
      <c r="K334" s="375">
        <f t="shared" si="62"/>
        <v>0</v>
      </c>
    </row>
    <row r="335" spans="1:11">
      <c r="A335" s="372">
        <v>2040799</v>
      </c>
      <c r="B335" s="373" t="s">
        <v>465</v>
      </c>
      <c r="C335" s="374">
        <v>0</v>
      </c>
      <c r="D335" s="295">
        <v>0</v>
      </c>
      <c r="E335" s="375">
        <f t="shared" si="64"/>
        <v>0</v>
      </c>
      <c r="F335" s="295">
        <f t="shared" si="65"/>
        <v>0</v>
      </c>
      <c r="G335" s="295"/>
      <c r="H335" s="295"/>
      <c r="I335" s="387"/>
      <c r="J335" s="374">
        <f t="shared" si="66"/>
        <v>0</v>
      </c>
      <c r="K335" s="375">
        <f t="shared" si="62"/>
        <v>0</v>
      </c>
    </row>
    <row r="336" spans="1:11">
      <c r="A336" s="376">
        <v>20408</v>
      </c>
      <c r="B336" s="377" t="s">
        <v>466</v>
      </c>
      <c r="C336" s="378">
        <v>0</v>
      </c>
      <c r="D336" s="378"/>
      <c r="E336" s="379">
        <f t="shared" si="64"/>
        <v>0</v>
      </c>
      <c r="F336" s="378">
        <f t="shared" si="65"/>
        <v>0</v>
      </c>
      <c r="G336" s="378"/>
      <c r="H336" s="378"/>
      <c r="I336" s="388"/>
      <c r="J336" s="378">
        <f t="shared" si="66"/>
        <v>0</v>
      </c>
      <c r="K336" s="379">
        <f t="shared" si="62"/>
        <v>0</v>
      </c>
    </row>
    <row r="337" spans="1:11">
      <c r="A337" s="372">
        <v>2040801</v>
      </c>
      <c r="B337" s="373" t="s">
        <v>467</v>
      </c>
      <c r="C337" s="374">
        <v>0</v>
      </c>
      <c r="D337" s="295">
        <v>0</v>
      </c>
      <c r="E337" s="375">
        <f t="shared" si="64"/>
        <v>0</v>
      </c>
      <c r="F337" s="295">
        <f t="shared" si="65"/>
        <v>0</v>
      </c>
      <c r="G337" s="295"/>
      <c r="H337" s="295"/>
      <c r="I337" s="387"/>
      <c r="J337" s="374">
        <f t="shared" si="66"/>
        <v>0</v>
      </c>
      <c r="K337" s="375">
        <f t="shared" si="62"/>
        <v>0</v>
      </c>
    </row>
    <row r="338" spans="1:11">
      <c r="A338" s="372">
        <v>2040802</v>
      </c>
      <c r="B338" s="373" t="s">
        <v>468</v>
      </c>
      <c r="C338" s="374">
        <v>0</v>
      </c>
      <c r="D338" s="295">
        <v>0</v>
      </c>
      <c r="E338" s="375">
        <f t="shared" si="64"/>
        <v>0</v>
      </c>
      <c r="F338" s="295">
        <f t="shared" si="65"/>
        <v>0</v>
      </c>
      <c r="G338" s="295"/>
      <c r="H338" s="295"/>
      <c r="I338" s="387"/>
      <c r="J338" s="374">
        <f t="shared" si="66"/>
        <v>0</v>
      </c>
      <c r="K338" s="375">
        <f t="shared" si="62"/>
        <v>0</v>
      </c>
    </row>
    <row r="339" spans="1:11">
      <c r="A339" s="372">
        <v>2040803</v>
      </c>
      <c r="B339" s="373" t="s">
        <v>469</v>
      </c>
      <c r="C339" s="374">
        <v>0</v>
      </c>
      <c r="D339" s="295">
        <v>0</v>
      </c>
      <c r="E339" s="375">
        <f t="shared" si="64"/>
        <v>0</v>
      </c>
      <c r="F339" s="295">
        <f t="shared" si="65"/>
        <v>0</v>
      </c>
      <c r="G339" s="295"/>
      <c r="H339" s="295"/>
      <c r="I339" s="387"/>
      <c r="J339" s="374">
        <f t="shared" si="66"/>
        <v>0</v>
      </c>
      <c r="K339" s="375">
        <f t="shared" si="62"/>
        <v>0</v>
      </c>
    </row>
    <row r="340" spans="1:11">
      <c r="A340" s="372">
        <v>2040804</v>
      </c>
      <c r="B340" s="373" t="s">
        <v>470</v>
      </c>
      <c r="C340" s="374">
        <v>0</v>
      </c>
      <c r="D340" s="295">
        <v>0</v>
      </c>
      <c r="E340" s="375">
        <f t="shared" si="64"/>
        <v>0</v>
      </c>
      <c r="F340" s="295">
        <f t="shared" si="65"/>
        <v>0</v>
      </c>
      <c r="G340" s="295"/>
      <c r="H340" s="295"/>
      <c r="I340" s="387"/>
      <c r="J340" s="374">
        <f t="shared" si="66"/>
        <v>0</v>
      </c>
      <c r="K340" s="375">
        <f t="shared" si="62"/>
        <v>0</v>
      </c>
    </row>
    <row r="341" spans="1:11">
      <c r="A341" s="372">
        <v>2040805</v>
      </c>
      <c r="B341" s="373" t="s">
        <v>471</v>
      </c>
      <c r="C341" s="374">
        <v>0</v>
      </c>
      <c r="D341" s="295">
        <v>0</v>
      </c>
      <c r="E341" s="375">
        <f t="shared" si="64"/>
        <v>0</v>
      </c>
      <c r="F341" s="295">
        <f t="shared" si="65"/>
        <v>0</v>
      </c>
      <c r="G341" s="295"/>
      <c r="H341" s="295"/>
      <c r="I341" s="387"/>
      <c r="J341" s="374">
        <f t="shared" si="66"/>
        <v>0</v>
      </c>
      <c r="K341" s="375">
        <f t="shared" si="62"/>
        <v>0</v>
      </c>
    </row>
    <row r="342" spans="1:11">
      <c r="A342" s="372">
        <v>2040806</v>
      </c>
      <c r="B342" s="373" t="s">
        <v>472</v>
      </c>
      <c r="C342" s="374">
        <v>0</v>
      </c>
      <c r="D342" s="295">
        <v>0</v>
      </c>
      <c r="E342" s="375">
        <f t="shared" si="64"/>
        <v>0</v>
      </c>
      <c r="F342" s="295">
        <f t="shared" si="65"/>
        <v>0</v>
      </c>
      <c r="G342" s="295"/>
      <c r="H342" s="295"/>
      <c r="I342" s="387"/>
      <c r="J342" s="374">
        <f t="shared" si="66"/>
        <v>0</v>
      </c>
      <c r="K342" s="375">
        <f t="shared" si="62"/>
        <v>0</v>
      </c>
    </row>
    <row r="343" spans="1:11">
      <c r="A343" s="372">
        <v>2040807</v>
      </c>
      <c r="B343" s="373" t="s">
        <v>213</v>
      </c>
      <c r="C343" s="374">
        <v>0</v>
      </c>
      <c r="D343" s="295">
        <v>0</v>
      </c>
      <c r="E343" s="375">
        <f t="shared" si="64"/>
        <v>0</v>
      </c>
      <c r="F343" s="295">
        <f t="shared" si="65"/>
        <v>0</v>
      </c>
      <c r="G343" s="295"/>
      <c r="H343" s="295"/>
      <c r="I343" s="387"/>
      <c r="J343" s="374">
        <f t="shared" si="66"/>
        <v>0</v>
      </c>
      <c r="K343" s="375">
        <f t="shared" si="62"/>
        <v>0</v>
      </c>
    </row>
    <row r="344" spans="1:11">
      <c r="A344" s="372">
        <v>2040850</v>
      </c>
      <c r="B344" s="373" t="s">
        <v>473</v>
      </c>
      <c r="C344" s="374">
        <v>0</v>
      </c>
      <c r="D344" s="295">
        <v>0</v>
      </c>
      <c r="E344" s="375">
        <f t="shared" si="64"/>
        <v>0</v>
      </c>
      <c r="F344" s="295">
        <f t="shared" si="65"/>
        <v>0</v>
      </c>
      <c r="G344" s="295"/>
      <c r="H344" s="295"/>
      <c r="I344" s="387"/>
      <c r="J344" s="374">
        <f t="shared" si="66"/>
        <v>0</v>
      </c>
      <c r="K344" s="375">
        <f t="shared" si="62"/>
        <v>0</v>
      </c>
    </row>
    <row r="345" spans="1:11">
      <c r="A345" s="372">
        <v>2040899</v>
      </c>
      <c r="B345" s="373" t="s">
        <v>474</v>
      </c>
      <c r="C345" s="374">
        <v>0</v>
      </c>
      <c r="D345" s="295">
        <v>0</v>
      </c>
      <c r="E345" s="375">
        <f t="shared" si="64"/>
        <v>0</v>
      </c>
      <c r="F345" s="295">
        <f t="shared" si="65"/>
        <v>0</v>
      </c>
      <c r="G345" s="295"/>
      <c r="H345" s="295"/>
      <c r="I345" s="387"/>
      <c r="J345" s="374">
        <f t="shared" si="66"/>
        <v>0</v>
      </c>
      <c r="K345" s="375">
        <f t="shared" si="62"/>
        <v>0</v>
      </c>
    </row>
    <row r="346" spans="1:11">
      <c r="A346" s="376">
        <v>20409</v>
      </c>
      <c r="B346" s="377" t="s">
        <v>475</v>
      </c>
      <c r="C346" s="378">
        <v>0</v>
      </c>
      <c r="D346" s="378">
        <f t="shared" ref="D346:I346" si="67">SUM(D347:D353)</f>
        <v>0</v>
      </c>
      <c r="E346" s="379">
        <f t="shared" si="64"/>
        <v>0</v>
      </c>
      <c r="F346" s="378">
        <f t="shared" si="65"/>
        <v>0</v>
      </c>
      <c r="G346" s="378">
        <f t="shared" si="67"/>
        <v>0</v>
      </c>
      <c r="H346" s="378">
        <f t="shared" si="67"/>
        <v>0</v>
      </c>
      <c r="I346" s="388">
        <f t="shared" si="67"/>
        <v>0</v>
      </c>
      <c r="J346" s="378">
        <f t="shared" si="66"/>
        <v>0</v>
      </c>
      <c r="K346" s="379">
        <f t="shared" si="62"/>
        <v>0</v>
      </c>
    </row>
    <row r="347" spans="1:11">
      <c r="A347" s="372">
        <v>2040901</v>
      </c>
      <c r="B347" s="373" t="s">
        <v>476</v>
      </c>
      <c r="C347" s="374">
        <v>0</v>
      </c>
      <c r="D347" s="295">
        <v>0</v>
      </c>
      <c r="E347" s="375">
        <f t="shared" si="64"/>
        <v>0</v>
      </c>
      <c r="F347" s="295">
        <f t="shared" si="65"/>
        <v>0</v>
      </c>
      <c r="G347" s="295"/>
      <c r="H347" s="295"/>
      <c r="I347" s="387"/>
      <c r="J347" s="374">
        <f t="shared" si="66"/>
        <v>0</v>
      </c>
      <c r="K347" s="375">
        <f t="shared" si="62"/>
        <v>0</v>
      </c>
    </row>
    <row r="348" spans="1:11">
      <c r="A348" s="372">
        <v>2040902</v>
      </c>
      <c r="B348" s="373" t="s">
        <v>477</v>
      </c>
      <c r="C348" s="374">
        <v>0</v>
      </c>
      <c r="D348" s="295">
        <v>0</v>
      </c>
      <c r="E348" s="375">
        <f t="shared" si="64"/>
        <v>0</v>
      </c>
      <c r="F348" s="295">
        <f t="shared" si="65"/>
        <v>0</v>
      </c>
      <c r="G348" s="295"/>
      <c r="H348" s="295"/>
      <c r="I348" s="387"/>
      <c r="J348" s="374">
        <f t="shared" si="66"/>
        <v>0</v>
      </c>
      <c r="K348" s="375">
        <f t="shared" si="62"/>
        <v>0</v>
      </c>
    </row>
    <row r="349" spans="1:11">
      <c r="A349" s="372">
        <v>2040903</v>
      </c>
      <c r="B349" s="373" t="s">
        <v>478</v>
      </c>
      <c r="C349" s="374">
        <v>0</v>
      </c>
      <c r="D349" s="295">
        <v>0</v>
      </c>
      <c r="E349" s="375">
        <f t="shared" si="64"/>
        <v>0</v>
      </c>
      <c r="F349" s="295">
        <f t="shared" si="65"/>
        <v>0</v>
      </c>
      <c r="G349" s="295"/>
      <c r="H349" s="295"/>
      <c r="I349" s="387"/>
      <c r="J349" s="374">
        <f t="shared" si="66"/>
        <v>0</v>
      </c>
      <c r="K349" s="375">
        <f t="shared" si="62"/>
        <v>0</v>
      </c>
    </row>
    <row r="350" spans="1:11">
      <c r="A350" s="372">
        <v>2040904</v>
      </c>
      <c r="B350" s="373" t="s">
        <v>479</v>
      </c>
      <c r="C350" s="374">
        <v>0</v>
      </c>
      <c r="D350" s="295">
        <v>0</v>
      </c>
      <c r="E350" s="375">
        <f t="shared" si="64"/>
        <v>0</v>
      </c>
      <c r="F350" s="295">
        <f t="shared" si="65"/>
        <v>0</v>
      </c>
      <c r="G350" s="295"/>
      <c r="H350" s="295"/>
      <c r="I350" s="387"/>
      <c r="J350" s="374">
        <f t="shared" si="66"/>
        <v>0</v>
      </c>
      <c r="K350" s="375">
        <f t="shared" si="62"/>
        <v>0</v>
      </c>
    </row>
    <row r="351" spans="1:11">
      <c r="A351" s="372">
        <v>2040905</v>
      </c>
      <c r="B351" s="373" t="s">
        <v>480</v>
      </c>
      <c r="C351" s="374">
        <v>0</v>
      </c>
      <c r="D351" s="295">
        <v>0</v>
      </c>
      <c r="E351" s="375">
        <f t="shared" si="64"/>
        <v>0</v>
      </c>
      <c r="F351" s="295">
        <f t="shared" si="65"/>
        <v>0</v>
      </c>
      <c r="G351" s="295"/>
      <c r="H351" s="295"/>
      <c r="I351" s="387"/>
      <c r="J351" s="374">
        <f t="shared" si="66"/>
        <v>0</v>
      </c>
      <c r="K351" s="375">
        <f t="shared" si="62"/>
        <v>0</v>
      </c>
    </row>
    <row r="352" spans="1:11">
      <c r="A352" s="372">
        <v>2040950</v>
      </c>
      <c r="B352" s="373" t="s">
        <v>481</v>
      </c>
      <c r="C352" s="374">
        <v>0</v>
      </c>
      <c r="D352" s="295">
        <v>0</v>
      </c>
      <c r="E352" s="375">
        <f t="shared" si="64"/>
        <v>0</v>
      </c>
      <c r="F352" s="295">
        <f t="shared" si="65"/>
        <v>0</v>
      </c>
      <c r="G352" s="295"/>
      <c r="H352" s="295"/>
      <c r="I352" s="387"/>
      <c r="J352" s="374">
        <f t="shared" si="66"/>
        <v>0</v>
      </c>
      <c r="K352" s="375">
        <f t="shared" si="62"/>
        <v>0</v>
      </c>
    </row>
    <row r="353" spans="1:11">
      <c r="A353" s="372">
        <v>2040999</v>
      </c>
      <c r="B353" s="373" t="s">
        <v>482</v>
      </c>
      <c r="C353" s="374">
        <v>0</v>
      </c>
      <c r="D353" s="295">
        <v>0</v>
      </c>
      <c r="E353" s="375">
        <f t="shared" si="64"/>
        <v>0</v>
      </c>
      <c r="F353" s="295">
        <f t="shared" si="65"/>
        <v>0</v>
      </c>
      <c r="G353" s="295"/>
      <c r="H353" s="295"/>
      <c r="I353" s="387"/>
      <c r="J353" s="374">
        <f t="shared" si="66"/>
        <v>0</v>
      </c>
      <c r="K353" s="375">
        <f t="shared" si="62"/>
        <v>0</v>
      </c>
    </row>
    <row r="354" spans="1:11">
      <c r="A354" s="376">
        <v>20410</v>
      </c>
      <c r="B354" s="377" t="s">
        <v>483</v>
      </c>
      <c r="C354" s="378">
        <v>0</v>
      </c>
      <c r="D354" s="378"/>
      <c r="E354" s="379">
        <f t="shared" si="64"/>
        <v>0</v>
      </c>
      <c r="F354" s="378">
        <f t="shared" si="65"/>
        <v>0</v>
      </c>
      <c r="G354" s="378"/>
      <c r="H354" s="378"/>
      <c r="I354" s="388"/>
      <c r="J354" s="378">
        <f t="shared" si="66"/>
        <v>0</v>
      </c>
      <c r="K354" s="379">
        <f t="shared" si="62"/>
        <v>0</v>
      </c>
    </row>
    <row r="355" spans="1:11">
      <c r="A355" s="372">
        <v>2041001</v>
      </c>
      <c r="B355" s="373" t="s">
        <v>484</v>
      </c>
      <c r="C355" s="374">
        <v>0</v>
      </c>
      <c r="D355" s="295">
        <v>0</v>
      </c>
      <c r="E355" s="375">
        <f t="shared" si="64"/>
        <v>0</v>
      </c>
      <c r="F355" s="295">
        <f t="shared" si="65"/>
        <v>0</v>
      </c>
      <c r="G355" s="295"/>
      <c r="H355" s="295"/>
      <c r="I355" s="387"/>
      <c r="J355" s="374">
        <f t="shared" si="66"/>
        <v>0</v>
      </c>
      <c r="K355" s="375">
        <f t="shared" si="62"/>
        <v>0</v>
      </c>
    </row>
    <row r="356" spans="1:11">
      <c r="A356" s="372">
        <v>2041002</v>
      </c>
      <c r="B356" s="373" t="s">
        <v>485</v>
      </c>
      <c r="C356" s="374">
        <v>0</v>
      </c>
      <c r="D356" s="295">
        <v>0</v>
      </c>
      <c r="E356" s="375">
        <f t="shared" si="64"/>
        <v>0</v>
      </c>
      <c r="F356" s="295">
        <f t="shared" si="65"/>
        <v>0</v>
      </c>
      <c r="G356" s="295"/>
      <c r="H356" s="295"/>
      <c r="I356" s="387"/>
      <c r="J356" s="374">
        <f t="shared" si="66"/>
        <v>0</v>
      </c>
      <c r="K356" s="375">
        <f t="shared" si="62"/>
        <v>0</v>
      </c>
    </row>
    <row r="357" spans="1:11">
      <c r="A357" s="372">
        <v>2041006</v>
      </c>
      <c r="B357" s="373" t="s">
        <v>213</v>
      </c>
      <c r="C357" s="374">
        <v>0</v>
      </c>
      <c r="D357" s="295">
        <v>0</v>
      </c>
      <c r="E357" s="375">
        <f t="shared" si="64"/>
        <v>0</v>
      </c>
      <c r="F357" s="295">
        <f t="shared" si="65"/>
        <v>0</v>
      </c>
      <c r="G357" s="295"/>
      <c r="H357" s="295"/>
      <c r="I357" s="387"/>
      <c r="J357" s="374">
        <f t="shared" si="66"/>
        <v>0</v>
      </c>
      <c r="K357" s="375">
        <f t="shared" si="62"/>
        <v>0</v>
      </c>
    </row>
    <row r="358" spans="1:11">
      <c r="A358" s="372">
        <v>2041007</v>
      </c>
      <c r="B358" s="373" t="s">
        <v>486</v>
      </c>
      <c r="C358" s="374">
        <v>0</v>
      </c>
      <c r="D358" s="295">
        <v>0</v>
      </c>
      <c r="E358" s="375">
        <f t="shared" si="64"/>
        <v>0</v>
      </c>
      <c r="F358" s="295">
        <f t="shared" si="65"/>
        <v>0</v>
      </c>
      <c r="G358" s="295"/>
      <c r="H358" s="295"/>
      <c r="I358" s="387"/>
      <c r="J358" s="374">
        <f t="shared" si="66"/>
        <v>0</v>
      </c>
      <c r="K358" s="375">
        <f t="shared" si="62"/>
        <v>0</v>
      </c>
    </row>
    <row r="359" spans="1:11">
      <c r="A359" s="372">
        <v>2041099</v>
      </c>
      <c r="B359" s="373" t="s">
        <v>487</v>
      </c>
      <c r="C359" s="374">
        <v>0</v>
      </c>
      <c r="D359" s="295">
        <v>0</v>
      </c>
      <c r="E359" s="375">
        <f t="shared" si="64"/>
        <v>0</v>
      </c>
      <c r="F359" s="295">
        <f t="shared" si="65"/>
        <v>0</v>
      </c>
      <c r="G359" s="295"/>
      <c r="H359" s="295"/>
      <c r="I359" s="387"/>
      <c r="J359" s="374">
        <f t="shared" si="66"/>
        <v>0</v>
      </c>
      <c r="K359" s="375">
        <f t="shared" si="62"/>
        <v>0</v>
      </c>
    </row>
    <row r="360" spans="1:11">
      <c r="A360" s="376">
        <v>20499</v>
      </c>
      <c r="B360" s="377" t="s">
        <v>488</v>
      </c>
      <c r="C360" s="378">
        <v>0</v>
      </c>
      <c r="D360" s="378">
        <f t="shared" ref="D360:I360" si="68">SUM(D361:D362)</f>
        <v>11</v>
      </c>
      <c r="E360" s="379">
        <f t="shared" si="64"/>
        <v>0</v>
      </c>
      <c r="F360" s="378">
        <f t="shared" si="65"/>
        <v>0</v>
      </c>
      <c r="G360" s="378">
        <f t="shared" si="68"/>
        <v>0</v>
      </c>
      <c r="H360" s="378">
        <f t="shared" si="68"/>
        <v>0</v>
      </c>
      <c r="I360" s="388">
        <f t="shared" si="68"/>
        <v>0</v>
      </c>
      <c r="J360" s="378">
        <f t="shared" si="66"/>
        <v>0</v>
      </c>
      <c r="K360" s="379">
        <f t="shared" si="62"/>
        <v>0</v>
      </c>
    </row>
    <row r="361" spans="1:11">
      <c r="A361" s="372">
        <v>2049902</v>
      </c>
      <c r="B361" s="373" t="s">
        <v>489</v>
      </c>
      <c r="C361" s="374">
        <v>0</v>
      </c>
      <c r="D361" s="295">
        <v>11</v>
      </c>
      <c r="E361" s="375">
        <f t="shared" si="64"/>
        <v>0</v>
      </c>
      <c r="F361" s="295">
        <f t="shared" si="65"/>
        <v>0</v>
      </c>
      <c r="G361" s="295"/>
      <c r="H361" s="295"/>
      <c r="I361" s="387"/>
      <c r="J361" s="374">
        <f t="shared" si="66"/>
        <v>0</v>
      </c>
      <c r="K361" s="375">
        <f t="shared" si="62"/>
        <v>0</v>
      </c>
    </row>
    <row r="362" spans="1:11">
      <c r="A362" s="372">
        <v>2049999</v>
      </c>
      <c r="B362" s="373" t="s">
        <v>488</v>
      </c>
      <c r="C362" s="374">
        <v>0</v>
      </c>
      <c r="D362" s="295">
        <v>0</v>
      </c>
      <c r="E362" s="375">
        <f t="shared" si="64"/>
        <v>0</v>
      </c>
      <c r="F362" s="295">
        <f t="shared" si="65"/>
        <v>0</v>
      </c>
      <c r="G362" s="295"/>
      <c r="H362" s="295"/>
      <c r="I362" s="387"/>
      <c r="J362" s="374">
        <f t="shared" si="66"/>
        <v>0</v>
      </c>
      <c r="K362" s="375">
        <f t="shared" si="62"/>
        <v>0</v>
      </c>
    </row>
    <row r="363" spans="1:11">
      <c r="A363" s="396">
        <v>205</v>
      </c>
      <c r="B363" s="397" t="s">
        <v>490</v>
      </c>
      <c r="C363" s="366">
        <f t="shared" ref="C363:I363" si="69">SUM(C364,C369,C376,C382,C388,C392,C396,C400,C406,C413)</f>
        <v>44564</v>
      </c>
      <c r="D363" s="366">
        <f t="shared" si="69"/>
        <v>44310</v>
      </c>
      <c r="E363" s="384">
        <f t="shared" si="64"/>
        <v>99.4300332106633</v>
      </c>
      <c r="F363" s="366">
        <f t="shared" si="65"/>
        <v>43029</v>
      </c>
      <c r="G363" s="366">
        <f t="shared" si="69"/>
        <v>29605</v>
      </c>
      <c r="H363" s="366">
        <f t="shared" si="69"/>
        <v>9555</v>
      </c>
      <c r="I363" s="383">
        <f t="shared" si="69"/>
        <v>3869</v>
      </c>
      <c r="J363" s="366">
        <f t="shared" si="66"/>
        <v>-1535</v>
      </c>
      <c r="K363" s="384">
        <f t="shared" si="62"/>
        <v>-3.44448433713311</v>
      </c>
    </row>
    <row r="364" spans="1:11">
      <c r="A364" s="376">
        <v>20501</v>
      </c>
      <c r="B364" s="377" t="s">
        <v>491</v>
      </c>
      <c r="C364" s="378">
        <v>828</v>
      </c>
      <c r="D364" s="378">
        <f t="shared" ref="D364:I364" si="70">SUM(D365:D368)</f>
        <v>811</v>
      </c>
      <c r="E364" s="379">
        <f t="shared" si="64"/>
        <v>97.9468599033817</v>
      </c>
      <c r="F364" s="378">
        <f t="shared" si="65"/>
        <v>751</v>
      </c>
      <c r="G364" s="378">
        <f t="shared" si="70"/>
        <v>751</v>
      </c>
      <c r="H364" s="378">
        <f t="shared" si="70"/>
        <v>0</v>
      </c>
      <c r="I364" s="388">
        <f t="shared" si="70"/>
        <v>0</v>
      </c>
      <c r="J364" s="378">
        <f t="shared" si="66"/>
        <v>-77</v>
      </c>
      <c r="K364" s="379">
        <f t="shared" si="62"/>
        <v>-9.29951690821256</v>
      </c>
    </row>
    <row r="365" spans="1:11">
      <c r="A365" s="372">
        <v>2050101</v>
      </c>
      <c r="B365" s="373" t="s">
        <v>492</v>
      </c>
      <c r="C365" s="374">
        <v>143</v>
      </c>
      <c r="D365" s="295">
        <v>144</v>
      </c>
      <c r="E365" s="375">
        <f t="shared" si="64"/>
        <v>100.699300699301</v>
      </c>
      <c r="F365" s="295">
        <f t="shared" si="65"/>
        <v>128</v>
      </c>
      <c r="G365" s="295">
        <v>128</v>
      </c>
      <c r="H365" s="295"/>
      <c r="I365" s="387"/>
      <c r="J365" s="374">
        <f t="shared" si="66"/>
        <v>-15</v>
      </c>
      <c r="K365" s="375">
        <f t="shared" si="62"/>
        <v>-10.4895104895105</v>
      </c>
    </row>
    <row r="366" spans="1:11">
      <c r="A366" s="372">
        <v>2050102</v>
      </c>
      <c r="B366" s="373" t="s">
        <v>493</v>
      </c>
      <c r="C366" s="374">
        <v>0</v>
      </c>
      <c r="D366" s="295">
        <v>0</v>
      </c>
      <c r="E366" s="375">
        <f t="shared" si="64"/>
        <v>0</v>
      </c>
      <c r="F366" s="295">
        <f t="shared" si="65"/>
        <v>0</v>
      </c>
      <c r="G366" s="295"/>
      <c r="H366" s="295"/>
      <c r="I366" s="387"/>
      <c r="J366" s="374">
        <f t="shared" si="66"/>
        <v>0</v>
      </c>
      <c r="K366" s="375">
        <f t="shared" si="62"/>
        <v>0</v>
      </c>
    </row>
    <row r="367" spans="1:11">
      <c r="A367" s="372">
        <v>2050103</v>
      </c>
      <c r="B367" s="373" t="s">
        <v>494</v>
      </c>
      <c r="C367" s="374">
        <v>0</v>
      </c>
      <c r="D367" s="295">
        <v>0</v>
      </c>
      <c r="E367" s="375">
        <f t="shared" si="64"/>
        <v>0</v>
      </c>
      <c r="F367" s="295">
        <f t="shared" si="65"/>
        <v>0</v>
      </c>
      <c r="G367" s="295"/>
      <c r="H367" s="295"/>
      <c r="I367" s="387"/>
      <c r="J367" s="374">
        <f t="shared" si="66"/>
        <v>0</v>
      </c>
      <c r="K367" s="375">
        <f t="shared" si="62"/>
        <v>0</v>
      </c>
    </row>
    <row r="368" spans="1:11">
      <c r="A368" s="372">
        <v>2050199</v>
      </c>
      <c r="B368" s="373" t="s">
        <v>495</v>
      </c>
      <c r="C368" s="374">
        <v>685</v>
      </c>
      <c r="D368" s="295">
        <v>667</v>
      </c>
      <c r="E368" s="375">
        <f t="shared" si="64"/>
        <v>97.3722627737226</v>
      </c>
      <c r="F368" s="295">
        <f t="shared" si="65"/>
        <v>623</v>
      </c>
      <c r="G368" s="295">
        <v>623</v>
      </c>
      <c r="H368" s="295"/>
      <c r="I368" s="387"/>
      <c r="J368" s="374">
        <f t="shared" si="66"/>
        <v>-62</v>
      </c>
      <c r="K368" s="375">
        <f t="shared" si="62"/>
        <v>-9.05109489051095</v>
      </c>
    </row>
    <row r="369" spans="1:11">
      <c r="A369" s="376">
        <v>20502</v>
      </c>
      <c r="B369" s="377" t="s">
        <v>496</v>
      </c>
      <c r="C369" s="378">
        <v>43267</v>
      </c>
      <c r="D369" s="378">
        <f t="shared" ref="D369:I369" si="71">SUM(D370:D375)</f>
        <v>42170</v>
      </c>
      <c r="E369" s="379">
        <f t="shared" si="64"/>
        <v>97.4645803961449</v>
      </c>
      <c r="F369" s="378">
        <f t="shared" si="65"/>
        <v>41206</v>
      </c>
      <c r="G369" s="378">
        <f t="shared" si="71"/>
        <v>28462</v>
      </c>
      <c r="H369" s="378">
        <f t="shared" si="71"/>
        <v>9555</v>
      </c>
      <c r="I369" s="388">
        <f t="shared" si="71"/>
        <v>3189</v>
      </c>
      <c r="J369" s="378">
        <f t="shared" si="66"/>
        <v>-2061</v>
      </c>
      <c r="K369" s="379">
        <f t="shared" si="62"/>
        <v>-4.76344558208334</v>
      </c>
    </row>
    <row r="370" spans="1:11">
      <c r="A370" s="372">
        <v>2050201</v>
      </c>
      <c r="B370" s="373" t="s">
        <v>497</v>
      </c>
      <c r="C370" s="374">
        <v>3147</v>
      </c>
      <c r="D370" s="295">
        <v>3642</v>
      </c>
      <c r="E370" s="375">
        <f t="shared" si="64"/>
        <v>115.729265967588</v>
      </c>
      <c r="F370" s="295">
        <f t="shared" si="65"/>
        <v>2809</v>
      </c>
      <c r="G370" s="295">
        <v>1741</v>
      </c>
      <c r="H370" s="295">
        <v>842</v>
      </c>
      <c r="I370" s="387">
        <v>226</v>
      </c>
      <c r="J370" s="374">
        <f t="shared" si="66"/>
        <v>-338</v>
      </c>
      <c r="K370" s="375">
        <f t="shared" si="62"/>
        <v>-10.7403876707976</v>
      </c>
    </row>
    <row r="371" spans="1:11">
      <c r="A371" s="372">
        <v>2050202</v>
      </c>
      <c r="B371" s="373" t="s">
        <v>498</v>
      </c>
      <c r="C371" s="374">
        <v>23661</v>
      </c>
      <c r="D371" s="295">
        <v>22657</v>
      </c>
      <c r="E371" s="375">
        <f t="shared" si="64"/>
        <v>95.7567304847639</v>
      </c>
      <c r="F371" s="295">
        <f t="shared" si="65"/>
        <v>20643</v>
      </c>
      <c r="G371" s="295">
        <v>15148</v>
      </c>
      <c r="H371" s="295">
        <v>4255</v>
      </c>
      <c r="I371" s="387">
        <v>1240</v>
      </c>
      <c r="J371" s="374">
        <f t="shared" si="66"/>
        <v>-3018</v>
      </c>
      <c r="K371" s="375">
        <f t="shared" si="62"/>
        <v>-12.7551667300621</v>
      </c>
    </row>
    <row r="372" spans="1:11">
      <c r="A372" s="372">
        <v>2050203</v>
      </c>
      <c r="B372" s="373" t="s">
        <v>499</v>
      </c>
      <c r="C372" s="374">
        <v>11098</v>
      </c>
      <c r="D372" s="295">
        <v>11058</v>
      </c>
      <c r="E372" s="375">
        <f t="shared" si="64"/>
        <v>99.6395746981438</v>
      </c>
      <c r="F372" s="295">
        <f t="shared" si="65"/>
        <v>12575</v>
      </c>
      <c r="G372" s="295">
        <v>7427</v>
      </c>
      <c r="H372" s="295">
        <v>4010</v>
      </c>
      <c r="I372" s="387">
        <v>1138</v>
      </c>
      <c r="J372" s="374">
        <f t="shared" si="66"/>
        <v>1477</v>
      </c>
      <c r="K372" s="375">
        <f t="shared" si="62"/>
        <v>13.3087042710398</v>
      </c>
    </row>
    <row r="373" spans="1:11">
      <c r="A373" s="372">
        <v>2050204</v>
      </c>
      <c r="B373" s="373" t="s">
        <v>500</v>
      </c>
      <c r="C373" s="374">
        <v>5361</v>
      </c>
      <c r="D373" s="295">
        <v>4813</v>
      </c>
      <c r="E373" s="375">
        <f t="shared" si="64"/>
        <v>89.7780264875956</v>
      </c>
      <c r="F373" s="295">
        <f t="shared" si="65"/>
        <v>5027</v>
      </c>
      <c r="G373" s="295">
        <v>4146</v>
      </c>
      <c r="H373" s="295">
        <v>448</v>
      </c>
      <c r="I373" s="387">
        <v>433</v>
      </c>
      <c r="J373" s="374">
        <f t="shared" si="66"/>
        <v>-334</v>
      </c>
      <c r="K373" s="375">
        <f t="shared" ref="K373:K436" si="72">IF(C373=0,0,J373/C373*100)</f>
        <v>-6.23018093639246</v>
      </c>
    </row>
    <row r="374" spans="1:11">
      <c r="A374" s="372">
        <v>2050205</v>
      </c>
      <c r="B374" s="373" t="s">
        <v>501</v>
      </c>
      <c r="C374" s="374">
        <v>0</v>
      </c>
      <c r="D374" s="295">
        <v>0</v>
      </c>
      <c r="E374" s="375">
        <f t="shared" si="64"/>
        <v>0</v>
      </c>
      <c r="F374" s="295">
        <f t="shared" si="65"/>
        <v>152</v>
      </c>
      <c r="G374" s="295"/>
      <c r="H374" s="295"/>
      <c r="I374" s="387">
        <v>152</v>
      </c>
      <c r="J374" s="374">
        <f t="shared" si="66"/>
        <v>152</v>
      </c>
      <c r="K374" s="375">
        <f t="shared" si="72"/>
        <v>0</v>
      </c>
    </row>
    <row r="375" spans="1:11">
      <c r="A375" s="372">
        <v>2050299</v>
      </c>
      <c r="B375" s="373" t="s">
        <v>502</v>
      </c>
      <c r="C375" s="374">
        <v>0</v>
      </c>
      <c r="D375" s="295">
        <v>0</v>
      </c>
      <c r="E375" s="375">
        <f t="shared" si="64"/>
        <v>0</v>
      </c>
      <c r="F375" s="295">
        <f t="shared" si="65"/>
        <v>0</v>
      </c>
      <c r="G375" s="295"/>
      <c r="H375" s="295"/>
      <c r="I375" s="387"/>
      <c r="J375" s="374">
        <f t="shared" si="66"/>
        <v>0</v>
      </c>
      <c r="K375" s="375">
        <f t="shared" si="72"/>
        <v>0</v>
      </c>
    </row>
    <row r="376" spans="1:11">
      <c r="A376" s="376">
        <v>20503</v>
      </c>
      <c r="B376" s="377" t="s">
        <v>503</v>
      </c>
      <c r="C376" s="378">
        <v>0</v>
      </c>
      <c r="D376" s="378">
        <f t="shared" ref="D376:I376" si="73">SUM(D377:D381)</f>
        <v>0</v>
      </c>
      <c r="E376" s="379">
        <f t="shared" si="64"/>
        <v>0</v>
      </c>
      <c r="F376" s="378">
        <f t="shared" si="65"/>
        <v>0</v>
      </c>
      <c r="G376" s="378">
        <f t="shared" si="73"/>
        <v>0</v>
      </c>
      <c r="H376" s="378">
        <f t="shared" si="73"/>
        <v>0</v>
      </c>
      <c r="I376" s="388">
        <f t="shared" si="73"/>
        <v>0</v>
      </c>
      <c r="J376" s="378">
        <f t="shared" si="66"/>
        <v>0</v>
      </c>
      <c r="K376" s="379">
        <f t="shared" si="72"/>
        <v>0</v>
      </c>
    </row>
    <row r="377" spans="1:11">
      <c r="A377" s="372">
        <v>2050301</v>
      </c>
      <c r="B377" s="373" t="s">
        <v>504</v>
      </c>
      <c r="C377" s="374">
        <v>0</v>
      </c>
      <c r="D377" s="295">
        <v>0</v>
      </c>
      <c r="E377" s="375">
        <f t="shared" si="64"/>
        <v>0</v>
      </c>
      <c r="F377" s="295">
        <f t="shared" si="65"/>
        <v>0</v>
      </c>
      <c r="G377" s="295"/>
      <c r="H377" s="295"/>
      <c r="I377" s="387"/>
      <c r="J377" s="374">
        <f t="shared" si="66"/>
        <v>0</v>
      </c>
      <c r="K377" s="375">
        <f t="shared" si="72"/>
        <v>0</v>
      </c>
    </row>
    <row r="378" spans="1:11">
      <c r="A378" s="372">
        <v>2050302</v>
      </c>
      <c r="B378" s="373" t="s">
        <v>505</v>
      </c>
      <c r="C378" s="374">
        <v>0</v>
      </c>
      <c r="D378" s="295">
        <v>0</v>
      </c>
      <c r="E378" s="375">
        <f t="shared" si="64"/>
        <v>0</v>
      </c>
      <c r="F378" s="295">
        <f t="shared" si="65"/>
        <v>0</v>
      </c>
      <c r="G378" s="295"/>
      <c r="H378" s="295"/>
      <c r="I378" s="387"/>
      <c r="J378" s="374">
        <f t="shared" si="66"/>
        <v>0</v>
      </c>
      <c r="K378" s="375">
        <f t="shared" si="72"/>
        <v>0</v>
      </c>
    </row>
    <row r="379" spans="1:11">
      <c r="A379" s="372">
        <v>2050303</v>
      </c>
      <c r="B379" s="373" t="s">
        <v>506</v>
      </c>
      <c r="C379" s="374">
        <v>0</v>
      </c>
      <c r="D379" s="295">
        <v>0</v>
      </c>
      <c r="E379" s="375">
        <f t="shared" si="64"/>
        <v>0</v>
      </c>
      <c r="F379" s="295">
        <f t="shared" si="65"/>
        <v>0</v>
      </c>
      <c r="G379" s="295"/>
      <c r="H379" s="295"/>
      <c r="I379" s="387"/>
      <c r="J379" s="374">
        <f t="shared" si="66"/>
        <v>0</v>
      </c>
      <c r="K379" s="375">
        <f t="shared" si="72"/>
        <v>0</v>
      </c>
    </row>
    <row r="380" spans="1:11">
      <c r="A380" s="372">
        <v>2050305</v>
      </c>
      <c r="B380" s="373" t="s">
        <v>507</v>
      </c>
      <c r="C380" s="374">
        <v>0</v>
      </c>
      <c r="D380" s="295">
        <v>0</v>
      </c>
      <c r="E380" s="375">
        <f t="shared" si="64"/>
        <v>0</v>
      </c>
      <c r="F380" s="295">
        <f t="shared" si="65"/>
        <v>0</v>
      </c>
      <c r="G380" s="295"/>
      <c r="H380" s="295"/>
      <c r="I380" s="387"/>
      <c r="J380" s="374">
        <f t="shared" si="66"/>
        <v>0</v>
      </c>
      <c r="K380" s="375">
        <f t="shared" si="72"/>
        <v>0</v>
      </c>
    </row>
    <row r="381" spans="1:11">
      <c r="A381" s="372">
        <v>2050399</v>
      </c>
      <c r="B381" s="373" t="s">
        <v>508</v>
      </c>
      <c r="C381" s="374">
        <v>0</v>
      </c>
      <c r="D381" s="295">
        <v>0</v>
      </c>
      <c r="E381" s="375">
        <f t="shared" si="64"/>
        <v>0</v>
      </c>
      <c r="F381" s="295">
        <f t="shared" si="65"/>
        <v>0</v>
      </c>
      <c r="G381" s="295"/>
      <c r="H381" s="295"/>
      <c r="I381" s="387"/>
      <c r="J381" s="374">
        <f t="shared" si="66"/>
        <v>0</v>
      </c>
      <c r="K381" s="375">
        <f t="shared" si="72"/>
        <v>0</v>
      </c>
    </row>
    <row r="382" spans="1:11">
      <c r="A382" s="376">
        <v>20504</v>
      </c>
      <c r="B382" s="377" t="s">
        <v>509</v>
      </c>
      <c r="C382" s="378">
        <v>0</v>
      </c>
      <c r="D382" s="378"/>
      <c r="E382" s="379">
        <f t="shared" si="64"/>
        <v>0</v>
      </c>
      <c r="F382" s="378">
        <f t="shared" si="65"/>
        <v>0</v>
      </c>
      <c r="G382" s="378"/>
      <c r="H382" s="378"/>
      <c r="I382" s="388"/>
      <c r="J382" s="378">
        <f t="shared" si="66"/>
        <v>0</v>
      </c>
      <c r="K382" s="379">
        <f t="shared" si="72"/>
        <v>0</v>
      </c>
    </row>
    <row r="383" spans="1:11">
      <c r="A383" s="372">
        <v>2050401</v>
      </c>
      <c r="B383" s="373" t="s">
        <v>510</v>
      </c>
      <c r="C383" s="374">
        <v>0</v>
      </c>
      <c r="D383" s="295">
        <v>0</v>
      </c>
      <c r="E383" s="375">
        <f t="shared" si="64"/>
        <v>0</v>
      </c>
      <c r="F383" s="295">
        <f t="shared" si="65"/>
        <v>0</v>
      </c>
      <c r="G383" s="295"/>
      <c r="H383" s="295"/>
      <c r="I383" s="387"/>
      <c r="J383" s="374">
        <f t="shared" si="66"/>
        <v>0</v>
      </c>
      <c r="K383" s="375">
        <f t="shared" si="72"/>
        <v>0</v>
      </c>
    </row>
    <row r="384" spans="1:11">
      <c r="A384" s="372">
        <v>2050402</v>
      </c>
      <c r="B384" s="373" t="s">
        <v>511</v>
      </c>
      <c r="C384" s="374">
        <v>0</v>
      </c>
      <c r="D384" s="295">
        <v>0</v>
      </c>
      <c r="E384" s="375">
        <f t="shared" si="64"/>
        <v>0</v>
      </c>
      <c r="F384" s="295">
        <f t="shared" si="65"/>
        <v>0</v>
      </c>
      <c r="G384" s="295"/>
      <c r="H384" s="295"/>
      <c r="I384" s="387"/>
      <c r="J384" s="374">
        <f t="shared" si="66"/>
        <v>0</v>
      </c>
      <c r="K384" s="375">
        <f t="shared" si="72"/>
        <v>0</v>
      </c>
    </row>
    <row r="385" spans="1:11">
      <c r="A385" s="372">
        <v>2050403</v>
      </c>
      <c r="B385" s="373" t="s">
        <v>512</v>
      </c>
      <c r="C385" s="374">
        <v>0</v>
      </c>
      <c r="D385" s="295">
        <v>0</v>
      </c>
      <c r="E385" s="375">
        <f t="shared" si="64"/>
        <v>0</v>
      </c>
      <c r="F385" s="295">
        <f t="shared" si="65"/>
        <v>0</v>
      </c>
      <c r="G385" s="295"/>
      <c r="H385" s="295"/>
      <c r="I385" s="387"/>
      <c r="J385" s="374">
        <f t="shared" si="66"/>
        <v>0</v>
      </c>
      <c r="K385" s="375">
        <f t="shared" si="72"/>
        <v>0</v>
      </c>
    </row>
    <row r="386" spans="1:11">
      <c r="A386" s="372">
        <v>2050404</v>
      </c>
      <c r="B386" s="373" t="s">
        <v>513</v>
      </c>
      <c r="C386" s="374">
        <v>0</v>
      </c>
      <c r="D386" s="295">
        <v>0</v>
      </c>
      <c r="E386" s="375">
        <f t="shared" si="64"/>
        <v>0</v>
      </c>
      <c r="F386" s="295">
        <f t="shared" si="65"/>
        <v>0</v>
      </c>
      <c r="G386" s="295"/>
      <c r="H386" s="295"/>
      <c r="I386" s="387"/>
      <c r="J386" s="374">
        <f t="shared" si="66"/>
        <v>0</v>
      </c>
      <c r="K386" s="375">
        <f t="shared" si="72"/>
        <v>0</v>
      </c>
    </row>
    <row r="387" spans="1:11">
      <c r="A387" s="372">
        <v>2050499</v>
      </c>
      <c r="B387" s="373" t="s">
        <v>514</v>
      </c>
      <c r="C387" s="374">
        <v>0</v>
      </c>
      <c r="D387" s="295">
        <v>0</v>
      </c>
      <c r="E387" s="375">
        <f t="shared" si="64"/>
        <v>0</v>
      </c>
      <c r="F387" s="295">
        <f t="shared" si="65"/>
        <v>0</v>
      </c>
      <c r="G387" s="295"/>
      <c r="H387" s="295"/>
      <c r="I387" s="387"/>
      <c r="J387" s="374">
        <f t="shared" si="66"/>
        <v>0</v>
      </c>
      <c r="K387" s="375">
        <f t="shared" si="72"/>
        <v>0</v>
      </c>
    </row>
    <row r="388" spans="1:11">
      <c r="A388" s="376">
        <v>20505</v>
      </c>
      <c r="B388" s="377" t="s">
        <v>515</v>
      </c>
      <c r="C388" s="378">
        <v>0</v>
      </c>
      <c r="D388" s="378"/>
      <c r="E388" s="379">
        <f t="shared" si="64"/>
        <v>0</v>
      </c>
      <c r="F388" s="378">
        <f t="shared" si="65"/>
        <v>0</v>
      </c>
      <c r="G388" s="378"/>
      <c r="H388" s="378"/>
      <c r="I388" s="388"/>
      <c r="J388" s="378">
        <f t="shared" si="66"/>
        <v>0</v>
      </c>
      <c r="K388" s="379">
        <f t="shared" si="72"/>
        <v>0</v>
      </c>
    </row>
    <row r="389" spans="1:11">
      <c r="A389" s="372">
        <v>2050501</v>
      </c>
      <c r="B389" s="373" t="s">
        <v>516</v>
      </c>
      <c r="C389" s="374">
        <v>0</v>
      </c>
      <c r="D389" s="295">
        <v>0</v>
      </c>
      <c r="E389" s="375">
        <f t="shared" si="64"/>
        <v>0</v>
      </c>
      <c r="F389" s="295">
        <f t="shared" si="65"/>
        <v>0</v>
      </c>
      <c r="G389" s="295"/>
      <c r="H389" s="295"/>
      <c r="I389" s="387"/>
      <c r="J389" s="374">
        <f t="shared" si="66"/>
        <v>0</v>
      </c>
      <c r="K389" s="375">
        <f t="shared" si="72"/>
        <v>0</v>
      </c>
    </row>
    <row r="390" spans="1:11">
      <c r="A390" s="372">
        <v>2050502</v>
      </c>
      <c r="B390" s="373" t="s">
        <v>517</v>
      </c>
      <c r="C390" s="374">
        <v>0</v>
      </c>
      <c r="D390" s="295">
        <v>0</v>
      </c>
      <c r="E390" s="375">
        <f t="shared" si="64"/>
        <v>0</v>
      </c>
      <c r="F390" s="295">
        <f t="shared" si="65"/>
        <v>0</v>
      </c>
      <c r="G390" s="295"/>
      <c r="H390" s="295"/>
      <c r="I390" s="387"/>
      <c r="J390" s="374">
        <f t="shared" si="66"/>
        <v>0</v>
      </c>
      <c r="K390" s="375">
        <f t="shared" si="72"/>
        <v>0</v>
      </c>
    </row>
    <row r="391" spans="1:11">
      <c r="A391" s="372">
        <v>2050599</v>
      </c>
      <c r="B391" s="373" t="s">
        <v>518</v>
      </c>
      <c r="C391" s="374">
        <v>0</v>
      </c>
      <c r="D391" s="295">
        <v>0</v>
      </c>
      <c r="E391" s="375">
        <f t="shared" ref="E391:E454" si="74">IF(C391=0,0,D391/C391)*100</f>
        <v>0</v>
      </c>
      <c r="F391" s="295">
        <f t="shared" ref="F391:F454" si="75">G391+H391+I391</f>
        <v>0</v>
      </c>
      <c r="G391" s="295"/>
      <c r="H391" s="295"/>
      <c r="I391" s="387"/>
      <c r="J391" s="374">
        <f t="shared" ref="J391:J454" si="76">F391-C391</f>
        <v>0</v>
      </c>
      <c r="K391" s="375">
        <f t="shared" si="72"/>
        <v>0</v>
      </c>
    </row>
    <row r="392" spans="1:11">
      <c r="A392" s="376">
        <v>20506</v>
      </c>
      <c r="B392" s="377" t="s">
        <v>519</v>
      </c>
      <c r="C392" s="378">
        <v>0</v>
      </c>
      <c r="D392" s="378"/>
      <c r="E392" s="379">
        <f t="shared" si="74"/>
        <v>0</v>
      </c>
      <c r="F392" s="378">
        <f t="shared" si="75"/>
        <v>0</v>
      </c>
      <c r="G392" s="378"/>
      <c r="H392" s="378"/>
      <c r="I392" s="388"/>
      <c r="J392" s="378">
        <f t="shared" si="76"/>
        <v>0</v>
      </c>
      <c r="K392" s="379">
        <f t="shared" si="72"/>
        <v>0</v>
      </c>
    </row>
    <row r="393" spans="1:11">
      <c r="A393" s="372">
        <v>2050601</v>
      </c>
      <c r="B393" s="373" t="s">
        <v>520</v>
      </c>
      <c r="C393" s="374">
        <v>0</v>
      </c>
      <c r="D393" s="295">
        <v>0</v>
      </c>
      <c r="E393" s="375">
        <f t="shared" si="74"/>
        <v>0</v>
      </c>
      <c r="F393" s="295">
        <f t="shared" si="75"/>
        <v>0</v>
      </c>
      <c r="G393" s="295"/>
      <c r="H393" s="295"/>
      <c r="I393" s="387"/>
      <c r="J393" s="374">
        <f t="shared" si="76"/>
        <v>0</v>
      </c>
      <c r="K393" s="375">
        <f t="shared" si="72"/>
        <v>0</v>
      </c>
    </row>
    <row r="394" spans="1:11">
      <c r="A394" s="372">
        <v>2050602</v>
      </c>
      <c r="B394" s="373" t="s">
        <v>521</v>
      </c>
      <c r="C394" s="374">
        <v>0</v>
      </c>
      <c r="D394" s="295">
        <v>0</v>
      </c>
      <c r="E394" s="375">
        <f t="shared" si="74"/>
        <v>0</v>
      </c>
      <c r="F394" s="295">
        <f t="shared" si="75"/>
        <v>0</v>
      </c>
      <c r="G394" s="295"/>
      <c r="H394" s="295"/>
      <c r="I394" s="387"/>
      <c r="J394" s="374">
        <f t="shared" si="76"/>
        <v>0</v>
      </c>
      <c r="K394" s="375">
        <f t="shared" si="72"/>
        <v>0</v>
      </c>
    </row>
    <row r="395" spans="1:11">
      <c r="A395" s="372">
        <v>2050699</v>
      </c>
      <c r="B395" s="373" t="s">
        <v>522</v>
      </c>
      <c r="C395" s="374">
        <v>0</v>
      </c>
      <c r="D395" s="295">
        <v>0</v>
      </c>
      <c r="E395" s="375">
        <f t="shared" si="74"/>
        <v>0</v>
      </c>
      <c r="F395" s="295">
        <f t="shared" si="75"/>
        <v>0</v>
      </c>
      <c r="G395" s="295"/>
      <c r="H395" s="295"/>
      <c r="I395" s="387"/>
      <c r="J395" s="374">
        <f t="shared" si="76"/>
        <v>0</v>
      </c>
      <c r="K395" s="375">
        <f t="shared" si="72"/>
        <v>0</v>
      </c>
    </row>
    <row r="396" spans="1:11">
      <c r="A396" s="376">
        <v>20507</v>
      </c>
      <c r="B396" s="377" t="s">
        <v>523</v>
      </c>
      <c r="C396" s="378">
        <v>293</v>
      </c>
      <c r="D396" s="378">
        <f t="shared" ref="D396:I396" si="77">SUM(D397:D399)</f>
        <v>212</v>
      </c>
      <c r="E396" s="379">
        <f t="shared" si="74"/>
        <v>72.3549488054608</v>
      </c>
      <c r="F396" s="378">
        <f t="shared" si="75"/>
        <v>348</v>
      </c>
      <c r="G396" s="378">
        <f t="shared" si="77"/>
        <v>251</v>
      </c>
      <c r="H396" s="378">
        <f t="shared" si="77"/>
        <v>0</v>
      </c>
      <c r="I396" s="388">
        <f t="shared" si="77"/>
        <v>97</v>
      </c>
      <c r="J396" s="378">
        <f t="shared" si="76"/>
        <v>55</v>
      </c>
      <c r="K396" s="379">
        <f t="shared" si="72"/>
        <v>18.7713310580205</v>
      </c>
    </row>
    <row r="397" spans="1:11">
      <c r="A397" s="372">
        <v>2050701</v>
      </c>
      <c r="B397" s="373" t="s">
        <v>524</v>
      </c>
      <c r="C397" s="374">
        <v>293</v>
      </c>
      <c r="D397" s="295">
        <v>212</v>
      </c>
      <c r="E397" s="375">
        <f t="shared" si="74"/>
        <v>72.3549488054608</v>
      </c>
      <c r="F397" s="295">
        <f t="shared" si="75"/>
        <v>348</v>
      </c>
      <c r="G397" s="295">
        <v>251</v>
      </c>
      <c r="H397" s="295"/>
      <c r="I397" s="387">
        <v>97</v>
      </c>
      <c r="J397" s="374">
        <f t="shared" si="76"/>
        <v>55</v>
      </c>
      <c r="K397" s="375">
        <f t="shared" si="72"/>
        <v>18.7713310580205</v>
      </c>
    </row>
    <row r="398" spans="1:11">
      <c r="A398" s="372">
        <v>2050702</v>
      </c>
      <c r="B398" s="373" t="s">
        <v>525</v>
      </c>
      <c r="C398" s="374">
        <v>0</v>
      </c>
      <c r="D398" s="295">
        <v>0</v>
      </c>
      <c r="E398" s="375">
        <f t="shared" si="74"/>
        <v>0</v>
      </c>
      <c r="F398" s="295">
        <f t="shared" si="75"/>
        <v>0</v>
      </c>
      <c r="G398" s="295"/>
      <c r="H398" s="295"/>
      <c r="I398" s="387"/>
      <c r="J398" s="374">
        <f t="shared" si="76"/>
        <v>0</v>
      </c>
      <c r="K398" s="375">
        <f t="shared" si="72"/>
        <v>0</v>
      </c>
    </row>
    <row r="399" spans="1:11">
      <c r="A399" s="372">
        <v>2050799</v>
      </c>
      <c r="B399" s="373" t="s">
        <v>526</v>
      </c>
      <c r="C399" s="374">
        <v>0</v>
      </c>
      <c r="D399" s="295">
        <v>0</v>
      </c>
      <c r="E399" s="375">
        <f t="shared" si="74"/>
        <v>0</v>
      </c>
      <c r="F399" s="295">
        <f t="shared" si="75"/>
        <v>0</v>
      </c>
      <c r="G399" s="295"/>
      <c r="H399" s="295"/>
      <c r="I399" s="387"/>
      <c r="J399" s="374">
        <f t="shared" si="76"/>
        <v>0</v>
      </c>
      <c r="K399" s="375">
        <f t="shared" si="72"/>
        <v>0</v>
      </c>
    </row>
    <row r="400" spans="1:11">
      <c r="A400" s="376">
        <v>20508</v>
      </c>
      <c r="B400" s="377" t="s">
        <v>527</v>
      </c>
      <c r="C400" s="378">
        <v>176</v>
      </c>
      <c r="D400" s="378">
        <f t="shared" ref="D400:I400" si="78">SUM(D401:D405)</f>
        <v>157</v>
      </c>
      <c r="E400" s="379">
        <f t="shared" si="74"/>
        <v>89.2045454545455</v>
      </c>
      <c r="F400" s="378">
        <f t="shared" si="75"/>
        <v>141</v>
      </c>
      <c r="G400" s="378">
        <f t="shared" si="78"/>
        <v>141</v>
      </c>
      <c r="H400" s="378">
        <f t="shared" si="78"/>
        <v>0</v>
      </c>
      <c r="I400" s="388">
        <f t="shared" si="78"/>
        <v>0</v>
      </c>
      <c r="J400" s="378">
        <f t="shared" si="76"/>
        <v>-35</v>
      </c>
      <c r="K400" s="379">
        <f t="shared" si="72"/>
        <v>-19.8863636363636</v>
      </c>
    </row>
    <row r="401" spans="1:11">
      <c r="A401" s="372">
        <v>2050801</v>
      </c>
      <c r="B401" s="373" t="s">
        <v>528</v>
      </c>
      <c r="C401" s="374">
        <v>0</v>
      </c>
      <c r="D401" s="295">
        <v>0</v>
      </c>
      <c r="E401" s="375">
        <f t="shared" si="74"/>
        <v>0</v>
      </c>
      <c r="F401" s="295">
        <f t="shared" si="75"/>
        <v>0</v>
      </c>
      <c r="G401" s="295"/>
      <c r="H401" s="295"/>
      <c r="I401" s="387"/>
      <c r="J401" s="374">
        <f t="shared" si="76"/>
        <v>0</v>
      </c>
      <c r="K401" s="375">
        <f t="shared" si="72"/>
        <v>0</v>
      </c>
    </row>
    <row r="402" spans="1:11">
      <c r="A402" s="372">
        <v>2050802</v>
      </c>
      <c r="B402" s="373" t="s">
        <v>529</v>
      </c>
      <c r="C402" s="374">
        <v>176</v>
      </c>
      <c r="D402" s="295">
        <v>157</v>
      </c>
      <c r="E402" s="375">
        <f t="shared" si="74"/>
        <v>89.2045454545455</v>
      </c>
      <c r="F402" s="295">
        <f t="shared" si="75"/>
        <v>141</v>
      </c>
      <c r="G402" s="295">
        <v>141</v>
      </c>
      <c r="H402" s="295"/>
      <c r="I402" s="387"/>
      <c r="J402" s="374">
        <f t="shared" si="76"/>
        <v>-35</v>
      </c>
      <c r="K402" s="375">
        <f t="shared" si="72"/>
        <v>-19.8863636363636</v>
      </c>
    </row>
    <row r="403" spans="1:11">
      <c r="A403" s="372">
        <v>2050803</v>
      </c>
      <c r="B403" s="373" t="s">
        <v>530</v>
      </c>
      <c r="C403" s="374">
        <v>0</v>
      </c>
      <c r="D403" s="295">
        <v>0</v>
      </c>
      <c r="E403" s="375">
        <f t="shared" si="74"/>
        <v>0</v>
      </c>
      <c r="F403" s="295">
        <f t="shared" si="75"/>
        <v>0</v>
      </c>
      <c r="G403" s="295"/>
      <c r="H403" s="295"/>
      <c r="I403" s="387"/>
      <c r="J403" s="374">
        <f t="shared" si="76"/>
        <v>0</v>
      </c>
      <c r="K403" s="375">
        <f t="shared" si="72"/>
        <v>0</v>
      </c>
    </row>
    <row r="404" spans="1:11">
      <c r="A404" s="372">
        <v>2050804</v>
      </c>
      <c r="B404" s="373" t="s">
        <v>531</v>
      </c>
      <c r="C404" s="374">
        <v>0</v>
      </c>
      <c r="D404" s="295">
        <v>0</v>
      </c>
      <c r="E404" s="375">
        <f t="shared" si="74"/>
        <v>0</v>
      </c>
      <c r="F404" s="295">
        <f t="shared" si="75"/>
        <v>0</v>
      </c>
      <c r="G404" s="295"/>
      <c r="H404" s="295"/>
      <c r="I404" s="387"/>
      <c r="J404" s="374">
        <f t="shared" si="76"/>
        <v>0</v>
      </c>
      <c r="K404" s="375">
        <f t="shared" si="72"/>
        <v>0</v>
      </c>
    </row>
    <row r="405" spans="1:11">
      <c r="A405" s="372">
        <v>2050899</v>
      </c>
      <c r="B405" s="373" t="s">
        <v>532</v>
      </c>
      <c r="C405" s="374">
        <v>0</v>
      </c>
      <c r="D405" s="295">
        <v>0</v>
      </c>
      <c r="E405" s="375">
        <f t="shared" si="74"/>
        <v>0</v>
      </c>
      <c r="F405" s="295">
        <f t="shared" si="75"/>
        <v>0</v>
      </c>
      <c r="G405" s="295"/>
      <c r="H405" s="295"/>
      <c r="I405" s="387"/>
      <c r="J405" s="374">
        <f t="shared" si="76"/>
        <v>0</v>
      </c>
      <c r="K405" s="375">
        <f t="shared" si="72"/>
        <v>0</v>
      </c>
    </row>
    <row r="406" spans="1:11">
      <c r="A406" s="376">
        <v>20509</v>
      </c>
      <c r="B406" s="377" t="s">
        <v>533</v>
      </c>
      <c r="C406" s="378">
        <v>0</v>
      </c>
      <c r="D406" s="378">
        <f t="shared" ref="D406:I406" si="79">SUM(D407:D412)</f>
        <v>960</v>
      </c>
      <c r="E406" s="379">
        <f t="shared" si="74"/>
        <v>0</v>
      </c>
      <c r="F406" s="378">
        <f t="shared" si="75"/>
        <v>583</v>
      </c>
      <c r="G406" s="378">
        <f t="shared" si="79"/>
        <v>0</v>
      </c>
      <c r="H406" s="378">
        <f t="shared" si="79"/>
        <v>0</v>
      </c>
      <c r="I406" s="388">
        <f t="shared" si="79"/>
        <v>583</v>
      </c>
      <c r="J406" s="378">
        <f t="shared" si="76"/>
        <v>583</v>
      </c>
      <c r="K406" s="379">
        <f t="shared" si="72"/>
        <v>0</v>
      </c>
    </row>
    <row r="407" spans="1:11">
      <c r="A407" s="372">
        <v>2050901</v>
      </c>
      <c r="B407" s="373" t="s">
        <v>534</v>
      </c>
      <c r="C407" s="374">
        <v>0</v>
      </c>
      <c r="D407" s="295">
        <v>113</v>
      </c>
      <c r="E407" s="375">
        <f t="shared" si="74"/>
        <v>0</v>
      </c>
      <c r="F407" s="295">
        <f t="shared" si="75"/>
        <v>0</v>
      </c>
      <c r="G407" s="295"/>
      <c r="H407" s="295"/>
      <c r="I407" s="387"/>
      <c r="J407" s="374">
        <f t="shared" si="76"/>
        <v>0</v>
      </c>
      <c r="K407" s="375">
        <f t="shared" si="72"/>
        <v>0</v>
      </c>
    </row>
    <row r="408" spans="1:11">
      <c r="A408" s="372">
        <v>2050902</v>
      </c>
      <c r="B408" s="373" t="s">
        <v>535</v>
      </c>
      <c r="C408" s="374">
        <v>0</v>
      </c>
      <c r="D408" s="295">
        <v>55</v>
      </c>
      <c r="E408" s="375">
        <f t="shared" si="74"/>
        <v>0</v>
      </c>
      <c r="F408" s="295">
        <f t="shared" si="75"/>
        <v>0</v>
      </c>
      <c r="G408" s="295"/>
      <c r="H408" s="295"/>
      <c r="I408" s="387"/>
      <c r="J408" s="374">
        <f t="shared" si="76"/>
        <v>0</v>
      </c>
      <c r="K408" s="375">
        <f t="shared" si="72"/>
        <v>0</v>
      </c>
    </row>
    <row r="409" spans="1:11">
      <c r="A409" s="372">
        <v>2050903</v>
      </c>
      <c r="B409" s="373" t="s">
        <v>536</v>
      </c>
      <c r="C409" s="374">
        <v>0</v>
      </c>
      <c r="D409" s="295">
        <v>0</v>
      </c>
      <c r="E409" s="375">
        <f t="shared" si="74"/>
        <v>0</v>
      </c>
      <c r="F409" s="295">
        <f t="shared" si="75"/>
        <v>0</v>
      </c>
      <c r="G409" s="295"/>
      <c r="H409" s="295"/>
      <c r="I409" s="387"/>
      <c r="J409" s="374">
        <f t="shared" si="76"/>
        <v>0</v>
      </c>
      <c r="K409" s="375">
        <f t="shared" si="72"/>
        <v>0</v>
      </c>
    </row>
    <row r="410" spans="1:11">
      <c r="A410" s="372">
        <v>2050904</v>
      </c>
      <c r="B410" s="373" t="s">
        <v>537</v>
      </c>
      <c r="C410" s="374">
        <v>0</v>
      </c>
      <c r="D410" s="295">
        <v>700</v>
      </c>
      <c r="E410" s="375">
        <f t="shared" si="74"/>
        <v>0</v>
      </c>
      <c r="F410" s="295">
        <f t="shared" si="75"/>
        <v>583</v>
      </c>
      <c r="G410" s="295"/>
      <c r="H410" s="295"/>
      <c r="I410" s="387">
        <v>583</v>
      </c>
      <c r="J410" s="374">
        <f t="shared" si="76"/>
        <v>583</v>
      </c>
      <c r="K410" s="375">
        <f t="shared" si="72"/>
        <v>0</v>
      </c>
    </row>
    <row r="411" spans="1:11">
      <c r="A411" s="372">
        <v>2050905</v>
      </c>
      <c r="B411" s="373" t="s">
        <v>538</v>
      </c>
      <c r="C411" s="374">
        <v>0</v>
      </c>
      <c r="D411" s="295">
        <v>0</v>
      </c>
      <c r="E411" s="375">
        <f t="shared" si="74"/>
        <v>0</v>
      </c>
      <c r="F411" s="295">
        <f t="shared" si="75"/>
        <v>0</v>
      </c>
      <c r="G411" s="295"/>
      <c r="H411" s="295"/>
      <c r="I411" s="387"/>
      <c r="J411" s="374">
        <f t="shared" si="76"/>
        <v>0</v>
      </c>
      <c r="K411" s="375">
        <f t="shared" si="72"/>
        <v>0</v>
      </c>
    </row>
    <row r="412" spans="1:11">
      <c r="A412" s="372">
        <v>2050999</v>
      </c>
      <c r="B412" s="373" t="s">
        <v>539</v>
      </c>
      <c r="C412" s="374">
        <v>0</v>
      </c>
      <c r="D412" s="295">
        <v>92</v>
      </c>
      <c r="E412" s="375">
        <f t="shared" si="74"/>
        <v>0</v>
      </c>
      <c r="F412" s="295">
        <f t="shared" si="75"/>
        <v>0</v>
      </c>
      <c r="G412" s="295"/>
      <c r="H412" s="295"/>
      <c r="I412" s="387"/>
      <c r="J412" s="374">
        <f t="shared" si="76"/>
        <v>0</v>
      </c>
      <c r="K412" s="375">
        <f t="shared" si="72"/>
        <v>0</v>
      </c>
    </row>
    <row r="413" spans="1:11">
      <c r="A413" s="376">
        <v>20599</v>
      </c>
      <c r="B413" s="377" t="s">
        <v>540</v>
      </c>
      <c r="C413" s="378">
        <v>0</v>
      </c>
      <c r="D413" s="378">
        <f t="shared" ref="D413:I413" si="80">SUM(D414)</f>
        <v>0</v>
      </c>
      <c r="E413" s="379">
        <f t="shared" si="74"/>
        <v>0</v>
      </c>
      <c r="F413" s="378">
        <f t="shared" si="75"/>
        <v>0</v>
      </c>
      <c r="G413" s="378">
        <f t="shared" si="80"/>
        <v>0</v>
      </c>
      <c r="H413" s="378">
        <f t="shared" si="80"/>
        <v>0</v>
      </c>
      <c r="I413" s="388">
        <f t="shared" si="80"/>
        <v>0</v>
      </c>
      <c r="J413" s="378">
        <f t="shared" si="76"/>
        <v>0</v>
      </c>
      <c r="K413" s="379">
        <f t="shared" si="72"/>
        <v>0</v>
      </c>
    </row>
    <row r="414" spans="1:11">
      <c r="A414" s="372">
        <v>2059999</v>
      </c>
      <c r="B414" s="373" t="s">
        <v>540</v>
      </c>
      <c r="C414" s="374">
        <v>0</v>
      </c>
      <c r="D414" s="295">
        <v>0</v>
      </c>
      <c r="E414" s="375">
        <f t="shared" si="74"/>
        <v>0</v>
      </c>
      <c r="F414" s="295">
        <f t="shared" si="75"/>
        <v>0</v>
      </c>
      <c r="G414" s="295"/>
      <c r="H414" s="295"/>
      <c r="I414" s="387"/>
      <c r="J414" s="374">
        <f t="shared" si="76"/>
        <v>0</v>
      </c>
      <c r="K414" s="375">
        <f t="shared" si="72"/>
        <v>0</v>
      </c>
    </row>
    <row r="415" spans="1:11">
      <c r="A415" s="396">
        <v>206</v>
      </c>
      <c r="B415" s="397" t="s">
        <v>541</v>
      </c>
      <c r="C415" s="366">
        <f t="shared" ref="C415:I415" si="81">SUM(C416,C421,C430,C436,C441,C446,C451,C458,C462,C466)</f>
        <v>506</v>
      </c>
      <c r="D415" s="366">
        <f t="shared" si="81"/>
        <v>2628</v>
      </c>
      <c r="E415" s="384">
        <f t="shared" si="74"/>
        <v>519.367588932806</v>
      </c>
      <c r="F415" s="366">
        <f t="shared" si="75"/>
        <v>2423</v>
      </c>
      <c r="G415" s="366">
        <f t="shared" si="81"/>
        <v>2413</v>
      </c>
      <c r="H415" s="366">
        <f t="shared" si="81"/>
        <v>0</v>
      </c>
      <c r="I415" s="383">
        <f t="shared" si="81"/>
        <v>10</v>
      </c>
      <c r="J415" s="366">
        <f t="shared" si="76"/>
        <v>1917</v>
      </c>
      <c r="K415" s="384">
        <f t="shared" si="72"/>
        <v>378.853754940711</v>
      </c>
    </row>
    <row r="416" spans="1:11">
      <c r="A416" s="376">
        <v>20601</v>
      </c>
      <c r="B416" s="377" t="s">
        <v>542</v>
      </c>
      <c r="C416" s="378">
        <v>486</v>
      </c>
      <c r="D416" s="378">
        <f t="shared" ref="D416:I416" si="82">SUM(D417:D420)</f>
        <v>495</v>
      </c>
      <c r="E416" s="379">
        <f t="shared" si="74"/>
        <v>101.851851851852</v>
      </c>
      <c r="F416" s="378">
        <f t="shared" si="75"/>
        <v>396</v>
      </c>
      <c r="G416" s="378">
        <f t="shared" si="82"/>
        <v>396</v>
      </c>
      <c r="H416" s="378">
        <f t="shared" si="82"/>
        <v>0</v>
      </c>
      <c r="I416" s="388">
        <f t="shared" si="82"/>
        <v>0</v>
      </c>
      <c r="J416" s="378">
        <f t="shared" si="76"/>
        <v>-90</v>
      </c>
      <c r="K416" s="379">
        <f t="shared" si="72"/>
        <v>-18.5185185185185</v>
      </c>
    </row>
    <row r="417" spans="1:11">
      <c r="A417" s="372">
        <v>2060101</v>
      </c>
      <c r="B417" s="373" t="s">
        <v>543</v>
      </c>
      <c r="C417" s="374">
        <v>484</v>
      </c>
      <c r="D417" s="295">
        <v>486</v>
      </c>
      <c r="E417" s="375">
        <f t="shared" si="74"/>
        <v>100.413223140496</v>
      </c>
      <c r="F417" s="295">
        <f t="shared" si="75"/>
        <v>259</v>
      </c>
      <c r="G417" s="295">
        <v>259</v>
      </c>
      <c r="H417" s="295"/>
      <c r="I417" s="387"/>
      <c r="J417" s="374">
        <f t="shared" si="76"/>
        <v>-225</v>
      </c>
      <c r="K417" s="375">
        <f t="shared" si="72"/>
        <v>-46.4876033057851</v>
      </c>
    </row>
    <row r="418" spans="1:11">
      <c r="A418" s="372">
        <v>2060102</v>
      </c>
      <c r="B418" s="373" t="s">
        <v>544</v>
      </c>
      <c r="C418" s="374">
        <v>0</v>
      </c>
      <c r="D418" s="295">
        <v>4</v>
      </c>
      <c r="E418" s="375">
        <f t="shared" si="74"/>
        <v>0</v>
      </c>
      <c r="F418" s="295">
        <f t="shared" si="75"/>
        <v>0</v>
      </c>
      <c r="G418" s="295"/>
      <c r="H418" s="295"/>
      <c r="I418" s="387"/>
      <c r="J418" s="374">
        <f t="shared" si="76"/>
        <v>0</v>
      </c>
      <c r="K418" s="375">
        <f t="shared" si="72"/>
        <v>0</v>
      </c>
    </row>
    <row r="419" spans="1:11">
      <c r="A419" s="372">
        <v>2060103</v>
      </c>
      <c r="B419" s="373" t="s">
        <v>545</v>
      </c>
      <c r="C419" s="374">
        <v>0</v>
      </c>
      <c r="D419" s="295">
        <v>0</v>
      </c>
      <c r="E419" s="375">
        <f t="shared" si="74"/>
        <v>0</v>
      </c>
      <c r="F419" s="295">
        <f t="shared" si="75"/>
        <v>0</v>
      </c>
      <c r="G419" s="295"/>
      <c r="H419" s="295"/>
      <c r="I419" s="387"/>
      <c r="J419" s="374">
        <f t="shared" si="76"/>
        <v>0</v>
      </c>
      <c r="K419" s="375">
        <f t="shared" si="72"/>
        <v>0</v>
      </c>
    </row>
    <row r="420" spans="1:11">
      <c r="A420" s="372">
        <v>2060199</v>
      </c>
      <c r="B420" s="373" t="s">
        <v>546</v>
      </c>
      <c r="C420" s="374">
        <v>2</v>
      </c>
      <c r="D420" s="295">
        <v>5</v>
      </c>
      <c r="E420" s="375">
        <f t="shared" si="74"/>
        <v>250</v>
      </c>
      <c r="F420" s="295">
        <f t="shared" si="75"/>
        <v>137</v>
      </c>
      <c r="G420" s="295">
        <v>137</v>
      </c>
      <c r="H420" s="295"/>
      <c r="I420" s="387"/>
      <c r="J420" s="374">
        <f t="shared" si="76"/>
        <v>135</v>
      </c>
      <c r="K420" s="375">
        <f t="shared" si="72"/>
        <v>6750</v>
      </c>
    </row>
    <row r="421" spans="1:11">
      <c r="A421" s="376">
        <v>20602</v>
      </c>
      <c r="B421" s="377" t="s">
        <v>547</v>
      </c>
      <c r="C421" s="378">
        <v>0</v>
      </c>
      <c r="D421" s="378">
        <f t="shared" ref="D421:I421" si="83">SUM(D422:D429)</f>
        <v>0</v>
      </c>
      <c r="E421" s="379">
        <f t="shared" si="74"/>
        <v>0</v>
      </c>
      <c r="F421" s="378">
        <f t="shared" si="75"/>
        <v>0</v>
      </c>
      <c r="G421" s="378">
        <f t="shared" si="83"/>
        <v>0</v>
      </c>
      <c r="H421" s="378">
        <f t="shared" si="83"/>
        <v>0</v>
      </c>
      <c r="I421" s="388">
        <f t="shared" si="83"/>
        <v>0</v>
      </c>
      <c r="J421" s="378">
        <f t="shared" si="76"/>
        <v>0</v>
      </c>
      <c r="K421" s="379">
        <f t="shared" si="72"/>
        <v>0</v>
      </c>
    </row>
    <row r="422" spans="1:11">
      <c r="A422" s="372">
        <v>2060201</v>
      </c>
      <c r="B422" s="373" t="s">
        <v>548</v>
      </c>
      <c r="C422" s="374">
        <v>0</v>
      </c>
      <c r="D422" s="295">
        <v>0</v>
      </c>
      <c r="E422" s="375">
        <f t="shared" si="74"/>
        <v>0</v>
      </c>
      <c r="F422" s="295">
        <f t="shared" si="75"/>
        <v>0</v>
      </c>
      <c r="G422" s="295"/>
      <c r="H422" s="295"/>
      <c r="I422" s="387"/>
      <c r="J422" s="374">
        <f t="shared" si="76"/>
        <v>0</v>
      </c>
      <c r="K422" s="375">
        <f t="shared" si="72"/>
        <v>0</v>
      </c>
    </row>
    <row r="423" spans="1:11">
      <c r="A423" s="372">
        <v>2060203</v>
      </c>
      <c r="B423" s="373" t="s">
        <v>549</v>
      </c>
      <c r="C423" s="374">
        <v>0</v>
      </c>
      <c r="D423" s="295">
        <v>0</v>
      </c>
      <c r="E423" s="375">
        <f t="shared" si="74"/>
        <v>0</v>
      </c>
      <c r="F423" s="295">
        <f t="shared" si="75"/>
        <v>0</v>
      </c>
      <c r="G423" s="295"/>
      <c r="H423" s="295"/>
      <c r="I423" s="387"/>
      <c r="J423" s="374">
        <f t="shared" si="76"/>
        <v>0</v>
      </c>
      <c r="K423" s="375">
        <f t="shared" si="72"/>
        <v>0</v>
      </c>
    </row>
    <row r="424" spans="1:11">
      <c r="A424" s="372">
        <v>2060204</v>
      </c>
      <c r="B424" s="373" t="s">
        <v>550</v>
      </c>
      <c r="C424" s="374">
        <v>0</v>
      </c>
      <c r="D424" s="295">
        <v>0</v>
      </c>
      <c r="E424" s="375">
        <f t="shared" si="74"/>
        <v>0</v>
      </c>
      <c r="F424" s="295">
        <f t="shared" si="75"/>
        <v>0</v>
      </c>
      <c r="G424" s="295"/>
      <c r="H424" s="295"/>
      <c r="I424" s="387"/>
      <c r="J424" s="374">
        <f t="shared" si="76"/>
        <v>0</v>
      </c>
      <c r="K424" s="375">
        <f t="shared" si="72"/>
        <v>0</v>
      </c>
    </row>
    <row r="425" spans="1:11">
      <c r="A425" s="372">
        <v>2060205</v>
      </c>
      <c r="B425" s="373" t="s">
        <v>551</v>
      </c>
      <c r="C425" s="374">
        <v>0</v>
      </c>
      <c r="D425" s="295">
        <v>0</v>
      </c>
      <c r="E425" s="375">
        <f t="shared" si="74"/>
        <v>0</v>
      </c>
      <c r="F425" s="295">
        <f t="shared" si="75"/>
        <v>0</v>
      </c>
      <c r="G425" s="295"/>
      <c r="H425" s="295"/>
      <c r="I425" s="387"/>
      <c r="J425" s="374">
        <f t="shared" si="76"/>
        <v>0</v>
      </c>
      <c r="K425" s="375">
        <f t="shared" si="72"/>
        <v>0</v>
      </c>
    </row>
    <row r="426" spans="1:11">
      <c r="A426" s="372">
        <v>2060206</v>
      </c>
      <c r="B426" s="373" t="s">
        <v>552</v>
      </c>
      <c r="C426" s="374">
        <v>0</v>
      </c>
      <c r="D426" s="295">
        <v>0</v>
      </c>
      <c r="E426" s="375">
        <f t="shared" si="74"/>
        <v>0</v>
      </c>
      <c r="F426" s="295">
        <f t="shared" si="75"/>
        <v>0</v>
      </c>
      <c r="G426" s="295"/>
      <c r="H426" s="295"/>
      <c r="I426" s="387"/>
      <c r="J426" s="374">
        <f t="shared" si="76"/>
        <v>0</v>
      </c>
      <c r="K426" s="375">
        <f t="shared" si="72"/>
        <v>0</v>
      </c>
    </row>
    <row r="427" spans="1:11">
      <c r="A427" s="372">
        <v>2060207</v>
      </c>
      <c r="B427" s="373" t="s">
        <v>553</v>
      </c>
      <c r="C427" s="374">
        <v>0</v>
      </c>
      <c r="D427" s="295">
        <v>0</v>
      </c>
      <c r="E427" s="375">
        <f t="shared" si="74"/>
        <v>0</v>
      </c>
      <c r="F427" s="295">
        <f t="shared" si="75"/>
        <v>0</v>
      </c>
      <c r="G427" s="295"/>
      <c r="H427" s="295"/>
      <c r="I427" s="387"/>
      <c r="J427" s="374">
        <f t="shared" si="76"/>
        <v>0</v>
      </c>
      <c r="K427" s="375">
        <f t="shared" si="72"/>
        <v>0</v>
      </c>
    </row>
    <row r="428" spans="1:11">
      <c r="A428" s="372">
        <v>2060208</v>
      </c>
      <c r="B428" s="373" t="s">
        <v>554</v>
      </c>
      <c r="C428" s="374">
        <v>0</v>
      </c>
      <c r="D428" s="295">
        <v>0</v>
      </c>
      <c r="E428" s="375">
        <f t="shared" si="74"/>
        <v>0</v>
      </c>
      <c r="F428" s="295">
        <f t="shared" si="75"/>
        <v>0</v>
      </c>
      <c r="G428" s="295"/>
      <c r="H428" s="295"/>
      <c r="I428" s="387"/>
      <c r="J428" s="374">
        <f t="shared" si="76"/>
        <v>0</v>
      </c>
      <c r="K428" s="375">
        <f t="shared" si="72"/>
        <v>0</v>
      </c>
    </row>
    <row r="429" spans="1:11">
      <c r="A429" s="372">
        <v>2060299</v>
      </c>
      <c r="B429" s="373" t="s">
        <v>555</v>
      </c>
      <c r="C429" s="374">
        <v>0</v>
      </c>
      <c r="D429" s="295">
        <v>0</v>
      </c>
      <c r="E429" s="375">
        <f t="shared" si="74"/>
        <v>0</v>
      </c>
      <c r="F429" s="295">
        <f t="shared" si="75"/>
        <v>0</v>
      </c>
      <c r="G429" s="295"/>
      <c r="H429" s="295"/>
      <c r="I429" s="387"/>
      <c r="J429" s="374">
        <f t="shared" si="76"/>
        <v>0</v>
      </c>
      <c r="K429" s="375">
        <f t="shared" si="72"/>
        <v>0</v>
      </c>
    </row>
    <row r="430" spans="1:11">
      <c r="A430" s="376">
        <v>20603</v>
      </c>
      <c r="B430" s="377" t="s">
        <v>556</v>
      </c>
      <c r="C430" s="378">
        <v>0</v>
      </c>
      <c r="D430" s="378">
        <f t="shared" ref="D430:I430" si="84">SUM(D431:D435)</f>
        <v>2</v>
      </c>
      <c r="E430" s="379">
        <f t="shared" si="74"/>
        <v>0</v>
      </c>
      <c r="F430" s="378">
        <f t="shared" si="75"/>
        <v>10</v>
      </c>
      <c r="G430" s="378">
        <f t="shared" si="84"/>
        <v>0</v>
      </c>
      <c r="H430" s="378">
        <f t="shared" si="84"/>
        <v>0</v>
      </c>
      <c r="I430" s="388">
        <f t="shared" si="84"/>
        <v>10</v>
      </c>
      <c r="J430" s="378">
        <f t="shared" si="76"/>
        <v>10</v>
      </c>
      <c r="K430" s="379">
        <f t="shared" si="72"/>
        <v>0</v>
      </c>
    </row>
    <row r="431" spans="1:11">
      <c r="A431" s="372">
        <v>2060301</v>
      </c>
      <c r="B431" s="373" t="s">
        <v>548</v>
      </c>
      <c r="C431" s="374">
        <v>0</v>
      </c>
      <c r="D431" s="295">
        <v>0</v>
      </c>
      <c r="E431" s="375">
        <f t="shared" si="74"/>
        <v>0</v>
      </c>
      <c r="F431" s="295">
        <f t="shared" si="75"/>
        <v>0</v>
      </c>
      <c r="G431" s="295"/>
      <c r="H431" s="295"/>
      <c r="I431" s="387"/>
      <c r="J431" s="374">
        <f t="shared" si="76"/>
        <v>0</v>
      </c>
      <c r="K431" s="375">
        <f t="shared" si="72"/>
        <v>0</v>
      </c>
    </row>
    <row r="432" spans="1:11">
      <c r="A432" s="372">
        <v>2060302</v>
      </c>
      <c r="B432" s="373" t="s">
        <v>557</v>
      </c>
      <c r="C432" s="374">
        <v>0</v>
      </c>
      <c r="D432" s="295">
        <v>2</v>
      </c>
      <c r="E432" s="375">
        <f t="shared" si="74"/>
        <v>0</v>
      </c>
      <c r="F432" s="295">
        <f t="shared" si="75"/>
        <v>10</v>
      </c>
      <c r="G432" s="295"/>
      <c r="H432" s="295"/>
      <c r="I432" s="387">
        <v>10</v>
      </c>
      <c r="J432" s="374">
        <f t="shared" si="76"/>
        <v>10</v>
      </c>
      <c r="K432" s="375">
        <f t="shared" si="72"/>
        <v>0</v>
      </c>
    </row>
    <row r="433" spans="1:11">
      <c r="A433" s="372">
        <v>2060303</v>
      </c>
      <c r="B433" s="373" t="s">
        <v>558</v>
      </c>
      <c r="C433" s="374">
        <v>0</v>
      </c>
      <c r="D433" s="295">
        <v>0</v>
      </c>
      <c r="E433" s="375">
        <f t="shared" si="74"/>
        <v>0</v>
      </c>
      <c r="F433" s="295">
        <f t="shared" si="75"/>
        <v>0</v>
      </c>
      <c r="G433" s="295"/>
      <c r="H433" s="295"/>
      <c r="I433" s="387"/>
      <c r="J433" s="374">
        <f t="shared" si="76"/>
        <v>0</v>
      </c>
      <c r="K433" s="375">
        <f t="shared" si="72"/>
        <v>0</v>
      </c>
    </row>
    <row r="434" spans="1:11">
      <c r="A434" s="372">
        <v>2060304</v>
      </c>
      <c r="B434" s="373" t="s">
        <v>559</v>
      </c>
      <c r="C434" s="374">
        <v>0</v>
      </c>
      <c r="D434" s="295">
        <v>0</v>
      </c>
      <c r="E434" s="375">
        <f t="shared" si="74"/>
        <v>0</v>
      </c>
      <c r="F434" s="295">
        <f t="shared" si="75"/>
        <v>0</v>
      </c>
      <c r="G434" s="295"/>
      <c r="H434" s="295"/>
      <c r="I434" s="387"/>
      <c r="J434" s="374">
        <f t="shared" si="76"/>
        <v>0</v>
      </c>
      <c r="K434" s="375">
        <f t="shared" si="72"/>
        <v>0</v>
      </c>
    </row>
    <row r="435" spans="1:11">
      <c r="A435" s="372">
        <v>2060399</v>
      </c>
      <c r="B435" s="373" t="s">
        <v>560</v>
      </c>
      <c r="C435" s="374">
        <v>0</v>
      </c>
      <c r="D435" s="295">
        <v>0</v>
      </c>
      <c r="E435" s="375">
        <f t="shared" si="74"/>
        <v>0</v>
      </c>
      <c r="F435" s="295">
        <f t="shared" si="75"/>
        <v>0</v>
      </c>
      <c r="G435" s="295"/>
      <c r="H435" s="295"/>
      <c r="I435" s="387"/>
      <c r="J435" s="374">
        <f t="shared" si="76"/>
        <v>0</v>
      </c>
      <c r="K435" s="375">
        <f t="shared" si="72"/>
        <v>0</v>
      </c>
    </row>
    <row r="436" spans="1:11">
      <c r="A436" s="376">
        <v>20604</v>
      </c>
      <c r="B436" s="377" t="s">
        <v>561</v>
      </c>
      <c r="C436" s="378">
        <v>0</v>
      </c>
      <c r="D436" s="378">
        <f t="shared" ref="D436:I436" si="85">SUM(D437:D440)</f>
        <v>100</v>
      </c>
      <c r="E436" s="379">
        <f t="shared" si="74"/>
        <v>0</v>
      </c>
      <c r="F436" s="378">
        <f t="shared" si="75"/>
        <v>0</v>
      </c>
      <c r="G436" s="378">
        <f t="shared" si="85"/>
        <v>0</v>
      </c>
      <c r="H436" s="378">
        <f t="shared" si="85"/>
        <v>0</v>
      </c>
      <c r="I436" s="388">
        <f t="shared" si="85"/>
        <v>0</v>
      </c>
      <c r="J436" s="378">
        <f t="shared" si="76"/>
        <v>0</v>
      </c>
      <c r="K436" s="379">
        <f t="shared" si="72"/>
        <v>0</v>
      </c>
    </row>
    <row r="437" spans="1:11">
      <c r="A437" s="372">
        <v>2060401</v>
      </c>
      <c r="B437" s="373" t="s">
        <v>548</v>
      </c>
      <c r="C437" s="374">
        <v>0</v>
      </c>
      <c r="D437" s="295">
        <v>0</v>
      </c>
      <c r="E437" s="375">
        <f t="shared" si="74"/>
        <v>0</v>
      </c>
      <c r="F437" s="295">
        <f t="shared" si="75"/>
        <v>0</v>
      </c>
      <c r="G437" s="295"/>
      <c r="H437" s="295"/>
      <c r="I437" s="387"/>
      <c r="J437" s="374">
        <f t="shared" si="76"/>
        <v>0</v>
      </c>
      <c r="K437" s="375">
        <f t="shared" ref="K437:K500" si="86">IF(C437=0,0,J437/C437*100)</f>
        <v>0</v>
      </c>
    </row>
    <row r="438" spans="1:11">
      <c r="A438" s="372">
        <v>2060404</v>
      </c>
      <c r="B438" s="373" t="s">
        <v>562</v>
      </c>
      <c r="C438" s="374">
        <v>0</v>
      </c>
      <c r="D438" s="295">
        <v>0</v>
      </c>
      <c r="E438" s="375">
        <f t="shared" si="74"/>
        <v>0</v>
      </c>
      <c r="F438" s="295">
        <f t="shared" si="75"/>
        <v>0</v>
      </c>
      <c r="G438" s="295"/>
      <c r="H438" s="295"/>
      <c r="I438" s="387"/>
      <c r="J438" s="374">
        <f t="shared" si="76"/>
        <v>0</v>
      </c>
      <c r="K438" s="375">
        <f t="shared" si="86"/>
        <v>0</v>
      </c>
    </row>
    <row r="439" spans="1:11">
      <c r="A439" s="372">
        <v>2060405</v>
      </c>
      <c r="B439" s="373" t="s">
        <v>563</v>
      </c>
      <c r="C439" s="374">
        <v>0</v>
      </c>
      <c r="D439" s="295">
        <v>0</v>
      </c>
      <c r="E439" s="375">
        <f t="shared" si="74"/>
        <v>0</v>
      </c>
      <c r="F439" s="295">
        <f t="shared" si="75"/>
        <v>0</v>
      </c>
      <c r="G439" s="295"/>
      <c r="H439" s="295"/>
      <c r="I439" s="387"/>
      <c r="J439" s="374">
        <f t="shared" si="76"/>
        <v>0</v>
      </c>
      <c r="K439" s="375">
        <f t="shared" si="86"/>
        <v>0</v>
      </c>
    </row>
    <row r="440" spans="1:11">
      <c r="A440" s="372">
        <v>2060499</v>
      </c>
      <c r="B440" s="373" t="s">
        <v>564</v>
      </c>
      <c r="C440" s="374">
        <v>0</v>
      </c>
      <c r="D440" s="295">
        <v>100</v>
      </c>
      <c r="E440" s="375">
        <f t="shared" si="74"/>
        <v>0</v>
      </c>
      <c r="F440" s="295">
        <f t="shared" si="75"/>
        <v>0</v>
      </c>
      <c r="G440" s="295"/>
      <c r="H440" s="295"/>
      <c r="I440" s="387"/>
      <c r="J440" s="374">
        <f t="shared" si="76"/>
        <v>0</v>
      </c>
      <c r="K440" s="375">
        <f t="shared" si="86"/>
        <v>0</v>
      </c>
    </row>
    <row r="441" spans="1:11">
      <c r="A441" s="376">
        <v>20605</v>
      </c>
      <c r="B441" s="377" t="s">
        <v>565</v>
      </c>
      <c r="C441" s="378">
        <v>0</v>
      </c>
      <c r="D441" s="378">
        <f t="shared" ref="D441:I441" si="87">SUM(D442:D445)</f>
        <v>2013</v>
      </c>
      <c r="E441" s="379">
        <f t="shared" si="74"/>
        <v>0</v>
      </c>
      <c r="F441" s="378">
        <f t="shared" si="75"/>
        <v>2000</v>
      </c>
      <c r="G441" s="378">
        <f t="shared" si="87"/>
        <v>2000</v>
      </c>
      <c r="H441" s="378">
        <f t="shared" si="87"/>
        <v>0</v>
      </c>
      <c r="I441" s="388">
        <f t="shared" si="87"/>
        <v>0</v>
      </c>
      <c r="J441" s="378">
        <f t="shared" si="76"/>
        <v>2000</v>
      </c>
      <c r="K441" s="379">
        <f t="shared" si="86"/>
        <v>0</v>
      </c>
    </row>
    <row r="442" spans="1:11">
      <c r="A442" s="372">
        <v>2060501</v>
      </c>
      <c r="B442" s="373" t="s">
        <v>548</v>
      </c>
      <c r="C442" s="374">
        <v>0</v>
      </c>
      <c r="D442" s="295">
        <v>0</v>
      </c>
      <c r="E442" s="375">
        <f t="shared" si="74"/>
        <v>0</v>
      </c>
      <c r="F442" s="295">
        <f t="shared" si="75"/>
        <v>0</v>
      </c>
      <c r="G442" s="295"/>
      <c r="H442" s="295"/>
      <c r="I442" s="387"/>
      <c r="J442" s="374">
        <f t="shared" si="76"/>
        <v>0</v>
      </c>
      <c r="K442" s="375">
        <f t="shared" si="86"/>
        <v>0</v>
      </c>
    </row>
    <row r="443" spans="1:11">
      <c r="A443" s="372">
        <v>2060502</v>
      </c>
      <c r="B443" s="373" t="s">
        <v>566</v>
      </c>
      <c r="C443" s="374">
        <v>0</v>
      </c>
      <c r="D443" s="295">
        <v>0</v>
      </c>
      <c r="E443" s="375">
        <f t="shared" si="74"/>
        <v>0</v>
      </c>
      <c r="F443" s="295">
        <f t="shared" si="75"/>
        <v>0</v>
      </c>
      <c r="G443" s="295"/>
      <c r="H443" s="295"/>
      <c r="I443" s="387"/>
      <c r="J443" s="374">
        <f t="shared" si="76"/>
        <v>0</v>
      </c>
      <c r="K443" s="375">
        <f t="shared" si="86"/>
        <v>0</v>
      </c>
    </row>
    <row r="444" spans="1:11">
      <c r="A444" s="372">
        <v>2060503</v>
      </c>
      <c r="B444" s="373" t="s">
        <v>567</v>
      </c>
      <c r="C444" s="374">
        <v>0</v>
      </c>
      <c r="D444" s="295">
        <v>0</v>
      </c>
      <c r="E444" s="375">
        <f t="shared" si="74"/>
        <v>0</v>
      </c>
      <c r="F444" s="295">
        <f t="shared" si="75"/>
        <v>0</v>
      </c>
      <c r="G444" s="295"/>
      <c r="H444" s="295"/>
      <c r="I444" s="387"/>
      <c r="J444" s="374">
        <f t="shared" si="76"/>
        <v>0</v>
      </c>
      <c r="K444" s="375">
        <f t="shared" si="86"/>
        <v>0</v>
      </c>
    </row>
    <row r="445" spans="1:11">
      <c r="A445" s="372">
        <v>2060599</v>
      </c>
      <c r="B445" s="373" t="s">
        <v>568</v>
      </c>
      <c r="C445" s="374">
        <v>0</v>
      </c>
      <c r="D445" s="295">
        <v>2013</v>
      </c>
      <c r="E445" s="375">
        <f t="shared" si="74"/>
        <v>0</v>
      </c>
      <c r="F445" s="295">
        <f t="shared" si="75"/>
        <v>2000</v>
      </c>
      <c r="G445" s="295">
        <v>2000</v>
      </c>
      <c r="H445" s="295"/>
      <c r="I445" s="387"/>
      <c r="J445" s="374">
        <f t="shared" si="76"/>
        <v>2000</v>
      </c>
      <c r="K445" s="375">
        <f t="shared" si="86"/>
        <v>0</v>
      </c>
    </row>
    <row r="446" spans="1:11">
      <c r="A446" s="376">
        <v>20606</v>
      </c>
      <c r="B446" s="377" t="s">
        <v>569</v>
      </c>
      <c r="C446" s="378">
        <v>0</v>
      </c>
      <c r="D446" s="378">
        <f t="shared" ref="D446:I446" si="88">SUM(D447:D450)</f>
        <v>0</v>
      </c>
      <c r="E446" s="379">
        <f t="shared" si="74"/>
        <v>0</v>
      </c>
      <c r="F446" s="378">
        <f t="shared" si="75"/>
        <v>0</v>
      </c>
      <c r="G446" s="378">
        <f t="shared" si="88"/>
        <v>0</v>
      </c>
      <c r="H446" s="378">
        <f t="shared" si="88"/>
        <v>0</v>
      </c>
      <c r="I446" s="388">
        <f t="shared" si="88"/>
        <v>0</v>
      </c>
      <c r="J446" s="378">
        <f t="shared" si="76"/>
        <v>0</v>
      </c>
      <c r="K446" s="379">
        <f t="shared" si="86"/>
        <v>0</v>
      </c>
    </row>
    <row r="447" spans="1:11">
      <c r="A447" s="372">
        <v>2060601</v>
      </c>
      <c r="B447" s="373" t="s">
        <v>570</v>
      </c>
      <c r="C447" s="374">
        <v>0</v>
      </c>
      <c r="D447" s="295">
        <v>0</v>
      </c>
      <c r="E447" s="375">
        <f t="shared" si="74"/>
        <v>0</v>
      </c>
      <c r="F447" s="295">
        <f t="shared" si="75"/>
        <v>0</v>
      </c>
      <c r="G447" s="295"/>
      <c r="H447" s="295"/>
      <c r="I447" s="387"/>
      <c r="J447" s="374">
        <f t="shared" si="76"/>
        <v>0</v>
      </c>
      <c r="K447" s="375">
        <f t="shared" si="86"/>
        <v>0</v>
      </c>
    </row>
    <row r="448" spans="1:11">
      <c r="A448" s="372">
        <v>2060602</v>
      </c>
      <c r="B448" s="373" t="s">
        <v>571</v>
      </c>
      <c r="C448" s="374">
        <v>0</v>
      </c>
      <c r="D448" s="295">
        <v>0</v>
      </c>
      <c r="E448" s="375">
        <f t="shared" si="74"/>
        <v>0</v>
      </c>
      <c r="F448" s="295">
        <f t="shared" si="75"/>
        <v>0</v>
      </c>
      <c r="G448" s="295"/>
      <c r="H448" s="295"/>
      <c r="I448" s="387"/>
      <c r="J448" s="374">
        <f t="shared" si="76"/>
        <v>0</v>
      </c>
      <c r="K448" s="375">
        <f t="shared" si="86"/>
        <v>0</v>
      </c>
    </row>
    <row r="449" spans="1:11">
      <c r="A449" s="372">
        <v>2060603</v>
      </c>
      <c r="B449" s="373" t="s">
        <v>572</v>
      </c>
      <c r="C449" s="374">
        <v>0</v>
      </c>
      <c r="D449" s="295">
        <v>0</v>
      </c>
      <c r="E449" s="375">
        <f t="shared" si="74"/>
        <v>0</v>
      </c>
      <c r="F449" s="295">
        <f t="shared" si="75"/>
        <v>0</v>
      </c>
      <c r="G449" s="295"/>
      <c r="H449" s="295"/>
      <c r="I449" s="387"/>
      <c r="J449" s="374">
        <f t="shared" si="76"/>
        <v>0</v>
      </c>
      <c r="K449" s="375">
        <f t="shared" si="86"/>
        <v>0</v>
      </c>
    </row>
    <row r="450" spans="1:11">
      <c r="A450" s="372">
        <v>2060699</v>
      </c>
      <c r="B450" s="373" t="s">
        <v>573</v>
      </c>
      <c r="C450" s="374">
        <v>0</v>
      </c>
      <c r="D450" s="295">
        <v>0</v>
      </c>
      <c r="E450" s="375">
        <f t="shared" si="74"/>
        <v>0</v>
      </c>
      <c r="F450" s="295">
        <f t="shared" si="75"/>
        <v>0</v>
      </c>
      <c r="G450" s="295"/>
      <c r="H450" s="295"/>
      <c r="I450" s="387"/>
      <c r="J450" s="374">
        <f t="shared" si="76"/>
        <v>0</v>
      </c>
      <c r="K450" s="375">
        <f t="shared" si="86"/>
        <v>0</v>
      </c>
    </row>
    <row r="451" spans="1:11">
      <c r="A451" s="376">
        <v>20607</v>
      </c>
      <c r="B451" s="377" t="s">
        <v>574</v>
      </c>
      <c r="C451" s="378">
        <v>20</v>
      </c>
      <c r="D451" s="378">
        <f t="shared" ref="D451:I451" si="89">SUM(D452:D457)</f>
        <v>18</v>
      </c>
      <c r="E451" s="379">
        <f t="shared" si="74"/>
        <v>90</v>
      </c>
      <c r="F451" s="378">
        <f t="shared" si="75"/>
        <v>17</v>
      </c>
      <c r="G451" s="378">
        <f t="shared" si="89"/>
        <v>17</v>
      </c>
      <c r="H451" s="378">
        <f t="shared" si="89"/>
        <v>0</v>
      </c>
      <c r="I451" s="388">
        <f t="shared" si="89"/>
        <v>0</v>
      </c>
      <c r="J451" s="378">
        <f t="shared" si="76"/>
        <v>-3</v>
      </c>
      <c r="K451" s="379">
        <f t="shared" si="86"/>
        <v>-15</v>
      </c>
    </row>
    <row r="452" spans="1:11">
      <c r="A452" s="372">
        <v>2060701</v>
      </c>
      <c r="B452" s="373" t="s">
        <v>548</v>
      </c>
      <c r="C452" s="374">
        <v>0</v>
      </c>
      <c r="D452" s="295">
        <v>0</v>
      </c>
      <c r="E452" s="375">
        <f t="shared" si="74"/>
        <v>0</v>
      </c>
      <c r="F452" s="295">
        <f t="shared" si="75"/>
        <v>0</v>
      </c>
      <c r="G452" s="295"/>
      <c r="H452" s="295"/>
      <c r="I452" s="387"/>
      <c r="J452" s="374">
        <f t="shared" si="76"/>
        <v>0</v>
      </c>
      <c r="K452" s="375">
        <f t="shared" si="86"/>
        <v>0</v>
      </c>
    </row>
    <row r="453" spans="1:11">
      <c r="A453" s="372">
        <v>2060702</v>
      </c>
      <c r="B453" s="373" t="s">
        <v>575</v>
      </c>
      <c r="C453" s="374">
        <v>0</v>
      </c>
      <c r="D453" s="295">
        <v>0</v>
      </c>
      <c r="E453" s="375">
        <f t="shared" si="74"/>
        <v>0</v>
      </c>
      <c r="F453" s="295">
        <f t="shared" si="75"/>
        <v>0</v>
      </c>
      <c r="G453" s="295"/>
      <c r="H453" s="295"/>
      <c r="I453" s="387"/>
      <c r="J453" s="374">
        <f t="shared" si="76"/>
        <v>0</v>
      </c>
      <c r="K453" s="375">
        <f t="shared" si="86"/>
        <v>0</v>
      </c>
    </row>
    <row r="454" spans="1:11">
      <c r="A454" s="372">
        <v>2060703</v>
      </c>
      <c r="B454" s="373" t="s">
        <v>576</v>
      </c>
      <c r="C454" s="374">
        <v>0</v>
      </c>
      <c r="D454" s="295">
        <v>0</v>
      </c>
      <c r="E454" s="375">
        <f t="shared" si="74"/>
        <v>0</v>
      </c>
      <c r="F454" s="295">
        <f t="shared" si="75"/>
        <v>0</v>
      </c>
      <c r="G454" s="295"/>
      <c r="H454" s="295"/>
      <c r="I454" s="387"/>
      <c r="J454" s="374">
        <f t="shared" si="76"/>
        <v>0</v>
      </c>
      <c r="K454" s="375">
        <f t="shared" si="86"/>
        <v>0</v>
      </c>
    </row>
    <row r="455" spans="1:11">
      <c r="A455" s="372">
        <v>2060704</v>
      </c>
      <c r="B455" s="373" t="s">
        <v>577</v>
      </c>
      <c r="C455" s="374">
        <v>0</v>
      </c>
      <c r="D455" s="295">
        <v>0</v>
      </c>
      <c r="E455" s="375">
        <f t="shared" ref="E455:E518" si="90">IF(C455=0,0,D455/C455)*100</f>
        <v>0</v>
      </c>
      <c r="F455" s="295">
        <f t="shared" ref="F455:F518" si="91">G455+H455+I455</f>
        <v>0</v>
      </c>
      <c r="G455" s="295"/>
      <c r="H455" s="295"/>
      <c r="I455" s="387"/>
      <c r="J455" s="374">
        <f t="shared" ref="J455:J518" si="92">F455-C455</f>
        <v>0</v>
      </c>
      <c r="K455" s="375">
        <f t="shared" si="86"/>
        <v>0</v>
      </c>
    </row>
    <row r="456" spans="1:11">
      <c r="A456" s="372">
        <v>2060705</v>
      </c>
      <c r="B456" s="373" t="s">
        <v>578</v>
      </c>
      <c r="C456" s="374">
        <v>20</v>
      </c>
      <c r="D456" s="295">
        <v>18</v>
      </c>
      <c r="E456" s="375">
        <f t="shared" si="90"/>
        <v>90</v>
      </c>
      <c r="F456" s="295">
        <f t="shared" si="91"/>
        <v>17</v>
      </c>
      <c r="G456" s="295">
        <v>17</v>
      </c>
      <c r="H456" s="295"/>
      <c r="I456" s="387"/>
      <c r="J456" s="374">
        <f t="shared" si="92"/>
        <v>-3</v>
      </c>
      <c r="K456" s="375">
        <f t="shared" si="86"/>
        <v>-15</v>
      </c>
    </row>
    <row r="457" spans="1:11">
      <c r="A457" s="372">
        <v>2060799</v>
      </c>
      <c r="B457" s="373" t="s">
        <v>579</v>
      </c>
      <c r="C457" s="374">
        <v>0</v>
      </c>
      <c r="D457" s="295">
        <v>0</v>
      </c>
      <c r="E457" s="375">
        <f t="shared" si="90"/>
        <v>0</v>
      </c>
      <c r="F457" s="295">
        <f t="shared" si="91"/>
        <v>0</v>
      </c>
      <c r="G457" s="295"/>
      <c r="H457" s="295"/>
      <c r="I457" s="387"/>
      <c r="J457" s="374">
        <f t="shared" si="92"/>
        <v>0</v>
      </c>
      <c r="K457" s="375">
        <f t="shared" si="86"/>
        <v>0</v>
      </c>
    </row>
    <row r="458" spans="1:11">
      <c r="A458" s="376">
        <v>20608</v>
      </c>
      <c r="B458" s="377" t="s">
        <v>580</v>
      </c>
      <c r="C458" s="378">
        <v>0</v>
      </c>
      <c r="D458" s="378">
        <f t="shared" ref="D458:I458" si="93">SUM(D459:D461)</f>
        <v>0</v>
      </c>
      <c r="E458" s="379">
        <f t="shared" si="90"/>
        <v>0</v>
      </c>
      <c r="F458" s="378">
        <f t="shared" si="91"/>
        <v>0</v>
      </c>
      <c r="G458" s="378">
        <f t="shared" si="93"/>
        <v>0</v>
      </c>
      <c r="H458" s="378">
        <f t="shared" si="93"/>
        <v>0</v>
      </c>
      <c r="I458" s="388">
        <f t="shared" si="93"/>
        <v>0</v>
      </c>
      <c r="J458" s="378">
        <f t="shared" si="92"/>
        <v>0</v>
      </c>
      <c r="K458" s="379">
        <f t="shared" si="86"/>
        <v>0</v>
      </c>
    </row>
    <row r="459" spans="1:11">
      <c r="A459" s="372">
        <v>2060801</v>
      </c>
      <c r="B459" s="373" t="s">
        <v>581</v>
      </c>
      <c r="C459" s="374">
        <v>0</v>
      </c>
      <c r="D459" s="295">
        <v>0</v>
      </c>
      <c r="E459" s="375">
        <f t="shared" si="90"/>
        <v>0</v>
      </c>
      <c r="F459" s="295">
        <f t="shared" si="91"/>
        <v>0</v>
      </c>
      <c r="G459" s="295"/>
      <c r="H459" s="295"/>
      <c r="I459" s="387"/>
      <c r="J459" s="374">
        <f t="shared" si="92"/>
        <v>0</v>
      </c>
      <c r="K459" s="375">
        <f t="shared" si="86"/>
        <v>0</v>
      </c>
    </row>
    <row r="460" spans="1:11">
      <c r="A460" s="372">
        <v>2060802</v>
      </c>
      <c r="B460" s="373" t="s">
        <v>582</v>
      </c>
      <c r="C460" s="374">
        <v>0</v>
      </c>
      <c r="D460" s="295">
        <v>0</v>
      </c>
      <c r="E460" s="375">
        <f t="shared" si="90"/>
        <v>0</v>
      </c>
      <c r="F460" s="295">
        <f t="shared" si="91"/>
        <v>0</v>
      </c>
      <c r="G460" s="295"/>
      <c r="H460" s="295"/>
      <c r="I460" s="387"/>
      <c r="J460" s="374">
        <f t="shared" si="92"/>
        <v>0</v>
      </c>
      <c r="K460" s="375">
        <f t="shared" si="86"/>
        <v>0</v>
      </c>
    </row>
    <row r="461" spans="1:11">
      <c r="A461" s="372">
        <v>2060899</v>
      </c>
      <c r="B461" s="373" t="s">
        <v>583</v>
      </c>
      <c r="C461" s="374">
        <v>0</v>
      </c>
      <c r="D461" s="295">
        <v>0</v>
      </c>
      <c r="E461" s="375">
        <f t="shared" si="90"/>
        <v>0</v>
      </c>
      <c r="F461" s="295">
        <f t="shared" si="91"/>
        <v>0</v>
      </c>
      <c r="G461" s="295"/>
      <c r="H461" s="295"/>
      <c r="I461" s="387"/>
      <c r="J461" s="374">
        <f t="shared" si="92"/>
        <v>0</v>
      </c>
      <c r="K461" s="375">
        <f t="shared" si="86"/>
        <v>0</v>
      </c>
    </row>
    <row r="462" spans="1:11">
      <c r="A462" s="376">
        <v>20609</v>
      </c>
      <c r="B462" s="377" t="s">
        <v>584</v>
      </c>
      <c r="C462" s="378">
        <v>0</v>
      </c>
      <c r="D462" s="378">
        <f t="shared" ref="D462:I462" si="94">SUM(D463:D465)</f>
        <v>0</v>
      </c>
      <c r="E462" s="379">
        <f t="shared" si="90"/>
        <v>0</v>
      </c>
      <c r="F462" s="378">
        <f t="shared" si="91"/>
        <v>0</v>
      </c>
      <c r="G462" s="378">
        <f t="shared" si="94"/>
        <v>0</v>
      </c>
      <c r="H462" s="378">
        <f t="shared" si="94"/>
        <v>0</v>
      </c>
      <c r="I462" s="388">
        <f t="shared" si="94"/>
        <v>0</v>
      </c>
      <c r="J462" s="378">
        <f t="shared" si="92"/>
        <v>0</v>
      </c>
      <c r="K462" s="379">
        <f t="shared" si="86"/>
        <v>0</v>
      </c>
    </row>
    <row r="463" spans="1:11">
      <c r="A463" s="372">
        <v>2060901</v>
      </c>
      <c r="B463" s="373" t="s">
        <v>585</v>
      </c>
      <c r="C463" s="374">
        <v>0</v>
      </c>
      <c r="D463" s="295">
        <v>0</v>
      </c>
      <c r="E463" s="375">
        <f t="shared" si="90"/>
        <v>0</v>
      </c>
      <c r="F463" s="295">
        <f t="shared" si="91"/>
        <v>0</v>
      </c>
      <c r="G463" s="295"/>
      <c r="H463" s="295"/>
      <c r="I463" s="387"/>
      <c r="J463" s="374">
        <f t="shared" si="92"/>
        <v>0</v>
      </c>
      <c r="K463" s="375">
        <f t="shared" si="86"/>
        <v>0</v>
      </c>
    </row>
    <row r="464" spans="1:11">
      <c r="A464" s="372">
        <v>2060902</v>
      </c>
      <c r="B464" s="373" t="s">
        <v>586</v>
      </c>
      <c r="C464" s="374">
        <v>0</v>
      </c>
      <c r="D464" s="295">
        <v>0</v>
      </c>
      <c r="E464" s="375">
        <f t="shared" si="90"/>
        <v>0</v>
      </c>
      <c r="F464" s="295">
        <f t="shared" si="91"/>
        <v>0</v>
      </c>
      <c r="G464" s="295"/>
      <c r="H464" s="295"/>
      <c r="I464" s="387"/>
      <c r="J464" s="374">
        <f t="shared" si="92"/>
        <v>0</v>
      </c>
      <c r="K464" s="375">
        <f t="shared" si="86"/>
        <v>0</v>
      </c>
    </row>
    <row r="465" spans="1:11">
      <c r="A465" s="372">
        <v>2060999</v>
      </c>
      <c r="B465" s="373" t="s">
        <v>587</v>
      </c>
      <c r="C465" s="374">
        <v>0</v>
      </c>
      <c r="D465" s="295">
        <v>0</v>
      </c>
      <c r="E465" s="375">
        <f t="shared" si="90"/>
        <v>0</v>
      </c>
      <c r="F465" s="295">
        <f t="shared" si="91"/>
        <v>0</v>
      </c>
      <c r="G465" s="295"/>
      <c r="H465" s="295"/>
      <c r="I465" s="387"/>
      <c r="J465" s="374">
        <f t="shared" si="92"/>
        <v>0</v>
      </c>
      <c r="K465" s="375">
        <f t="shared" si="86"/>
        <v>0</v>
      </c>
    </row>
    <row r="466" spans="1:11">
      <c r="A466" s="376">
        <v>20699</v>
      </c>
      <c r="B466" s="377" t="s">
        <v>588</v>
      </c>
      <c r="C466" s="378">
        <v>0</v>
      </c>
      <c r="D466" s="378">
        <f t="shared" ref="D466:I466" si="95">SUM(D467:D470)</f>
        <v>0</v>
      </c>
      <c r="E466" s="379">
        <f t="shared" si="90"/>
        <v>0</v>
      </c>
      <c r="F466" s="378">
        <f t="shared" si="91"/>
        <v>0</v>
      </c>
      <c r="G466" s="378">
        <f t="shared" si="95"/>
        <v>0</v>
      </c>
      <c r="H466" s="378">
        <f t="shared" si="95"/>
        <v>0</v>
      </c>
      <c r="I466" s="388">
        <f t="shared" si="95"/>
        <v>0</v>
      </c>
      <c r="J466" s="378">
        <f t="shared" si="92"/>
        <v>0</v>
      </c>
      <c r="K466" s="379">
        <f t="shared" si="86"/>
        <v>0</v>
      </c>
    </row>
    <row r="467" spans="1:11">
      <c r="A467" s="372">
        <v>2069901</v>
      </c>
      <c r="B467" s="373" t="s">
        <v>589</v>
      </c>
      <c r="C467" s="374">
        <v>0</v>
      </c>
      <c r="D467" s="295">
        <v>0</v>
      </c>
      <c r="E467" s="375">
        <f t="shared" si="90"/>
        <v>0</v>
      </c>
      <c r="F467" s="295">
        <f t="shared" si="91"/>
        <v>0</v>
      </c>
      <c r="G467" s="295"/>
      <c r="H467" s="295"/>
      <c r="I467" s="387"/>
      <c r="J467" s="374">
        <f t="shared" si="92"/>
        <v>0</v>
      </c>
      <c r="K467" s="375">
        <f t="shared" si="86"/>
        <v>0</v>
      </c>
    </row>
    <row r="468" spans="1:11">
      <c r="A468" s="372">
        <v>2069902</v>
      </c>
      <c r="B468" s="373" t="s">
        <v>590</v>
      </c>
      <c r="C468" s="374">
        <v>0</v>
      </c>
      <c r="D468" s="295">
        <v>0</v>
      </c>
      <c r="E468" s="375">
        <f t="shared" si="90"/>
        <v>0</v>
      </c>
      <c r="F468" s="295">
        <f t="shared" si="91"/>
        <v>0</v>
      </c>
      <c r="G468" s="295"/>
      <c r="H468" s="295"/>
      <c r="I468" s="387"/>
      <c r="J468" s="374">
        <f t="shared" si="92"/>
        <v>0</v>
      </c>
      <c r="K468" s="375">
        <f t="shared" si="86"/>
        <v>0</v>
      </c>
    </row>
    <row r="469" spans="1:11">
      <c r="A469" s="372">
        <v>2069903</v>
      </c>
      <c r="B469" s="373" t="s">
        <v>591</v>
      </c>
      <c r="C469" s="374">
        <v>0</v>
      </c>
      <c r="D469" s="295">
        <v>0</v>
      </c>
      <c r="E469" s="375">
        <f t="shared" si="90"/>
        <v>0</v>
      </c>
      <c r="F469" s="295">
        <f t="shared" si="91"/>
        <v>0</v>
      </c>
      <c r="G469" s="295"/>
      <c r="H469" s="295"/>
      <c r="I469" s="387"/>
      <c r="J469" s="374">
        <f t="shared" si="92"/>
        <v>0</v>
      </c>
      <c r="K469" s="375">
        <f t="shared" si="86"/>
        <v>0</v>
      </c>
    </row>
    <row r="470" spans="1:11">
      <c r="A470" s="372">
        <v>2069999</v>
      </c>
      <c r="B470" s="373" t="s">
        <v>588</v>
      </c>
      <c r="C470" s="374">
        <v>0</v>
      </c>
      <c r="D470" s="295">
        <v>0</v>
      </c>
      <c r="E470" s="375">
        <f t="shared" si="90"/>
        <v>0</v>
      </c>
      <c r="F470" s="295">
        <f t="shared" si="91"/>
        <v>0</v>
      </c>
      <c r="G470" s="295"/>
      <c r="H470" s="295"/>
      <c r="I470" s="387"/>
      <c r="J470" s="374">
        <f t="shared" si="92"/>
        <v>0</v>
      </c>
      <c r="K470" s="375">
        <f t="shared" si="86"/>
        <v>0</v>
      </c>
    </row>
    <row r="471" spans="1:11">
      <c r="A471" s="396">
        <v>207</v>
      </c>
      <c r="B471" s="397" t="s">
        <v>592</v>
      </c>
      <c r="C471" s="366">
        <f t="shared" ref="C471:I471" si="96">SUM(C472,C488,C496,C507,C516,C524)</f>
        <v>2705</v>
      </c>
      <c r="D471" s="366">
        <f t="shared" si="96"/>
        <v>2448</v>
      </c>
      <c r="E471" s="384">
        <f t="shared" si="90"/>
        <v>90.4990757855822</v>
      </c>
      <c r="F471" s="366">
        <f t="shared" si="91"/>
        <v>1411</v>
      </c>
      <c r="G471" s="366">
        <f t="shared" si="96"/>
        <v>872</v>
      </c>
      <c r="H471" s="366">
        <f t="shared" si="96"/>
        <v>188</v>
      </c>
      <c r="I471" s="383">
        <f t="shared" si="96"/>
        <v>351</v>
      </c>
      <c r="J471" s="366">
        <f t="shared" si="92"/>
        <v>-1294</v>
      </c>
      <c r="K471" s="384">
        <f t="shared" si="86"/>
        <v>-47.8373382624769</v>
      </c>
    </row>
    <row r="472" spans="1:11">
      <c r="A472" s="376">
        <v>20701</v>
      </c>
      <c r="B472" s="377" t="s">
        <v>593</v>
      </c>
      <c r="C472" s="378">
        <v>2239</v>
      </c>
      <c r="D472" s="378">
        <f t="shared" ref="D472:I472" si="97">SUM(D473:D487)</f>
        <v>2055</v>
      </c>
      <c r="E472" s="379">
        <f t="shared" si="90"/>
        <v>91.7820455560518</v>
      </c>
      <c r="F472" s="378">
        <f t="shared" si="91"/>
        <v>862</v>
      </c>
      <c r="G472" s="378">
        <f t="shared" si="97"/>
        <v>752</v>
      </c>
      <c r="H472" s="378">
        <f t="shared" si="97"/>
        <v>87</v>
      </c>
      <c r="I472" s="388">
        <f t="shared" si="97"/>
        <v>23</v>
      </c>
      <c r="J472" s="378">
        <f t="shared" si="92"/>
        <v>-1377</v>
      </c>
      <c r="K472" s="379">
        <f t="shared" si="86"/>
        <v>-61.5006699419384</v>
      </c>
    </row>
    <row r="473" spans="1:11">
      <c r="A473" s="372">
        <v>2070101</v>
      </c>
      <c r="B473" s="373" t="s">
        <v>594</v>
      </c>
      <c r="C473" s="374">
        <v>380</v>
      </c>
      <c r="D473" s="295">
        <v>372</v>
      </c>
      <c r="E473" s="375">
        <f t="shared" si="90"/>
        <v>97.8947368421053</v>
      </c>
      <c r="F473" s="295">
        <f t="shared" si="91"/>
        <v>281</v>
      </c>
      <c r="G473" s="295">
        <v>281</v>
      </c>
      <c r="H473" s="295"/>
      <c r="I473" s="387"/>
      <c r="J473" s="374">
        <f t="shared" si="92"/>
        <v>-99</v>
      </c>
      <c r="K473" s="375">
        <f t="shared" si="86"/>
        <v>-26.0526315789474</v>
      </c>
    </row>
    <row r="474" spans="1:11">
      <c r="A474" s="372">
        <v>2070102</v>
      </c>
      <c r="B474" s="373" t="s">
        <v>595</v>
      </c>
      <c r="C474" s="374">
        <v>0</v>
      </c>
      <c r="D474" s="295">
        <v>0</v>
      </c>
      <c r="E474" s="375">
        <f t="shared" si="90"/>
        <v>0</v>
      </c>
      <c r="F474" s="295">
        <f t="shared" si="91"/>
        <v>0</v>
      </c>
      <c r="G474" s="295"/>
      <c r="H474" s="295"/>
      <c r="I474" s="387"/>
      <c r="J474" s="374">
        <f t="shared" si="92"/>
        <v>0</v>
      </c>
      <c r="K474" s="375">
        <f t="shared" si="86"/>
        <v>0</v>
      </c>
    </row>
    <row r="475" spans="1:11">
      <c r="A475" s="372">
        <v>2070103</v>
      </c>
      <c r="B475" s="373" t="s">
        <v>596</v>
      </c>
      <c r="C475" s="374">
        <v>0</v>
      </c>
      <c r="D475" s="295">
        <v>0</v>
      </c>
      <c r="E475" s="375">
        <f t="shared" si="90"/>
        <v>0</v>
      </c>
      <c r="F475" s="295">
        <f t="shared" si="91"/>
        <v>0</v>
      </c>
      <c r="G475" s="295"/>
      <c r="H475" s="295"/>
      <c r="I475" s="387"/>
      <c r="J475" s="374">
        <f t="shared" si="92"/>
        <v>0</v>
      </c>
      <c r="K475" s="375">
        <f t="shared" si="86"/>
        <v>0</v>
      </c>
    </row>
    <row r="476" spans="1:11">
      <c r="A476" s="372">
        <v>2070104</v>
      </c>
      <c r="B476" s="373" t="s">
        <v>597</v>
      </c>
      <c r="C476" s="374">
        <v>98</v>
      </c>
      <c r="D476" s="295">
        <v>92</v>
      </c>
      <c r="E476" s="375">
        <f t="shared" si="90"/>
        <v>93.8775510204082</v>
      </c>
      <c r="F476" s="295">
        <f t="shared" si="91"/>
        <v>102</v>
      </c>
      <c r="G476" s="295">
        <v>102</v>
      </c>
      <c r="H476" s="295"/>
      <c r="I476" s="387"/>
      <c r="J476" s="374">
        <f t="shared" si="92"/>
        <v>4</v>
      </c>
      <c r="K476" s="375">
        <f t="shared" si="86"/>
        <v>4.08163265306122</v>
      </c>
    </row>
    <row r="477" spans="1:11">
      <c r="A477" s="372">
        <v>2070105</v>
      </c>
      <c r="B477" s="373" t="s">
        <v>598</v>
      </c>
      <c r="C477" s="374">
        <v>0</v>
      </c>
      <c r="D477" s="295">
        <v>0</v>
      </c>
      <c r="E477" s="375">
        <f t="shared" si="90"/>
        <v>0</v>
      </c>
      <c r="F477" s="295">
        <f t="shared" si="91"/>
        <v>0</v>
      </c>
      <c r="G477" s="295"/>
      <c r="H477" s="295"/>
      <c r="I477" s="387"/>
      <c r="J477" s="374">
        <f t="shared" si="92"/>
        <v>0</v>
      </c>
      <c r="K477" s="375">
        <f t="shared" si="86"/>
        <v>0</v>
      </c>
    </row>
    <row r="478" spans="1:11">
      <c r="A478" s="372">
        <v>2070106</v>
      </c>
      <c r="B478" s="373" t="s">
        <v>599</v>
      </c>
      <c r="C478" s="374">
        <v>0</v>
      </c>
      <c r="D478" s="295">
        <v>0</v>
      </c>
      <c r="E478" s="375">
        <f t="shared" si="90"/>
        <v>0</v>
      </c>
      <c r="F478" s="295">
        <f t="shared" si="91"/>
        <v>0</v>
      </c>
      <c r="G478" s="295"/>
      <c r="H478" s="295"/>
      <c r="I478" s="387"/>
      <c r="J478" s="374">
        <f t="shared" si="92"/>
        <v>0</v>
      </c>
      <c r="K478" s="375">
        <f t="shared" si="86"/>
        <v>0</v>
      </c>
    </row>
    <row r="479" spans="1:11">
      <c r="A479" s="372">
        <v>2070107</v>
      </c>
      <c r="B479" s="373" t="s">
        <v>600</v>
      </c>
      <c r="C479" s="374">
        <v>0</v>
      </c>
      <c r="D479" s="295">
        <v>0</v>
      </c>
      <c r="E479" s="375">
        <f t="shared" si="90"/>
        <v>0</v>
      </c>
      <c r="F479" s="295">
        <f t="shared" si="91"/>
        <v>0</v>
      </c>
      <c r="G479" s="295"/>
      <c r="H479" s="295"/>
      <c r="I479" s="387"/>
      <c r="J479" s="374">
        <f t="shared" si="92"/>
        <v>0</v>
      </c>
      <c r="K479" s="375">
        <f t="shared" si="86"/>
        <v>0</v>
      </c>
    </row>
    <row r="480" spans="1:11">
      <c r="A480" s="372">
        <v>2070108</v>
      </c>
      <c r="B480" s="373" t="s">
        <v>601</v>
      </c>
      <c r="C480" s="374">
        <v>0</v>
      </c>
      <c r="D480" s="295">
        <v>0</v>
      </c>
      <c r="E480" s="375">
        <f t="shared" si="90"/>
        <v>0</v>
      </c>
      <c r="F480" s="295">
        <f t="shared" si="91"/>
        <v>0</v>
      </c>
      <c r="G480" s="295"/>
      <c r="H480" s="295"/>
      <c r="I480" s="387"/>
      <c r="J480" s="374">
        <f t="shared" si="92"/>
        <v>0</v>
      </c>
      <c r="K480" s="375">
        <f t="shared" si="86"/>
        <v>0</v>
      </c>
    </row>
    <row r="481" spans="1:11">
      <c r="A481" s="372">
        <v>2070109</v>
      </c>
      <c r="B481" s="373" t="s">
        <v>602</v>
      </c>
      <c r="C481" s="374">
        <v>257</v>
      </c>
      <c r="D481" s="295">
        <v>236</v>
      </c>
      <c r="E481" s="375">
        <f t="shared" si="90"/>
        <v>91.8287937743191</v>
      </c>
      <c r="F481" s="295">
        <f t="shared" si="91"/>
        <v>209</v>
      </c>
      <c r="G481" s="295">
        <v>209</v>
      </c>
      <c r="H481" s="295"/>
      <c r="I481" s="387"/>
      <c r="J481" s="374">
        <f t="shared" si="92"/>
        <v>-48</v>
      </c>
      <c r="K481" s="375">
        <f t="shared" si="86"/>
        <v>-18.6770428015564</v>
      </c>
    </row>
    <row r="482" spans="1:11">
      <c r="A482" s="372">
        <v>2070110</v>
      </c>
      <c r="B482" s="373" t="s">
        <v>603</v>
      </c>
      <c r="C482" s="374">
        <v>0</v>
      </c>
      <c r="D482" s="295">
        <v>0</v>
      </c>
      <c r="E482" s="375">
        <f t="shared" si="90"/>
        <v>0</v>
      </c>
      <c r="F482" s="295">
        <f t="shared" si="91"/>
        <v>0</v>
      </c>
      <c r="G482" s="295"/>
      <c r="H482" s="295"/>
      <c r="I482" s="387"/>
      <c r="J482" s="374">
        <f t="shared" si="92"/>
        <v>0</v>
      </c>
      <c r="K482" s="375">
        <f t="shared" si="86"/>
        <v>0</v>
      </c>
    </row>
    <row r="483" spans="1:11">
      <c r="A483" s="372">
        <v>2070111</v>
      </c>
      <c r="B483" s="373" t="s">
        <v>604</v>
      </c>
      <c r="C483" s="374">
        <v>0</v>
      </c>
      <c r="D483" s="295">
        <v>0</v>
      </c>
      <c r="E483" s="375">
        <f t="shared" si="90"/>
        <v>0</v>
      </c>
      <c r="F483" s="295">
        <f t="shared" si="91"/>
        <v>0</v>
      </c>
      <c r="G483" s="295"/>
      <c r="H483" s="295"/>
      <c r="I483" s="387"/>
      <c r="J483" s="374">
        <f t="shared" si="92"/>
        <v>0</v>
      </c>
      <c r="K483" s="375">
        <f t="shared" si="86"/>
        <v>0</v>
      </c>
    </row>
    <row r="484" spans="1:11">
      <c r="A484" s="372">
        <v>2070112</v>
      </c>
      <c r="B484" s="373" t="s">
        <v>605</v>
      </c>
      <c r="C484" s="374">
        <v>0</v>
      </c>
      <c r="D484" s="295">
        <v>0</v>
      </c>
      <c r="E484" s="375">
        <f t="shared" si="90"/>
        <v>0</v>
      </c>
      <c r="F484" s="295">
        <f t="shared" si="91"/>
        <v>0</v>
      </c>
      <c r="G484" s="295"/>
      <c r="H484" s="295"/>
      <c r="I484" s="387"/>
      <c r="J484" s="374">
        <f t="shared" si="92"/>
        <v>0</v>
      </c>
      <c r="K484" s="375">
        <f t="shared" si="86"/>
        <v>0</v>
      </c>
    </row>
    <row r="485" spans="1:11">
      <c r="A485" s="372">
        <v>2070113</v>
      </c>
      <c r="B485" s="373" t="s">
        <v>606</v>
      </c>
      <c r="C485" s="374">
        <v>0</v>
      </c>
      <c r="D485" s="295">
        <v>0</v>
      </c>
      <c r="E485" s="375">
        <f t="shared" si="90"/>
        <v>0</v>
      </c>
      <c r="F485" s="295">
        <f t="shared" si="91"/>
        <v>0</v>
      </c>
      <c r="G485" s="295"/>
      <c r="H485" s="295"/>
      <c r="I485" s="387"/>
      <c r="J485" s="374">
        <f t="shared" si="92"/>
        <v>0</v>
      </c>
      <c r="K485" s="375">
        <f t="shared" si="86"/>
        <v>0</v>
      </c>
    </row>
    <row r="486" spans="1:11">
      <c r="A486" s="372">
        <v>2070114</v>
      </c>
      <c r="B486" s="373" t="s">
        <v>607</v>
      </c>
      <c r="C486" s="374">
        <v>0</v>
      </c>
      <c r="D486" s="295">
        <v>0</v>
      </c>
      <c r="E486" s="375">
        <f t="shared" si="90"/>
        <v>0</v>
      </c>
      <c r="F486" s="295">
        <f t="shared" si="91"/>
        <v>0</v>
      </c>
      <c r="G486" s="295"/>
      <c r="H486" s="295"/>
      <c r="I486" s="387"/>
      <c r="J486" s="374">
        <f t="shared" si="92"/>
        <v>0</v>
      </c>
      <c r="K486" s="375">
        <f t="shared" si="86"/>
        <v>0</v>
      </c>
    </row>
    <row r="487" spans="1:11">
      <c r="A487" s="372">
        <v>2070199</v>
      </c>
      <c r="B487" s="373" t="s">
        <v>608</v>
      </c>
      <c r="C487" s="374">
        <v>1504</v>
      </c>
      <c r="D487" s="295">
        <v>1355</v>
      </c>
      <c r="E487" s="375">
        <f t="shared" si="90"/>
        <v>90.093085106383</v>
      </c>
      <c r="F487" s="295">
        <f t="shared" si="91"/>
        <v>270</v>
      </c>
      <c r="G487" s="295">
        <v>160</v>
      </c>
      <c r="H487" s="295">
        <v>87</v>
      </c>
      <c r="I487" s="387">
        <v>23</v>
      </c>
      <c r="J487" s="374">
        <f t="shared" si="92"/>
        <v>-1234</v>
      </c>
      <c r="K487" s="375">
        <f t="shared" si="86"/>
        <v>-82.0478723404255</v>
      </c>
    </row>
    <row r="488" spans="1:11">
      <c r="A488" s="376">
        <v>20702</v>
      </c>
      <c r="B488" s="377" t="s">
        <v>609</v>
      </c>
      <c r="C488" s="378">
        <v>24</v>
      </c>
      <c r="D488" s="378">
        <f t="shared" ref="D488:I488" si="98">SUM(D489:D495)</f>
        <v>27</v>
      </c>
      <c r="E488" s="379">
        <f t="shared" si="90"/>
        <v>112.5</v>
      </c>
      <c r="F488" s="378">
        <f t="shared" si="91"/>
        <v>93</v>
      </c>
      <c r="G488" s="378">
        <f t="shared" si="98"/>
        <v>22</v>
      </c>
      <c r="H488" s="378">
        <f t="shared" si="98"/>
        <v>71</v>
      </c>
      <c r="I488" s="388">
        <f t="shared" si="98"/>
        <v>0</v>
      </c>
      <c r="J488" s="378">
        <f t="shared" si="92"/>
        <v>69</v>
      </c>
      <c r="K488" s="379">
        <f t="shared" si="86"/>
        <v>287.5</v>
      </c>
    </row>
    <row r="489" spans="1:11">
      <c r="A489" s="372">
        <v>2070201</v>
      </c>
      <c r="B489" s="373" t="s">
        <v>610</v>
      </c>
      <c r="C489" s="374">
        <v>0</v>
      </c>
      <c r="D489" s="295">
        <v>0</v>
      </c>
      <c r="E489" s="375">
        <f t="shared" si="90"/>
        <v>0</v>
      </c>
      <c r="F489" s="295">
        <f t="shared" si="91"/>
        <v>0</v>
      </c>
      <c r="G489" s="295"/>
      <c r="H489" s="295"/>
      <c r="I489" s="387"/>
      <c r="J489" s="374">
        <f t="shared" si="92"/>
        <v>0</v>
      </c>
      <c r="K489" s="375">
        <f t="shared" si="86"/>
        <v>0</v>
      </c>
    </row>
    <row r="490" spans="1:11">
      <c r="A490" s="372">
        <v>2070202</v>
      </c>
      <c r="B490" s="373" t="s">
        <v>611</v>
      </c>
      <c r="C490" s="374">
        <v>0</v>
      </c>
      <c r="D490" s="295">
        <v>0</v>
      </c>
      <c r="E490" s="375">
        <f t="shared" si="90"/>
        <v>0</v>
      </c>
      <c r="F490" s="295">
        <f t="shared" si="91"/>
        <v>0</v>
      </c>
      <c r="G490" s="295"/>
      <c r="H490" s="295"/>
      <c r="I490" s="387"/>
      <c r="J490" s="374">
        <f t="shared" si="92"/>
        <v>0</v>
      </c>
      <c r="K490" s="375">
        <f t="shared" si="86"/>
        <v>0</v>
      </c>
    </row>
    <row r="491" spans="1:11">
      <c r="A491" s="372">
        <v>2070203</v>
      </c>
      <c r="B491" s="373" t="s">
        <v>612</v>
      </c>
      <c r="C491" s="374">
        <v>0</v>
      </c>
      <c r="D491" s="295">
        <v>0</v>
      </c>
      <c r="E491" s="375">
        <f t="shared" si="90"/>
        <v>0</v>
      </c>
      <c r="F491" s="295">
        <f t="shared" si="91"/>
        <v>0</v>
      </c>
      <c r="G491" s="295"/>
      <c r="H491" s="295"/>
      <c r="I491" s="387"/>
      <c r="J491" s="374">
        <f t="shared" si="92"/>
        <v>0</v>
      </c>
      <c r="K491" s="375">
        <f t="shared" si="86"/>
        <v>0</v>
      </c>
    </row>
    <row r="492" spans="1:11">
      <c r="A492" s="372">
        <v>2070204</v>
      </c>
      <c r="B492" s="373" t="s">
        <v>613</v>
      </c>
      <c r="C492" s="374">
        <v>0</v>
      </c>
      <c r="D492" s="295">
        <v>0</v>
      </c>
      <c r="E492" s="375">
        <f t="shared" si="90"/>
        <v>0</v>
      </c>
      <c r="F492" s="295">
        <f t="shared" si="91"/>
        <v>71</v>
      </c>
      <c r="G492" s="295"/>
      <c r="H492" s="295">
        <v>71</v>
      </c>
      <c r="I492" s="387"/>
      <c r="J492" s="374">
        <f t="shared" si="92"/>
        <v>71</v>
      </c>
      <c r="K492" s="375">
        <f t="shared" si="86"/>
        <v>0</v>
      </c>
    </row>
    <row r="493" spans="1:11">
      <c r="A493" s="372">
        <v>2070205</v>
      </c>
      <c r="B493" s="373" t="s">
        <v>614</v>
      </c>
      <c r="C493" s="374">
        <v>24</v>
      </c>
      <c r="D493" s="295">
        <v>26</v>
      </c>
      <c r="E493" s="375">
        <f t="shared" si="90"/>
        <v>108.333333333333</v>
      </c>
      <c r="F493" s="295">
        <f t="shared" si="91"/>
        <v>22</v>
      </c>
      <c r="G493" s="295">
        <v>22</v>
      </c>
      <c r="H493" s="295"/>
      <c r="I493" s="387"/>
      <c r="J493" s="374">
        <f t="shared" si="92"/>
        <v>-2</v>
      </c>
      <c r="K493" s="375">
        <f t="shared" si="86"/>
        <v>-8.33333333333333</v>
      </c>
    </row>
    <row r="494" spans="1:11">
      <c r="A494" s="372">
        <v>2070206</v>
      </c>
      <c r="B494" s="373" t="s">
        <v>615</v>
      </c>
      <c r="C494" s="374">
        <v>0</v>
      </c>
      <c r="D494" s="295">
        <v>0</v>
      </c>
      <c r="E494" s="375">
        <f t="shared" si="90"/>
        <v>0</v>
      </c>
      <c r="F494" s="295">
        <f t="shared" si="91"/>
        <v>0</v>
      </c>
      <c r="G494" s="295"/>
      <c r="H494" s="295"/>
      <c r="I494" s="387"/>
      <c r="J494" s="374">
        <f t="shared" si="92"/>
        <v>0</v>
      </c>
      <c r="K494" s="375">
        <f t="shared" si="86"/>
        <v>0</v>
      </c>
    </row>
    <row r="495" spans="1:11">
      <c r="A495" s="372">
        <v>2070299</v>
      </c>
      <c r="B495" s="373" t="s">
        <v>616</v>
      </c>
      <c r="C495" s="374">
        <v>0</v>
      </c>
      <c r="D495" s="295">
        <v>1</v>
      </c>
      <c r="E495" s="375">
        <f t="shared" si="90"/>
        <v>0</v>
      </c>
      <c r="F495" s="295">
        <f t="shared" si="91"/>
        <v>0</v>
      </c>
      <c r="G495" s="295"/>
      <c r="H495" s="295"/>
      <c r="I495" s="387"/>
      <c r="J495" s="374">
        <f t="shared" si="92"/>
        <v>0</v>
      </c>
      <c r="K495" s="375">
        <f t="shared" si="86"/>
        <v>0</v>
      </c>
    </row>
    <row r="496" spans="1:11">
      <c r="A496" s="376">
        <v>20703</v>
      </c>
      <c r="B496" s="377" t="s">
        <v>617</v>
      </c>
      <c r="C496" s="378">
        <v>74</v>
      </c>
      <c r="D496" s="378">
        <f t="shared" ref="D496:I496" si="99">SUM(D497:D506)</f>
        <v>130</v>
      </c>
      <c r="E496" s="379">
        <f t="shared" si="90"/>
        <v>175.675675675676</v>
      </c>
      <c r="F496" s="378">
        <f t="shared" si="91"/>
        <v>63</v>
      </c>
      <c r="G496" s="378">
        <f t="shared" si="99"/>
        <v>38</v>
      </c>
      <c r="H496" s="378">
        <f t="shared" si="99"/>
        <v>20</v>
      </c>
      <c r="I496" s="388">
        <f t="shared" si="99"/>
        <v>5</v>
      </c>
      <c r="J496" s="378">
        <f t="shared" si="92"/>
        <v>-11</v>
      </c>
      <c r="K496" s="379">
        <f t="shared" si="86"/>
        <v>-14.8648648648649</v>
      </c>
    </row>
    <row r="497" spans="1:11">
      <c r="A497" s="372">
        <v>2070301</v>
      </c>
      <c r="B497" s="373" t="s">
        <v>618</v>
      </c>
      <c r="C497" s="374">
        <v>0</v>
      </c>
      <c r="D497" s="295">
        <v>0</v>
      </c>
      <c r="E497" s="375">
        <f t="shared" si="90"/>
        <v>0</v>
      </c>
      <c r="F497" s="295">
        <f t="shared" si="91"/>
        <v>0</v>
      </c>
      <c r="G497" s="295"/>
      <c r="H497" s="295"/>
      <c r="I497" s="387"/>
      <c r="J497" s="374">
        <f t="shared" si="92"/>
        <v>0</v>
      </c>
      <c r="K497" s="375">
        <f t="shared" si="86"/>
        <v>0</v>
      </c>
    </row>
    <row r="498" spans="1:11">
      <c r="A498" s="372">
        <v>2070302</v>
      </c>
      <c r="B498" s="373" t="s">
        <v>619</v>
      </c>
      <c r="C498" s="374">
        <v>0</v>
      </c>
      <c r="D498" s="295">
        <v>0</v>
      </c>
      <c r="E498" s="375">
        <f t="shared" si="90"/>
        <v>0</v>
      </c>
      <c r="F498" s="295">
        <f t="shared" si="91"/>
        <v>0</v>
      </c>
      <c r="G498" s="295"/>
      <c r="H498" s="295"/>
      <c r="I498" s="387"/>
      <c r="J498" s="374">
        <f t="shared" si="92"/>
        <v>0</v>
      </c>
      <c r="K498" s="375">
        <f t="shared" si="86"/>
        <v>0</v>
      </c>
    </row>
    <row r="499" spans="1:11">
      <c r="A499" s="372">
        <v>2070303</v>
      </c>
      <c r="B499" s="373" t="s">
        <v>620</v>
      </c>
      <c r="C499" s="374">
        <v>0</v>
      </c>
      <c r="D499" s="295">
        <v>0</v>
      </c>
      <c r="E499" s="375">
        <f t="shared" si="90"/>
        <v>0</v>
      </c>
      <c r="F499" s="295">
        <f t="shared" si="91"/>
        <v>0</v>
      </c>
      <c r="G499" s="295"/>
      <c r="H499" s="295"/>
      <c r="I499" s="387"/>
      <c r="J499" s="374">
        <f t="shared" si="92"/>
        <v>0</v>
      </c>
      <c r="K499" s="375">
        <f t="shared" si="86"/>
        <v>0</v>
      </c>
    </row>
    <row r="500" spans="1:11">
      <c r="A500" s="372">
        <v>2070304</v>
      </c>
      <c r="B500" s="373" t="s">
        <v>621</v>
      </c>
      <c r="C500" s="374">
        <v>0</v>
      </c>
      <c r="D500" s="295">
        <v>0</v>
      </c>
      <c r="E500" s="375">
        <f t="shared" si="90"/>
        <v>0</v>
      </c>
      <c r="F500" s="295">
        <f t="shared" si="91"/>
        <v>0</v>
      </c>
      <c r="G500" s="295"/>
      <c r="H500" s="295"/>
      <c r="I500" s="387"/>
      <c r="J500" s="374">
        <f t="shared" si="92"/>
        <v>0</v>
      </c>
      <c r="K500" s="375">
        <f t="shared" si="86"/>
        <v>0</v>
      </c>
    </row>
    <row r="501" spans="1:11">
      <c r="A501" s="372">
        <v>2070305</v>
      </c>
      <c r="B501" s="373" t="s">
        <v>622</v>
      </c>
      <c r="C501" s="374">
        <v>0</v>
      </c>
      <c r="D501" s="295">
        <v>0</v>
      </c>
      <c r="E501" s="375">
        <f t="shared" si="90"/>
        <v>0</v>
      </c>
      <c r="F501" s="295">
        <f t="shared" si="91"/>
        <v>0</v>
      </c>
      <c r="G501" s="295"/>
      <c r="H501" s="295"/>
      <c r="I501" s="387"/>
      <c r="J501" s="374">
        <f t="shared" si="92"/>
        <v>0</v>
      </c>
      <c r="K501" s="375">
        <f t="shared" ref="K501:K564" si="100">IF(C501=0,0,J501/C501*100)</f>
        <v>0</v>
      </c>
    </row>
    <row r="502" spans="1:11">
      <c r="A502" s="372">
        <v>2070306</v>
      </c>
      <c r="B502" s="373" t="s">
        <v>623</v>
      </c>
      <c r="C502" s="374">
        <v>0</v>
      </c>
      <c r="D502" s="295">
        <v>0</v>
      </c>
      <c r="E502" s="375">
        <f t="shared" si="90"/>
        <v>0</v>
      </c>
      <c r="F502" s="295">
        <f t="shared" si="91"/>
        <v>0</v>
      </c>
      <c r="G502" s="295"/>
      <c r="H502" s="295"/>
      <c r="I502" s="387"/>
      <c r="J502" s="374">
        <f t="shared" si="92"/>
        <v>0</v>
      </c>
      <c r="K502" s="375">
        <f t="shared" si="100"/>
        <v>0</v>
      </c>
    </row>
    <row r="503" spans="1:11">
      <c r="A503" s="372">
        <v>2070307</v>
      </c>
      <c r="B503" s="373" t="s">
        <v>624</v>
      </c>
      <c r="C503" s="374">
        <v>30</v>
      </c>
      <c r="D503" s="295">
        <v>85</v>
      </c>
      <c r="E503" s="375">
        <f t="shared" si="90"/>
        <v>283.333333333333</v>
      </c>
      <c r="F503" s="295">
        <f t="shared" si="91"/>
        <v>25</v>
      </c>
      <c r="G503" s="295"/>
      <c r="H503" s="295">
        <v>20</v>
      </c>
      <c r="I503" s="387">
        <v>5</v>
      </c>
      <c r="J503" s="374">
        <f t="shared" si="92"/>
        <v>-5</v>
      </c>
      <c r="K503" s="375">
        <f t="shared" si="100"/>
        <v>-16.6666666666667</v>
      </c>
    </row>
    <row r="504" spans="1:11">
      <c r="A504" s="372">
        <v>2070308</v>
      </c>
      <c r="B504" s="373" t="s">
        <v>625</v>
      </c>
      <c r="C504" s="374">
        <v>44</v>
      </c>
      <c r="D504" s="295">
        <v>42</v>
      </c>
      <c r="E504" s="375">
        <f t="shared" si="90"/>
        <v>95.4545454545455</v>
      </c>
      <c r="F504" s="295">
        <f t="shared" si="91"/>
        <v>38</v>
      </c>
      <c r="G504" s="295">
        <v>38</v>
      </c>
      <c r="H504" s="295"/>
      <c r="I504" s="387"/>
      <c r="J504" s="374">
        <f t="shared" si="92"/>
        <v>-6</v>
      </c>
      <c r="K504" s="375">
        <f t="shared" si="100"/>
        <v>-13.6363636363636</v>
      </c>
    </row>
    <row r="505" spans="1:11">
      <c r="A505" s="372">
        <v>2070309</v>
      </c>
      <c r="B505" s="373" t="s">
        <v>626</v>
      </c>
      <c r="C505" s="374">
        <v>0</v>
      </c>
      <c r="D505" s="295">
        <v>0</v>
      </c>
      <c r="E505" s="375">
        <f t="shared" si="90"/>
        <v>0</v>
      </c>
      <c r="F505" s="295">
        <f t="shared" si="91"/>
        <v>0</v>
      </c>
      <c r="G505" s="295"/>
      <c r="H505" s="295"/>
      <c r="I505" s="387"/>
      <c r="J505" s="374">
        <f t="shared" si="92"/>
        <v>0</v>
      </c>
      <c r="K505" s="375">
        <f t="shared" si="100"/>
        <v>0</v>
      </c>
    </row>
    <row r="506" spans="1:11">
      <c r="A506" s="372">
        <v>2070399</v>
      </c>
      <c r="B506" s="373" t="s">
        <v>627</v>
      </c>
      <c r="C506" s="374">
        <v>0</v>
      </c>
      <c r="D506" s="295">
        <v>3</v>
      </c>
      <c r="E506" s="375">
        <f t="shared" si="90"/>
        <v>0</v>
      </c>
      <c r="F506" s="295">
        <f t="shared" si="91"/>
        <v>0</v>
      </c>
      <c r="G506" s="295"/>
      <c r="H506" s="295"/>
      <c r="I506" s="387"/>
      <c r="J506" s="374">
        <f t="shared" si="92"/>
        <v>0</v>
      </c>
      <c r="K506" s="375">
        <f t="shared" si="100"/>
        <v>0</v>
      </c>
    </row>
    <row r="507" spans="1:11">
      <c r="A507" s="376">
        <v>20706</v>
      </c>
      <c r="B507" s="377" t="s">
        <v>628</v>
      </c>
      <c r="C507" s="378">
        <v>0</v>
      </c>
      <c r="D507" s="378">
        <f t="shared" ref="D507:I507" si="101">SUM(D508:D515)</f>
        <v>0</v>
      </c>
      <c r="E507" s="379">
        <f t="shared" si="90"/>
        <v>0</v>
      </c>
      <c r="F507" s="378">
        <f t="shared" si="91"/>
        <v>0</v>
      </c>
      <c r="G507" s="378">
        <f t="shared" si="101"/>
        <v>0</v>
      </c>
      <c r="H507" s="378">
        <f t="shared" si="101"/>
        <v>0</v>
      </c>
      <c r="I507" s="388">
        <f t="shared" si="101"/>
        <v>0</v>
      </c>
      <c r="J507" s="378">
        <f t="shared" si="92"/>
        <v>0</v>
      </c>
      <c r="K507" s="379">
        <f t="shared" si="100"/>
        <v>0</v>
      </c>
    </row>
    <row r="508" spans="1:11">
      <c r="A508" s="372">
        <v>2070601</v>
      </c>
      <c r="B508" s="373" t="s">
        <v>629</v>
      </c>
      <c r="C508" s="374">
        <v>0</v>
      </c>
      <c r="D508" s="295">
        <v>0</v>
      </c>
      <c r="E508" s="375">
        <f t="shared" si="90"/>
        <v>0</v>
      </c>
      <c r="F508" s="295">
        <f t="shared" si="91"/>
        <v>0</v>
      </c>
      <c r="G508" s="295"/>
      <c r="H508" s="295"/>
      <c r="I508" s="387"/>
      <c r="J508" s="374">
        <f t="shared" si="92"/>
        <v>0</v>
      </c>
      <c r="K508" s="375">
        <f t="shared" si="100"/>
        <v>0</v>
      </c>
    </row>
    <row r="509" spans="1:11">
      <c r="A509" s="372">
        <v>2070602</v>
      </c>
      <c r="B509" s="373" t="s">
        <v>630</v>
      </c>
      <c r="C509" s="374">
        <v>0</v>
      </c>
      <c r="D509" s="295">
        <v>0</v>
      </c>
      <c r="E509" s="375">
        <f t="shared" si="90"/>
        <v>0</v>
      </c>
      <c r="F509" s="295">
        <f t="shared" si="91"/>
        <v>0</v>
      </c>
      <c r="G509" s="295"/>
      <c r="H509" s="295"/>
      <c r="I509" s="387"/>
      <c r="J509" s="374">
        <f t="shared" si="92"/>
        <v>0</v>
      </c>
      <c r="K509" s="375">
        <f t="shared" si="100"/>
        <v>0</v>
      </c>
    </row>
    <row r="510" spans="1:11">
      <c r="A510" s="372">
        <v>2070603</v>
      </c>
      <c r="B510" s="373" t="s">
        <v>631</v>
      </c>
      <c r="C510" s="374">
        <v>0</v>
      </c>
      <c r="D510" s="295">
        <v>0</v>
      </c>
      <c r="E510" s="375">
        <f t="shared" si="90"/>
        <v>0</v>
      </c>
      <c r="F510" s="295">
        <f t="shared" si="91"/>
        <v>0</v>
      </c>
      <c r="G510" s="295"/>
      <c r="H510" s="295"/>
      <c r="I510" s="387"/>
      <c r="J510" s="374">
        <f t="shared" si="92"/>
        <v>0</v>
      </c>
      <c r="K510" s="375">
        <f t="shared" si="100"/>
        <v>0</v>
      </c>
    </row>
    <row r="511" spans="1:11">
      <c r="A511" s="372">
        <v>2070604</v>
      </c>
      <c r="B511" s="373" t="s">
        <v>632</v>
      </c>
      <c r="C511" s="374">
        <v>0</v>
      </c>
      <c r="D511" s="295">
        <v>0</v>
      </c>
      <c r="E511" s="375">
        <f t="shared" si="90"/>
        <v>0</v>
      </c>
      <c r="F511" s="295">
        <f t="shared" si="91"/>
        <v>0</v>
      </c>
      <c r="G511" s="295"/>
      <c r="H511" s="295"/>
      <c r="I511" s="387"/>
      <c r="J511" s="374">
        <f t="shared" si="92"/>
        <v>0</v>
      </c>
      <c r="K511" s="375">
        <f t="shared" si="100"/>
        <v>0</v>
      </c>
    </row>
    <row r="512" spans="1:11">
      <c r="A512" s="372">
        <v>2070605</v>
      </c>
      <c r="B512" s="373" t="s">
        <v>633</v>
      </c>
      <c r="C512" s="374">
        <v>0</v>
      </c>
      <c r="D512" s="295">
        <v>0</v>
      </c>
      <c r="E512" s="375">
        <f t="shared" si="90"/>
        <v>0</v>
      </c>
      <c r="F512" s="295">
        <f t="shared" si="91"/>
        <v>0</v>
      </c>
      <c r="G512" s="295"/>
      <c r="H512" s="295"/>
      <c r="I512" s="387"/>
      <c r="J512" s="374">
        <f t="shared" si="92"/>
        <v>0</v>
      </c>
      <c r="K512" s="375">
        <f t="shared" si="100"/>
        <v>0</v>
      </c>
    </row>
    <row r="513" spans="1:11">
      <c r="A513" s="372">
        <v>2070606</v>
      </c>
      <c r="B513" s="373" t="s">
        <v>634</v>
      </c>
      <c r="C513" s="374">
        <v>0</v>
      </c>
      <c r="D513" s="295">
        <v>0</v>
      </c>
      <c r="E513" s="375">
        <f t="shared" si="90"/>
        <v>0</v>
      </c>
      <c r="F513" s="295">
        <f t="shared" si="91"/>
        <v>0</v>
      </c>
      <c r="G513" s="295"/>
      <c r="H513" s="295"/>
      <c r="I513" s="387"/>
      <c r="J513" s="374">
        <f t="shared" si="92"/>
        <v>0</v>
      </c>
      <c r="K513" s="375">
        <f t="shared" si="100"/>
        <v>0</v>
      </c>
    </row>
    <row r="514" spans="1:11">
      <c r="A514" s="372">
        <v>2070607</v>
      </c>
      <c r="B514" s="373" t="s">
        <v>635</v>
      </c>
      <c r="C514" s="374">
        <v>0</v>
      </c>
      <c r="D514" s="295">
        <v>0</v>
      </c>
      <c r="E514" s="375">
        <f t="shared" si="90"/>
        <v>0</v>
      </c>
      <c r="F514" s="295">
        <f t="shared" si="91"/>
        <v>0</v>
      </c>
      <c r="G514" s="295"/>
      <c r="H514" s="295"/>
      <c r="I514" s="387"/>
      <c r="J514" s="374">
        <f t="shared" si="92"/>
        <v>0</v>
      </c>
      <c r="K514" s="375">
        <f t="shared" si="100"/>
        <v>0</v>
      </c>
    </row>
    <row r="515" spans="1:11">
      <c r="A515" s="372">
        <v>2070699</v>
      </c>
      <c r="B515" s="373" t="s">
        <v>636</v>
      </c>
      <c r="C515" s="374">
        <v>0</v>
      </c>
      <c r="D515" s="295">
        <v>0</v>
      </c>
      <c r="E515" s="375">
        <f t="shared" si="90"/>
        <v>0</v>
      </c>
      <c r="F515" s="295">
        <f t="shared" si="91"/>
        <v>0</v>
      </c>
      <c r="G515" s="295"/>
      <c r="H515" s="295"/>
      <c r="I515" s="387"/>
      <c r="J515" s="374">
        <f t="shared" si="92"/>
        <v>0</v>
      </c>
      <c r="K515" s="375">
        <f t="shared" si="100"/>
        <v>0</v>
      </c>
    </row>
    <row r="516" spans="1:11">
      <c r="A516" s="376">
        <v>20708</v>
      </c>
      <c r="B516" s="377" t="s">
        <v>637</v>
      </c>
      <c r="C516" s="378">
        <v>78</v>
      </c>
      <c r="D516" s="378">
        <f t="shared" ref="D516:I516" si="102">SUM(D517:D523)</f>
        <v>148</v>
      </c>
      <c r="E516" s="379">
        <f t="shared" si="90"/>
        <v>189.74358974359</v>
      </c>
      <c r="F516" s="378">
        <f t="shared" si="91"/>
        <v>74</v>
      </c>
      <c r="G516" s="378">
        <f t="shared" si="102"/>
        <v>60</v>
      </c>
      <c r="H516" s="378">
        <f t="shared" si="102"/>
        <v>10</v>
      </c>
      <c r="I516" s="388">
        <f t="shared" si="102"/>
        <v>4</v>
      </c>
      <c r="J516" s="378">
        <f t="shared" si="92"/>
        <v>-4</v>
      </c>
      <c r="K516" s="379">
        <f t="shared" si="100"/>
        <v>-5.12820512820513</v>
      </c>
    </row>
    <row r="517" spans="1:11">
      <c r="A517" s="372">
        <v>2070801</v>
      </c>
      <c r="B517" s="373" t="s">
        <v>638</v>
      </c>
      <c r="C517" s="374">
        <v>0</v>
      </c>
      <c r="D517" s="295">
        <v>0</v>
      </c>
      <c r="E517" s="375">
        <f t="shared" si="90"/>
        <v>0</v>
      </c>
      <c r="F517" s="295">
        <f t="shared" si="91"/>
        <v>0</v>
      </c>
      <c r="G517" s="295"/>
      <c r="H517" s="295"/>
      <c r="I517" s="387"/>
      <c r="J517" s="374">
        <f t="shared" si="92"/>
        <v>0</v>
      </c>
      <c r="K517" s="375">
        <f t="shared" si="100"/>
        <v>0</v>
      </c>
    </row>
    <row r="518" spans="1:11">
      <c r="A518" s="372">
        <v>2070802</v>
      </c>
      <c r="B518" s="373" t="s">
        <v>639</v>
      </c>
      <c r="C518" s="374">
        <v>0</v>
      </c>
      <c r="D518" s="295">
        <v>0</v>
      </c>
      <c r="E518" s="375">
        <f t="shared" si="90"/>
        <v>0</v>
      </c>
      <c r="F518" s="295">
        <f t="shared" si="91"/>
        <v>0</v>
      </c>
      <c r="G518" s="295"/>
      <c r="H518" s="295"/>
      <c r="I518" s="387"/>
      <c r="J518" s="374">
        <f t="shared" si="92"/>
        <v>0</v>
      </c>
      <c r="K518" s="375">
        <f t="shared" si="100"/>
        <v>0</v>
      </c>
    </row>
    <row r="519" spans="1:11">
      <c r="A519" s="372">
        <v>2070803</v>
      </c>
      <c r="B519" s="373" t="s">
        <v>640</v>
      </c>
      <c r="C519" s="374">
        <v>0</v>
      </c>
      <c r="D519" s="295">
        <v>0</v>
      </c>
      <c r="E519" s="375">
        <f t="shared" ref="E519:E582" si="103">IF(C519=0,0,D519/C519)*100</f>
        <v>0</v>
      </c>
      <c r="F519" s="295">
        <f t="shared" ref="F519:F582" si="104">G519+H519+I519</f>
        <v>0</v>
      </c>
      <c r="G519" s="295"/>
      <c r="H519" s="295"/>
      <c r="I519" s="387"/>
      <c r="J519" s="374">
        <f t="shared" ref="J519:J582" si="105">F519-C519</f>
        <v>0</v>
      </c>
      <c r="K519" s="375">
        <f t="shared" si="100"/>
        <v>0</v>
      </c>
    </row>
    <row r="520" spans="1:11">
      <c r="A520" s="372">
        <v>2070806</v>
      </c>
      <c r="B520" s="373" t="s">
        <v>641</v>
      </c>
      <c r="C520" s="374">
        <v>0</v>
      </c>
      <c r="D520" s="295">
        <v>0</v>
      </c>
      <c r="E520" s="375">
        <f t="shared" si="103"/>
        <v>0</v>
      </c>
      <c r="F520" s="295">
        <f t="shared" si="104"/>
        <v>0</v>
      </c>
      <c r="G520" s="295"/>
      <c r="H520" s="295"/>
      <c r="I520" s="387"/>
      <c r="J520" s="374">
        <f t="shared" si="105"/>
        <v>0</v>
      </c>
      <c r="K520" s="375">
        <f t="shared" si="100"/>
        <v>0</v>
      </c>
    </row>
    <row r="521" spans="1:11">
      <c r="A521" s="372">
        <v>2070807</v>
      </c>
      <c r="B521" s="373" t="s">
        <v>642</v>
      </c>
      <c r="C521" s="374">
        <v>0</v>
      </c>
      <c r="D521" s="295">
        <v>0</v>
      </c>
      <c r="E521" s="375">
        <f t="shared" si="103"/>
        <v>0</v>
      </c>
      <c r="F521" s="295">
        <f t="shared" si="104"/>
        <v>0</v>
      </c>
      <c r="G521" s="295"/>
      <c r="H521" s="295"/>
      <c r="I521" s="387"/>
      <c r="J521" s="374">
        <f t="shared" si="105"/>
        <v>0</v>
      </c>
      <c r="K521" s="375">
        <f t="shared" si="100"/>
        <v>0</v>
      </c>
    </row>
    <row r="522" spans="1:11">
      <c r="A522" s="372">
        <v>2070808</v>
      </c>
      <c r="B522" s="373" t="s">
        <v>643</v>
      </c>
      <c r="C522" s="374">
        <v>68</v>
      </c>
      <c r="D522" s="295">
        <v>60</v>
      </c>
      <c r="E522" s="375">
        <f t="shared" si="103"/>
        <v>88.2352941176471</v>
      </c>
      <c r="F522" s="295">
        <f t="shared" si="104"/>
        <v>60</v>
      </c>
      <c r="G522" s="295">
        <v>60</v>
      </c>
      <c r="H522" s="295"/>
      <c r="I522" s="387"/>
      <c r="J522" s="374">
        <f t="shared" si="105"/>
        <v>-8</v>
      </c>
      <c r="K522" s="375">
        <f t="shared" si="100"/>
        <v>-11.7647058823529</v>
      </c>
    </row>
    <row r="523" spans="1:11">
      <c r="A523" s="372">
        <v>2070899</v>
      </c>
      <c r="B523" s="373" t="s">
        <v>644</v>
      </c>
      <c r="C523" s="374">
        <v>10</v>
      </c>
      <c r="D523" s="295">
        <v>88</v>
      </c>
      <c r="E523" s="375">
        <f t="shared" si="103"/>
        <v>880</v>
      </c>
      <c r="F523" s="295">
        <f t="shared" si="104"/>
        <v>14</v>
      </c>
      <c r="G523" s="295"/>
      <c r="H523" s="295">
        <v>10</v>
      </c>
      <c r="I523" s="387">
        <v>4</v>
      </c>
      <c r="J523" s="374">
        <f t="shared" si="105"/>
        <v>4</v>
      </c>
      <c r="K523" s="375">
        <f t="shared" si="100"/>
        <v>40</v>
      </c>
    </row>
    <row r="524" spans="1:11">
      <c r="A524" s="376">
        <v>20799</v>
      </c>
      <c r="B524" s="377" t="s">
        <v>645</v>
      </c>
      <c r="C524" s="378">
        <v>290</v>
      </c>
      <c r="D524" s="378">
        <f t="shared" ref="D524:I524" si="106">SUM(D525:D527)</f>
        <v>88</v>
      </c>
      <c r="E524" s="379">
        <f t="shared" si="103"/>
        <v>30.3448275862069</v>
      </c>
      <c r="F524" s="378">
        <f t="shared" si="104"/>
        <v>319</v>
      </c>
      <c r="G524" s="378">
        <f t="shared" si="106"/>
        <v>0</v>
      </c>
      <c r="H524" s="378">
        <f t="shared" si="106"/>
        <v>0</v>
      </c>
      <c r="I524" s="388">
        <f t="shared" si="106"/>
        <v>319</v>
      </c>
      <c r="J524" s="378">
        <f t="shared" si="105"/>
        <v>29</v>
      </c>
      <c r="K524" s="379">
        <f t="shared" si="100"/>
        <v>10</v>
      </c>
    </row>
    <row r="525" spans="1:11">
      <c r="A525" s="372">
        <v>2079902</v>
      </c>
      <c r="B525" s="373" t="s">
        <v>646</v>
      </c>
      <c r="C525" s="374">
        <v>0</v>
      </c>
      <c r="D525" s="295">
        <v>0</v>
      </c>
      <c r="E525" s="375">
        <f t="shared" si="103"/>
        <v>0</v>
      </c>
      <c r="F525" s="295">
        <f t="shared" si="104"/>
        <v>25</v>
      </c>
      <c r="G525" s="295"/>
      <c r="H525" s="295"/>
      <c r="I525" s="387">
        <v>25</v>
      </c>
      <c r="J525" s="374">
        <f t="shared" si="105"/>
        <v>25</v>
      </c>
      <c r="K525" s="375">
        <f t="shared" si="100"/>
        <v>0</v>
      </c>
    </row>
    <row r="526" spans="1:11">
      <c r="A526" s="372">
        <v>2079903</v>
      </c>
      <c r="B526" s="373" t="s">
        <v>647</v>
      </c>
      <c r="C526" s="374">
        <v>0</v>
      </c>
      <c r="D526" s="295">
        <v>0</v>
      </c>
      <c r="E526" s="375">
        <f t="shared" si="103"/>
        <v>0</v>
      </c>
      <c r="F526" s="295">
        <f t="shared" si="104"/>
        <v>0</v>
      </c>
      <c r="G526" s="295"/>
      <c r="H526" s="295"/>
      <c r="I526" s="387"/>
      <c r="J526" s="374">
        <f t="shared" si="105"/>
        <v>0</v>
      </c>
      <c r="K526" s="375">
        <f t="shared" si="100"/>
        <v>0</v>
      </c>
    </row>
    <row r="527" spans="1:11">
      <c r="A527" s="372">
        <v>2079999</v>
      </c>
      <c r="B527" s="373" t="s">
        <v>645</v>
      </c>
      <c r="C527" s="374">
        <v>290</v>
      </c>
      <c r="D527" s="295">
        <v>88</v>
      </c>
      <c r="E527" s="375">
        <f t="shared" si="103"/>
        <v>30.3448275862069</v>
      </c>
      <c r="F527" s="295">
        <f t="shared" si="104"/>
        <v>294</v>
      </c>
      <c r="G527" s="295"/>
      <c r="H527" s="295"/>
      <c r="I527" s="387">
        <v>294</v>
      </c>
      <c r="J527" s="374">
        <f t="shared" si="105"/>
        <v>4</v>
      </c>
      <c r="K527" s="375">
        <f t="shared" si="100"/>
        <v>1.37931034482759</v>
      </c>
    </row>
    <row r="528" spans="1:11">
      <c r="A528" s="396">
        <v>208</v>
      </c>
      <c r="B528" s="397" t="s">
        <v>648</v>
      </c>
      <c r="C528" s="366">
        <f t="shared" ref="C528:I528" si="107">SUM(C529,C548,C556,C558,C567,C571,C581,C590,C597,C605,C614,C620,C623,C626,C629,C632,C635,C639,C643,C652,C655)</f>
        <v>64380</v>
      </c>
      <c r="D528" s="366">
        <f t="shared" si="107"/>
        <v>62919</v>
      </c>
      <c r="E528" s="384">
        <f t="shared" si="103"/>
        <v>97.7306616961789</v>
      </c>
      <c r="F528" s="366">
        <f t="shared" si="104"/>
        <v>71416</v>
      </c>
      <c r="G528" s="366">
        <f t="shared" si="107"/>
        <v>39825</v>
      </c>
      <c r="H528" s="366">
        <f t="shared" si="107"/>
        <v>22111</v>
      </c>
      <c r="I528" s="383">
        <f t="shared" si="107"/>
        <v>9480</v>
      </c>
      <c r="J528" s="366">
        <f t="shared" si="105"/>
        <v>7036</v>
      </c>
      <c r="K528" s="384">
        <f t="shared" si="100"/>
        <v>10.9288598943771</v>
      </c>
    </row>
    <row r="529" spans="1:11">
      <c r="A529" s="376">
        <v>20801</v>
      </c>
      <c r="B529" s="377" t="s">
        <v>649</v>
      </c>
      <c r="C529" s="378">
        <v>1751</v>
      </c>
      <c r="D529" s="378">
        <f t="shared" ref="D529:I529" si="108">SUM(D530:D547)</f>
        <v>1753</v>
      </c>
      <c r="E529" s="379">
        <f t="shared" si="103"/>
        <v>100.11422044546</v>
      </c>
      <c r="F529" s="378">
        <f t="shared" si="104"/>
        <v>1292</v>
      </c>
      <c r="G529" s="378">
        <f t="shared" si="108"/>
        <v>1253</v>
      </c>
      <c r="H529" s="378">
        <f t="shared" si="108"/>
        <v>33</v>
      </c>
      <c r="I529" s="388">
        <f t="shared" si="108"/>
        <v>6</v>
      </c>
      <c r="J529" s="378">
        <f t="shared" si="105"/>
        <v>-459</v>
      </c>
      <c r="K529" s="379">
        <f t="shared" si="100"/>
        <v>-26.2135922330097</v>
      </c>
    </row>
    <row r="530" spans="1:11">
      <c r="A530" s="372">
        <v>2080101</v>
      </c>
      <c r="B530" s="373" t="s">
        <v>650</v>
      </c>
      <c r="C530" s="374">
        <v>446</v>
      </c>
      <c r="D530" s="295">
        <v>451</v>
      </c>
      <c r="E530" s="375">
        <f t="shared" si="103"/>
        <v>101.121076233184</v>
      </c>
      <c r="F530" s="295">
        <f t="shared" si="104"/>
        <v>341</v>
      </c>
      <c r="G530" s="295">
        <v>341</v>
      </c>
      <c r="H530" s="295"/>
      <c r="I530" s="387"/>
      <c r="J530" s="374">
        <f t="shared" si="105"/>
        <v>-105</v>
      </c>
      <c r="K530" s="375">
        <f t="shared" si="100"/>
        <v>-23.542600896861</v>
      </c>
    </row>
    <row r="531" spans="1:11">
      <c r="A531" s="372">
        <v>2080102</v>
      </c>
      <c r="B531" s="373" t="s">
        <v>651</v>
      </c>
      <c r="C531" s="374">
        <v>0</v>
      </c>
      <c r="D531" s="295">
        <v>13</v>
      </c>
      <c r="E531" s="375">
        <f t="shared" si="103"/>
        <v>0</v>
      </c>
      <c r="F531" s="295">
        <f t="shared" si="104"/>
        <v>0</v>
      </c>
      <c r="G531" s="295"/>
      <c r="H531" s="295"/>
      <c r="I531" s="387"/>
      <c r="J531" s="374">
        <f t="shared" si="105"/>
        <v>0</v>
      </c>
      <c r="K531" s="375">
        <f t="shared" si="100"/>
        <v>0</v>
      </c>
    </row>
    <row r="532" spans="1:11">
      <c r="A532" s="372">
        <v>2080103</v>
      </c>
      <c r="B532" s="373" t="s">
        <v>652</v>
      </c>
      <c r="C532" s="374">
        <v>0</v>
      </c>
      <c r="D532" s="295">
        <v>0</v>
      </c>
      <c r="E532" s="375">
        <f t="shared" si="103"/>
        <v>0</v>
      </c>
      <c r="F532" s="295">
        <f t="shared" si="104"/>
        <v>0</v>
      </c>
      <c r="G532" s="295"/>
      <c r="H532" s="295"/>
      <c r="I532" s="387"/>
      <c r="J532" s="374">
        <f t="shared" si="105"/>
        <v>0</v>
      </c>
      <c r="K532" s="375">
        <f t="shared" si="100"/>
        <v>0</v>
      </c>
    </row>
    <row r="533" spans="1:11">
      <c r="A533" s="372">
        <v>2080104</v>
      </c>
      <c r="B533" s="373" t="s">
        <v>653</v>
      </c>
      <c r="C533" s="374">
        <v>0</v>
      </c>
      <c r="D533" s="295">
        <v>0</v>
      </c>
      <c r="E533" s="375">
        <f t="shared" si="103"/>
        <v>0</v>
      </c>
      <c r="F533" s="295">
        <f t="shared" si="104"/>
        <v>0</v>
      </c>
      <c r="G533" s="295"/>
      <c r="H533" s="295"/>
      <c r="I533" s="387"/>
      <c r="J533" s="374">
        <f t="shared" si="105"/>
        <v>0</v>
      </c>
      <c r="K533" s="375">
        <f t="shared" si="100"/>
        <v>0</v>
      </c>
    </row>
    <row r="534" spans="1:11">
      <c r="A534" s="372">
        <v>2080105</v>
      </c>
      <c r="B534" s="373" t="s">
        <v>654</v>
      </c>
      <c r="C534" s="374">
        <v>0</v>
      </c>
      <c r="D534" s="295">
        <v>0</v>
      </c>
      <c r="E534" s="375">
        <f t="shared" si="103"/>
        <v>0</v>
      </c>
      <c r="F534" s="295">
        <f t="shared" si="104"/>
        <v>0</v>
      </c>
      <c r="G534" s="295"/>
      <c r="H534" s="295"/>
      <c r="I534" s="387"/>
      <c r="J534" s="374">
        <f t="shared" si="105"/>
        <v>0</v>
      </c>
      <c r="K534" s="375">
        <f t="shared" si="100"/>
        <v>0</v>
      </c>
    </row>
    <row r="535" spans="1:11">
      <c r="A535" s="372">
        <v>2080106</v>
      </c>
      <c r="B535" s="373" t="s">
        <v>655</v>
      </c>
      <c r="C535" s="374">
        <v>201</v>
      </c>
      <c r="D535" s="295">
        <v>175</v>
      </c>
      <c r="E535" s="375">
        <f t="shared" si="103"/>
        <v>87.0646766169154</v>
      </c>
      <c r="F535" s="295">
        <f t="shared" si="104"/>
        <v>166</v>
      </c>
      <c r="G535" s="295">
        <v>166</v>
      </c>
      <c r="H535" s="295"/>
      <c r="I535" s="387"/>
      <c r="J535" s="374">
        <f t="shared" si="105"/>
        <v>-35</v>
      </c>
      <c r="K535" s="375">
        <f t="shared" si="100"/>
        <v>-17.4129353233831</v>
      </c>
    </row>
    <row r="536" spans="1:11">
      <c r="A536" s="372">
        <v>2080107</v>
      </c>
      <c r="B536" s="373" t="s">
        <v>656</v>
      </c>
      <c r="C536" s="374">
        <v>0</v>
      </c>
      <c r="D536" s="295">
        <v>0</v>
      </c>
      <c r="E536" s="375">
        <f t="shared" si="103"/>
        <v>0</v>
      </c>
      <c r="F536" s="295">
        <f t="shared" si="104"/>
        <v>0</v>
      </c>
      <c r="G536" s="295"/>
      <c r="H536" s="295"/>
      <c r="I536" s="387"/>
      <c r="J536" s="374">
        <f t="shared" si="105"/>
        <v>0</v>
      </c>
      <c r="K536" s="375">
        <f t="shared" si="100"/>
        <v>0</v>
      </c>
    </row>
    <row r="537" spans="1:11">
      <c r="A537" s="372">
        <v>2080108</v>
      </c>
      <c r="B537" s="373" t="s">
        <v>213</v>
      </c>
      <c r="C537" s="374">
        <v>0</v>
      </c>
      <c r="D537" s="295">
        <v>0</v>
      </c>
      <c r="E537" s="375">
        <f t="shared" si="103"/>
        <v>0</v>
      </c>
      <c r="F537" s="295">
        <f t="shared" si="104"/>
        <v>0</v>
      </c>
      <c r="G537" s="295"/>
      <c r="H537" s="295"/>
      <c r="I537" s="387"/>
      <c r="J537" s="374">
        <f t="shared" si="105"/>
        <v>0</v>
      </c>
      <c r="K537" s="375">
        <f t="shared" si="100"/>
        <v>0</v>
      </c>
    </row>
    <row r="538" spans="1:11">
      <c r="A538" s="372">
        <v>2080109</v>
      </c>
      <c r="B538" s="373" t="s">
        <v>657</v>
      </c>
      <c r="C538" s="374">
        <v>879</v>
      </c>
      <c r="D538" s="295">
        <v>869</v>
      </c>
      <c r="E538" s="375">
        <f t="shared" si="103"/>
        <v>98.8623435722412</v>
      </c>
      <c r="F538" s="295">
        <f t="shared" si="104"/>
        <v>601</v>
      </c>
      <c r="G538" s="295">
        <v>598</v>
      </c>
      <c r="H538" s="295"/>
      <c r="I538" s="387">
        <v>3</v>
      </c>
      <c r="J538" s="374">
        <f t="shared" si="105"/>
        <v>-278</v>
      </c>
      <c r="K538" s="375">
        <f t="shared" si="100"/>
        <v>-31.6268486916951</v>
      </c>
    </row>
    <row r="539" spans="1:11">
      <c r="A539" s="372">
        <v>2080110</v>
      </c>
      <c r="B539" s="373" t="s">
        <v>658</v>
      </c>
      <c r="C539" s="374">
        <v>0</v>
      </c>
      <c r="D539" s="295">
        <v>0</v>
      </c>
      <c r="E539" s="375">
        <f t="shared" si="103"/>
        <v>0</v>
      </c>
      <c r="F539" s="295">
        <f t="shared" si="104"/>
        <v>0</v>
      </c>
      <c r="G539" s="295"/>
      <c r="H539" s="295"/>
      <c r="I539" s="387"/>
      <c r="J539" s="374">
        <f t="shared" si="105"/>
        <v>0</v>
      </c>
      <c r="K539" s="375">
        <f t="shared" si="100"/>
        <v>0</v>
      </c>
    </row>
    <row r="540" spans="1:11">
      <c r="A540" s="372">
        <v>2080111</v>
      </c>
      <c r="B540" s="373" t="s">
        <v>659</v>
      </c>
      <c r="C540" s="374">
        <v>178</v>
      </c>
      <c r="D540" s="295">
        <v>185</v>
      </c>
      <c r="E540" s="375">
        <f t="shared" si="103"/>
        <v>103.932584269663</v>
      </c>
      <c r="F540" s="295">
        <f t="shared" si="104"/>
        <v>147</v>
      </c>
      <c r="G540" s="295">
        <v>147</v>
      </c>
      <c r="H540" s="295"/>
      <c r="I540" s="387"/>
      <c r="J540" s="374">
        <f t="shared" si="105"/>
        <v>-31</v>
      </c>
      <c r="K540" s="375">
        <f t="shared" si="100"/>
        <v>-17.4157303370787</v>
      </c>
    </row>
    <row r="541" spans="1:11">
      <c r="A541" s="372">
        <v>2080112</v>
      </c>
      <c r="B541" s="373" t="s">
        <v>660</v>
      </c>
      <c r="C541" s="374">
        <v>12</v>
      </c>
      <c r="D541" s="295">
        <v>12</v>
      </c>
      <c r="E541" s="375">
        <f t="shared" si="103"/>
        <v>100</v>
      </c>
      <c r="F541" s="295">
        <f t="shared" si="104"/>
        <v>0</v>
      </c>
      <c r="G541" s="295"/>
      <c r="H541" s="295"/>
      <c r="I541" s="387"/>
      <c r="J541" s="374">
        <f t="shared" si="105"/>
        <v>-12</v>
      </c>
      <c r="K541" s="375">
        <f t="shared" si="100"/>
        <v>-100</v>
      </c>
    </row>
    <row r="542" spans="1:11">
      <c r="A542" s="372">
        <v>2080113</v>
      </c>
      <c r="B542" s="373" t="s">
        <v>661</v>
      </c>
      <c r="C542" s="374">
        <v>0</v>
      </c>
      <c r="D542" s="295">
        <v>0</v>
      </c>
      <c r="E542" s="375">
        <f t="shared" si="103"/>
        <v>0</v>
      </c>
      <c r="F542" s="295">
        <f t="shared" si="104"/>
        <v>0</v>
      </c>
      <c r="G542" s="295"/>
      <c r="H542" s="295"/>
      <c r="I542" s="387"/>
      <c r="J542" s="374">
        <f t="shared" si="105"/>
        <v>0</v>
      </c>
      <c r="K542" s="375">
        <f t="shared" si="100"/>
        <v>0</v>
      </c>
    </row>
    <row r="543" spans="1:11">
      <c r="A543" s="372">
        <v>2080114</v>
      </c>
      <c r="B543" s="373" t="s">
        <v>662</v>
      </c>
      <c r="C543" s="374">
        <v>0</v>
      </c>
      <c r="D543" s="295">
        <v>0</v>
      </c>
      <c r="E543" s="375">
        <f t="shared" si="103"/>
        <v>0</v>
      </c>
      <c r="F543" s="295">
        <f t="shared" si="104"/>
        <v>0</v>
      </c>
      <c r="G543" s="295"/>
      <c r="H543" s="295"/>
      <c r="I543" s="387"/>
      <c r="J543" s="374">
        <f t="shared" si="105"/>
        <v>0</v>
      </c>
      <c r="K543" s="375">
        <f t="shared" si="100"/>
        <v>0</v>
      </c>
    </row>
    <row r="544" spans="1:11">
      <c r="A544" s="372">
        <v>2080115</v>
      </c>
      <c r="B544" s="373" t="s">
        <v>663</v>
      </c>
      <c r="C544" s="374">
        <v>0</v>
      </c>
      <c r="D544" s="295">
        <v>0</v>
      </c>
      <c r="E544" s="375">
        <f t="shared" si="103"/>
        <v>0</v>
      </c>
      <c r="F544" s="295">
        <f t="shared" si="104"/>
        <v>0</v>
      </c>
      <c r="G544" s="295"/>
      <c r="H544" s="295"/>
      <c r="I544" s="387"/>
      <c r="J544" s="374">
        <f t="shared" si="105"/>
        <v>0</v>
      </c>
      <c r="K544" s="375">
        <f t="shared" si="100"/>
        <v>0</v>
      </c>
    </row>
    <row r="545" spans="1:11">
      <c r="A545" s="372">
        <v>2080116</v>
      </c>
      <c r="B545" s="373" t="s">
        <v>664</v>
      </c>
      <c r="C545" s="374">
        <v>0</v>
      </c>
      <c r="D545" s="295">
        <v>0</v>
      </c>
      <c r="E545" s="375">
        <f t="shared" si="103"/>
        <v>0</v>
      </c>
      <c r="F545" s="295">
        <f t="shared" si="104"/>
        <v>0</v>
      </c>
      <c r="G545" s="295"/>
      <c r="H545" s="295"/>
      <c r="I545" s="387"/>
      <c r="J545" s="374">
        <f t="shared" si="105"/>
        <v>0</v>
      </c>
      <c r="K545" s="375">
        <f t="shared" si="100"/>
        <v>0</v>
      </c>
    </row>
    <row r="546" spans="1:11">
      <c r="A546" s="372">
        <v>2080150</v>
      </c>
      <c r="B546" s="373" t="s">
        <v>665</v>
      </c>
      <c r="C546" s="374">
        <v>0</v>
      </c>
      <c r="D546" s="295">
        <v>0</v>
      </c>
      <c r="E546" s="375">
        <f t="shared" si="103"/>
        <v>0</v>
      </c>
      <c r="F546" s="295">
        <f t="shared" si="104"/>
        <v>0</v>
      </c>
      <c r="G546" s="295"/>
      <c r="H546" s="295"/>
      <c r="I546" s="387"/>
      <c r="J546" s="374">
        <f t="shared" si="105"/>
        <v>0</v>
      </c>
      <c r="K546" s="375">
        <f t="shared" si="100"/>
        <v>0</v>
      </c>
    </row>
    <row r="547" spans="1:11">
      <c r="A547" s="372">
        <v>2080199</v>
      </c>
      <c r="B547" s="373" t="s">
        <v>666</v>
      </c>
      <c r="C547" s="374">
        <v>35</v>
      </c>
      <c r="D547" s="295">
        <v>48</v>
      </c>
      <c r="E547" s="375">
        <f t="shared" si="103"/>
        <v>137.142857142857</v>
      </c>
      <c r="F547" s="295">
        <f t="shared" si="104"/>
        <v>37</v>
      </c>
      <c r="G547" s="295">
        <v>1</v>
      </c>
      <c r="H547" s="295">
        <v>33</v>
      </c>
      <c r="I547" s="387">
        <v>3</v>
      </c>
      <c r="J547" s="374">
        <f t="shared" si="105"/>
        <v>2</v>
      </c>
      <c r="K547" s="375">
        <f t="shared" si="100"/>
        <v>5.71428571428571</v>
      </c>
    </row>
    <row r="548" spans="1:11">
      <c r="A548" s="376">
        <v>20802</v>
      </c>
      <c r="B548" s="377" t="s">
        <v>667</v>
      </c>
      <c r="C548" s="378">
        <v>695</v>
      </c>
      <c r="D548" s="378">
        <f t="shared" ref="D548:I548" si="109">SUM(D549:D555)</f>
        <v>743</v>
      </c>
      <c r="E548" s="379">
        <f t="shared" si="103"/>
        <v>106.906474820144</v>
      </c>
      <c r="F548" s="378">
        <f t="shared" si="104"/>
        <v>451</v>
      </c>
      <c r="G548" s="378">
        <f t="shared" si="109"/>
        <v>310</v>
      </c>
      <c r="H548" s="378">
        <f t="shared" si="109"/>
        <v>94</v>
      </c>
      <c r="I548" s="388">
        <f t="shared" si="109"/>
        <v>47</v>
      </c>
      <c r="J548" s="378">
        <f t="shared" si="105"/>
        <v>-244</v>
      </c>
      <c r="K548" s="379">
        <f t="shared" si="100"/>
        <v>-35.1079136690648</v>
      </c>
    </row>
    <row r="549" spans="1:11">
      <c r="A549" s="372">
        <v>2080201</v>
      </c>
      <c r="B549" s="373" t="s">
        <v>668</v>
      </c>
      <c r="C549" s="374">
        <v>177</v>
      </c>
      <c r="D549" s="295">
        <v>156</v>
      </c>
      <c r="E549" s="375">
        <f t="shared" si="103"/>
        <v>88.135593220339</v>
      </c>
      <c r="F549" s="295">
        <f t="shared" si="104"/>
        <v>136</v>
      </c>
      <c r="G549" s="295">
        <v>136</v>
      </c>
      <c r="H549" s="295"/>
      <c r="I549" s="387"/>
      <c r="J549" s="374">
        <f t="shared" si="105"/>
        <v>-41</v>
      </c>
      <c r="K549" s="375">
        <f t="shared" si="100"/>
        <v>-23.1638418079096</v>
      </c>
    </row>
    <row r="550" spans="1:11">
      <c r="A550" s="372">
        <v>2080202</v>
      </c>
      <c r="B550" s="373" t="s">
        <v>669</v>
      </c>
      <c r="C550" s="374">
        <v>0</v>
      </c>
      <c r="D550" s="295">
        <v>0</v>
      </c>
      <c r="E550" s="375">
        <f t="shared" si="103"/>
        <v>0</v>
      </c>
      <c r="F550" s="295">
        <f t="shared" si="104"/>
        <v>0</v>
      </c>
      <c r="G550" s="295"/>
      <c r="H550" s="295"/>
      <c r="I550" s="387"/>
      <c r="J550" s="374">
        <f t="shared" si="105"/>
        <v>0</v>
      </c>
      <c r="K550" s="375">
        <f t="shared" si="100"/>
        <v>0</v>
      </c>
    </row>
    <row r="551" spans="1:11">
      <c r="A551" s="372">
        <v>2080203</v>
      </c>
      <c r="B551" s="373" t="s">
        <v>670</v>
      </c>
      <c r="C551" s="374">
        <v>0</v>
      </c>
      <c r="D551" s="295">
        <v>0</v>
      </c>
      <c r="E551" s="375">
        <f t="shared" si="103"/>
        <v>0</v>
      </c>
      <c r="F551" s="295">
        <f t="shared" si="104"/>
        <v>0</v>
      </c>
      <c r="G551" s="295"/>
      <c r="H551" s="295"/>
      <c r="I551" s="387"/>
      <c r="J551" s="374">
        <f t="shared" si="105"/>
        <v>0</v>
      </c>
      <c r="K551" s="375">
        <f t="shared" si="100"/>
        <v>0</v>
      </c>
    </row>
    <row r="552" spans="1:11">
      <c r="A552" s="372">
        <v>2080206</v>
      </c>
      <c r="B552" s="373" t="s">
        <v>671</v>
      </c>
      <c r="C552" s="374">
        <v>0</v>
      </c>
      <c r="D552" s="295">
        <v>0</v>
      </c>
      <c r="E552" s="375">
        <f t="shared" si="103"/>
        <v>0</v>
      </c>
      <c r="F552" s="295">
        <f t="shared" si="104"/>
        <v>0</v>
      </c>
      <c r="G552" s="295"/>
      <c r="H552" s="295"/>
      <c r="I552" s="387"/>
      <c r="J552" s="374">
        <f t="shared" si="105"/>
        <v>0</v>
      </c>
      <c r="K552" s="375">
        <f t="shared" si="100"/>
        <v>0</v>
      </c>
    </row>
    <row r="553" spans="1:11">
      <c r="A553" s="372">
        <v>2080207</v>
      </c>
      <c r="B553" s="373" t="s">
        <v>672</v>
      </c>
      <c r="C553" s="374">
        <v>0</v>
      </c>
      <c r="D553" s="295">
        <v>0</v>
      </c>
      <c r="E553" s="375">
        <f t="shared" si="103"/>
        <v>0</v>
      </c>
      <c r="F553" s="295">
        <f t="shared" si="104"/>
        <v>0</v>
      </c>
      <c r="G553" s="295"/>
      <c r="H553" s="295"/>
      <c r="I553" s="387"/>
      <c r="J553" s="374">
        <f t="shared" si="105"/>
        <v>0</v>
      </c>
      <c r="K553" s="375">
        <f t="shared" si="100"/>
        <v>0</v>
      </c>
    </row>
    <row r="554" spans="1:11">
      <c r="A554" s="372">
        <v>2080208</v>
      </c>
      <c r="B554" s="373" t="s">
        <v>673</v>
      </c>
      <c r="C554" s="374">
        <v>281</v>
      </c>
      <c r="D554" s="295">
        <v>227</v>
      </c>
      <c r="E554" s="375">
        <f t="shared" si="103"/>
        <v>80.7829181494662</v>
      </c>
      <c r="F554" s="295">
        <f t="shared" si="104"/>
        <v>0</v>
      </c>
      <c r="G554" s="295"/>
      <c r="H554" s="295"/>
      <c r="I554" s="387"/>
      <c r="J554" s="374">
        <f t="shared" si="105"/>
        <v>-281</v>
      </c>
      <c r="K554" s="375">
        <f t="shared" si="100"/>
        <v>-100</v>
      </c>
    </row>
    <row r="555" spans="1:11">
      <c r="A555" s="372">
        <v>2080299</v>
      </c>
      <c r="B555" s="373" t="s">
        <v>674</v>
      </c>
      <c r="C555" s="374">
        <v>237</v>
      </c>
      <c r="D555" s="295">
        <v>360</v>
      </c>
      <c r="E555" s="375">
        <f t="shared" si="103"/>
        <v>151.898734177215</v>
      </c>
      <c r="F555" s="295">
        <f t="shared" si="104"/>
        <v>315</v>
      </c>
      <c r="G555" s="295">
        <v>174</v>
      </c>
      <c r="H555" s="295">
        <v>94</v>
      </c>
      <c r="I555" s="387">
        <v>47</v>
      </c>
      <c r="J555" s="374">
        <f t="shared" si="105"/>
        <v>78</v>
      </c>
      <c r="K555" s="375">
        <f t="shared" si="100"/>
        <v>32.9113924050633</v>
      </c>
    </row>
    <row r="556" spans="1:11">
      <c r="A556" s="376">
        <v>20804</v>
      </c>
      <c r="B556" s="377" t="s">
        <v>675</v>
      </c>
      <c r="C556" s="378">
        <v>0</v>
      </c>
      <c r="D556" s="378">
        <f t="shared" ref="D556:I556" si="110">SUM(D557:D557)</f>
        <v>0</v>
      </c>
      <c r="E556" s="379">
        <f t="shared" si="103"/>
        <v>0</v>
      </c>
      <c r="F556" s="378">
        <f t="shared" si="104"/>
        <v>0</v>
      </c>
      <c r="G556" s="378">
        <f t="shared" si="110"/>
        <v>0</v>
      </c>
      <c r="H556" s="378">
        <f t="shared" si="110"/>
        <v>0</v>
      </c>
      <c r="I556" s="388">
        <f t="shared" si="110"/>
        <v>0</v>
      </c>
      <c r="J556" s="378">
        <f t="shared" si="105"/>
        <v>0</v>
      </c>
      <c r="K556" s="379">
        <f t="shared" si="100"/>
        <v>0</v>
      </c>
    </row>
    <row r="557" spans="1:11">
      <c r="A557" s="372">
        <v>2080402</v>
      </c>
      <c r="B557" s="373" t="s">
        <v>676</v>
      </c>
      <c r="C557" s="374">
        <v>0</v>
      </c>
      <c r="D557" s="295">
        <v>0</v>
      </c>
      <c r="E557" s="375">
        <f t="shared" si="103"/>
        <v>0</v>
      </c>
      <c r="F557" s="295">
        <f t="shared" si="104"/>
        <v>0</v>
      </c>
      <c r="G557" s="295"/>
      <c r="H557" s="295"/>
      <c r="I557" s="387"/>
      <c r="J557" s="374">
        <f t="shared" si="105"/>
        <v>0</v>
      </c>
      <c r="K557" s="375">
        <f t="shared" si="100"/>
        <v>0</v>
      </c>
    </row>
    <row r="558" spans="1:11">
      <c r="A558" s="376">
        <v>20805</v>
      </c>
      <c r="B558" s="377" t="s">
        <v>677</v>
      </c>
      <c r="C558" s="378">
        <v>40831</v>
      </c>
      <c r="D558" s="378">
        <f t="shared" ref="D558:I558" si="111">SUM(D559:D566)</f>
        <v>37864</v>
      </c>
      <c r="E558" s="379">
        <f t="shared" si="103"/>
        <v>92.7334623202959</v>
      </c>
      <c r="F558" s="378">
        <f t="shared" si="104"/>
        <v>37322</v>
      </c>
      <c r="G558" s="378">
        <f t="shared" si="111"/>
        <v>31999</v>
      </c>
      <c r="H558" s="378">
        <f t="shared" si="111"/>
        <v>3774</v>
      </c>
      <c r="I558" s="388">
        <f t="shared" si="111"/>
        <v>1549</v>
      </c>
      <c r="J558" s="378">
        <f t="shared" si="105"/>
        <v>-3509</v>
      </c>
      <c r="K558" s="379">
        <f t="shared" si="100"/>
        <v>-8.5939604712106</v>
      </c>
    </row>
    <row r="559" spans="1:11">
      <c r="A559" s="372">
        <v>2080501</v>
      </c>
      <c r="B559" s="373" t="s">
        <v>678</v>
      </c>
      <c r="C559" s="374">
        <v>1798</v>
      </c>
      <c r="D559" s="295">
        <v>1709</v>
      </c>
      <c r="E559" s="375">
        <f t="shared" si="103"/>
        <v>95.0500556173526</v>
      </c>
      <c r="F559" s="295">
        <f t="shared" si="104"/>
        <v>1996</v>
      </c>
      <c r="G559" s="295">
        <v>1996</v>
      </c>
      <c r="H559" s="295"/>
      <c r="I559" s="387"/>
      <c r="J559" s="374">
        <f t="shared" si="105"/>
        <v>198</v>
      </c>
      <c r="K559" s="375">
        <f t="shared" si="100"/>
        <v>11.0122358175751</v>
      </c>
    </row>
    <row r="560" spans="1:11">
      <c r="A560" s="372">
        <v>2080502</v>
      </c>
      <c r="B560" s="373" t="s">
        <v>679</v>
      </c>
      <c r="C560" s="374">
        <v>4834</v>
      </c>
      <c r="D560" s="295">
        <v>3841</v>
      </c>
      <c r="E560" s="375">
        <f t="shared" si="103"/>
        <v>79.4580057923045</v>
      </c>
      <c r="F560" s="295">
        <f t="shared" si="104"/>
        <v>2288</v>
      </c>
      <c r="G560" s="295">
        <v>2288</v>
      </c>
      <c r="H560" s="295"/>
      <c r="I560" s="387"/>
      <c r="J560" s="374">
        <f t="shared" si="105"/>
        <v>-2546</v>
      </c>
      <c r="K560" s="375">
        <f t="shared" si="100"/>
        <v>-52.6685974348366</v>
      </c>
    </row>
    <row r="561" spans="1:11">
      <c r="A561" s="372">
        <v>2080503</v>
      </c>
      <c r="B561" s="373" t="s">
        <v>680</v>
      </c>
      <c r="C561" s="374">
        <v>0</v>
      </c>
      <c r="D561" s="295">
        <v>0</v>
      </c>
      <c r="E561" s="375">
        <f t="shared" si="103"/>
        <v>0</v>
      </c>
      <c r="F561" s="295">
        <f t="shared" si="104"/>
        <v>0</v>
      </c>
      <c r="G561" s="295"/>
      <c r="H561" s="295"/>
      <c r="I561" s="387"/>
      <c r="J561" s="374">
        <f t="shared" si="105"/>
        <v>0</v>
      </c>
      <c r="K561" s="375">
        <f t="shared" si="100"/>
        <v>0</v>
      </c>
    </row>
    <row r="562" spans="1:11">
      <c r="A562" s="372">
        <v>2080505</v>
      </c>
      <c r="B562" s="373" t="s">
        <v>681</v>
      </c>
      <c r="C562" s="374">
        <v>11356</v>
      </c>
      <c r="D562" s="295">
        <v>10964</v>
      </c>
      <c r="E562" s="375">
        <f t="shared" si="103"/>
        <v>96.5480803099683</v>
      </c>
      <c r="F562" s="295">
        <f t="shared" si="104"/>
        <v>9992</v>
      </c>
      <c r="G562" s="295">
        <v>9992</v>
      </c>
      <c r="H562" s="295"/>
      <c r="I562" s="387"/>
      <c r="J562" s="374">
        <f t="shared" si="105"/>
        <v>-1364</v>
      </c>
      <c r="K562" s="375">
        <f t="shared" si="100"/>
        <v>-12.0112715744981</v>
      </c>
    </row>
    <row r="563" spans="1:11">
      <c r="A563" s="372">
        <v>2080506</v>
      </c>
      <c r="B563" s="373" t="s">
        <v>682</v>
      </c>
      <c r="C563" s="374">
        <v>5679</v>
      </c>
      <c r="D563" s="295">
        <v>6362</v>
      </c>
      <c r="E563" s="375">
        <f t="shared" si="103"/>
        <v>112.026765275577</v>
      </c>
      <c r="F563" s="295">
        <f t="shared" si="104"/>
        <v>6201</v>
      </c>
      <c r="G563" s="295">
        <v>6201</v>
      </c>
      <c r="H563" s="295"/>
      <c r="I563" s="387"/>
      <c r="J563" s="374">
        <f t="shared" si="105"/>
        <v>522</v>
      </c>
      <c r="K563" s="375">
        <f t="shared" si="100"/>
        <v>9.19175911251981</v>
      </c>
    </row>
    <row r="564" spans="1:11">
      <c r="A564" s="372">
        <v>2080507</v>
      </c>
      <c r="B564" s="373" t="s">
        <v>683</v>
      </c>
      <c r="C564" s="374">
        <v>17164</v>
      </c>
      <c r="D564" s="295">
        <v>14988</v>
      </c>
      <c r="E564" s="375">
        <f t="shared" si="103"/>
        <v>87.3223024935912</v>
      </c>
      <c r="F564" s="295">
        <f t="shared" si="104"/>
        <v>16845</v>
      </c>
      <c r="G564" s="295">
        <v>11522</v>
      </c>
      <c r="H564" s="295">
        <v>3774</v>
      </c>
      <c r="I564" s="387">
        <v>1549</v>
      </c>
      <c r="J564" s="374">
        <f t="shared" si="105"/>
        <v>-319</v>
      </c>
      <c r="K564" s="375">
        <f t="shared" si="100"/>
        <v>-1.85854113260312</v>
      </c>
    </row>
    <row r="565" spans="1:11">
      <c r="A565" s="372">
        <v>2080508</v>
      </c>
      <c r="B565" s="373" t="s">
        <v>684</v>
      </c>
      <c r="C565" s="374">
        <v>0</v>
      </c>
      <c r="D565" s="295">
        <v>0</v>
      </c>
      <c r="E565" s="375">
        <f t="shared" si="103"/>
        <v>0</v>
      </c>
      <c r="F565" s="295">
        <f t="shared" si="104"/>
        <v>0</v>
      </c>
      <c r="G565" s="295"/>
      <c r="H565" s="295"/>
      <c r="I565" s="387"/>
      <c r="J565" s="374">
        <f t="shared" si="105"/>
        <v>0</v>
      </c>
      <c r="K565" s="375">
        <f t="shared" ref="K565:K617" si="112">IF(C565=0,0,J565/C565*100)</f>
        <v>0</v>
      </c>
    </row>
    <row r="566" spans="1:11">
      <c r="A566" s="372">
        <v>2080599</v>
      </c>
      <c r="B566" s="373" t="s">
        <v>685</v>
      </c>
      <c r="C566" s="374">
        <v>0</v>
      </c>
      <c r="D566" s="295">
        <v>0</v>
      </c>
      <c r="E566" s="375">
        <f t="shared" si="103"/>
        <v>0</v>
      </c>
      <c r="F566" s="295">
        <f t="shared" si="104"/>
        <v>0</v>
      </c>
      <c r="G566" s="295"/>
      <c r="H566" s="295"/>
      <c r="I566" s="387"/>
      <c r="J566" s="374">
        <f t="shared" si="105"/>
        <v>0</v>
      </c>
      <c r="K566" s="375">
        <f t="shared" si="112"/>
        <v>0</v>
      </c>
    </row>
    <row r="567" spans="1:11">
      <c r="A567" s="376">
        <v>20806</v>
      </c>
      <c r="B567" s="377" t="s">
        <v>686</v>
      </c>
      <c r="C567" s="378">
        <v>0</v>
      </c>
      <c r="D567" s="378">
        <f t="shared" ref="D567:I567" si="113">SUM(D568:D570)</f>
        <v>55</v>
      </c>
      <c r="E567" s="379">
        <f t="shared" si="103"/>
        <v>0</v>
      </c>
      <c r="F567" s="378">
        <f t="shared" si="104"/>
        <v>0</v>
      </c>
      <c r="G567" s="378">
        <f t="shared" si="113"/>
        <v>0</v>
      </c>
      <c r="H567" s="378">
        <f t="shared" si="113"/>
        <v>0</v>
      </c>
      <c r="I567" s="388">
        <f t="shared" si="113"/>
        <v>0</v>
      </c>
      <c r="J567" s="378">
        <f t="shared" si="105"/>
        <v>0</v>
      </c>
      <c r="K567" s="379">
        <f t="shared" si="112"/>
        <v>0</v>
      </c>
    </row>
    <row r="568" spans="1:11">
      <c r="A568" s="372">
        <v>2080601</v>
      </c>
      <c r="B568" s="373" t="s">
        <v>687</v>
      </c>
      <c r="C568" s="374">
        <v>0</v>
      </c>
      <c r="D568" s="295">
        <v>55</v>
      </c>
      <c r="E568" s="375">
        <f t="shared" si="103"/>
        <v>0</v>
      </c>
      <c r="F568" s="295">
        <f t="shared" si="104"/>
        <v>0</v>
      </c>
      <c r="G568" s="295"/>
      <c r="H568" s="295"/>
      <c r="I568" s="387"/>
      <c r="J568" s="374">
        <f t="shared" si="105"/>
        <v>0</v>
      </c>
      <c r="K568" s="375">
        <f t="shared" si="112"/>
        <v>0</v>
      </c>
    </row>
    <row r="569" spans="1:11">
      <c r="A569" s="372">
        <v>2080602</v>
      </c>
      <c r="B569" s="373" t="s">
        <v>688</v>
      </c>
      <c r="C569" s="374">
        <v>0</v>
      </c>
      <c r="D569" s="295">
        <v>0</v>
      </c>
      <c r="E569" s="375">
        <f t="shared" si="103"/>
        <v>0</v>
      </c>
      <c r="F569" s="295">
        <f t="shared" si="104"/>
        <v>0</v>
      </c>
      <c r="G569" s="295"/>
      <c r="H569" s="295"/>
      <c r="I569" s="387"/>
      <c r="J569" s="374">
        <f t="shared" si="105"/>
        <v>0</v>
      </c>
      <c r="K569" s="375">
        <f t="shared" si="112"/>
        <v>0</v>
      </c>
    </row>
    <row r="570" spans="1:11">
      <c r="A570" s="372">
        <v>2080699</v>
      </c>
      <c r="B570" s="373" t="s">
        <v>689</v>
      </c>
      <c r="C570" s="374">
        <v>0</v>
      </c>
      <c r="D570" s="295">
        <v>0</v>
      </c>
      <c r="E570" s="375">
        <f t="shared" si="103"/>
        <v>0</v>
      </c>
      <c r="F570" s="295">
        <f t="shared" si="104"/>
        <v>0</v>
      </c>
      <c r="G570" s="295"/>
      <c r="H570" s="295"/>
      <c r="I570" s="387"/>
      <c r="J570" s="374">
        <f t="shared" si="105"/>
        <v>0</v>
      </c>
      <c r="K570" s="375">
        <f t="shared" si="112"/>
        <v>0</v>
      </c>
    </row>
    <row r="571" spans="1:11">
      <c r="A571" s="376">
        <v>20807</v>
      </c>
      <c r="B571" s="377" t="s">
        <v>690</v>
      </c>
      <c r="C571" s="378">
        <v>812</v>
      </c>
      <c r="D571" s="378">
        <f t="shared" ref="D571:I571" si="114">SUM(D572:D580)</f>
        <v>1095</v>
      </c>
      <c r="E571" s="379">
        <f t="shared" si="103"/>
        <v>134.852216748768</v>
      </c>
      <c r="F571" s="378">
        <f t="shared" si="104"/>
        <v>946</v>
      </c>
      <c r="G571" s="378">
        <f t="shared" si="114"/>
        <v>0</v>
      </c>
      <c r="H571" s="378">
        <f t="shared" si="114"/>
        <v>925</v>
      </c>
      <c r="I571" s="388">
        <f t="shared" si="114"/>
        <v>21</v>
      </c>
      <c r="J571" s="378">
        <f t="shared" si="105"/>
        <v>134</v>
      </c>
      <c r="K571" s="379">
        <f t="shared" si="112"/>
        <v>16.5024630541872</v>
      </c>
    </row>
    <row r="572" spans="1:11">
      <c r="A572" s="372">
        <v>2080701</v>
      </c>
      <c r="B572" s="373" t="s">
        <v>691</v>
      </c>
      <c r="C572" s="374">
        <v>0</v>
      </c>
      <c r="D572" s="295">
        <v>0</v>
      </c>
      <c r="E572" s="375">
        <f t="shared" si="103"/>
        <v>0</v>
      </c>
      <c r="F572" s="295">
        <f t="shared" si="104"/>
        <v>0</v>
      </c>
      <c r="G572" s="295"/>
      <c r="H572" s="295"/>
      <c r="I572" s="387"/>
      <c r="J572" s="374">
        <f t="shared" si="105"/>
        <v>0</v>
      </c>
      <c r="K572" s="375">
        <f t="shared" si="112"/>
        <v>0</v>
      </c>
    </row>
    <row r="573" spans="1:11">
      <c r="A573" s="372">
        <v>2080702</v>
      </c>
      <c r="B573" s="373" t="s">
        <v>692</v>
      </c>
      <c r="C573" s="374">
        <v>0</v>
      </c>
      <c r="D573" s="295">
        <v>0</v>
      </c>
      <c r="E573" s="375">
        <f t="shared" si="103"/>
        <v>0</v>
      </c>
      <c r="F573" s="295">
        <f t="shared" si="104"/>
        <v>0</v>
      </c>
      <c r="G573" s="295"/>
      <c r="H573" s="295"/>
      <c r="I573" s="387"/>
      <c r="J573" s="374">
        <f t="shared" si="105"/>
        <v>0</v>
      </c>
      <c r="K573" s="375">
        <f t="shared" si="112"/>
        <v>0</v>
      </c>
    </row>
    <row r="574" spans="1:11">
      <c r="A574" s="372">
        <v>2080704</v>
      </c>
      <c r="B574" s="373" t="s">
        <v>693</v>
      </c>
      <c r="C574" s="374">
        <v>0</v>
      </c>
      <c r="D574" s="295">
        <v>0</v>
      </c>
      <c r="E574" s="375">
        <f t="shared" si="103"/>
        <v>0</v>
      </c>
      <c r="F574" s="295">
        <f t="shared" si="104"/>
        <v>0</v>
      </c>
      <c r="G574" s="295"/>
      <c r="H574" s="295"/>
      <c r="I574" s="387"/>
      <c r="J574" s="374">
        <f t="shared" si="105"/>
        <v>0</v>
      </c>
      <c r="K574" s="375">
        <f t="shared" si="112"/>
        <v>0</v>
      </c>
    </row>
    <row r="575" spans="1:11">
      <c r="A575" s="372">
        <v>2080705</v>
      </c>
      <c r="B575" s="373" t="s">
        <v>694</v>
      </c>
      <c r="C575" s="374">
        <v>0</v>
      </c>
      <c r="D575" s="295">
        <v>0</v>
      </c>
      <c r="E575" s="375">
        <f t="shared" si="103"/>
        <v>0</v>
      </c>
      <c r="F575" s="295">
        <f t="shared" si="104"/>
        <v>0</v>
      </c>
      <c r="G575" s="295"/>
      <c r="H575" s="295"/>
      <c r="I575" s="387"/>
      <c r="J575" s="374">
        <f t="shared" si="105"/>
        <v>0</v>
      </c>
      <c r="K575" s="375">
        <f t="shared" si="112"/>
        <v>0</v>
      </c>
    </row>
    <row r="576" spans="1:11">
      <c r="A576" s="372">
        <v>2080709</v>
      </c>
      <c r="B576" s="373" t="s">
        <v>695</v>
      </c>
      <c r="C576" s="374">
        <v>0</v>
      </c>
      <c r="D576" s="295">
        <v>0</v>
      </c>
      <c r="E576" s="375">
        <f t="shared" si="103"/>
        <v>0</v>
      </c>
      <c r="F576" s="295">
        <f t="shared" si="104"/>
        <v>0</v>
      </c>
      <c r="G576" s="295"/>
      <c r="H576" s="295"/>
      <c r="I576" s="387"/>
      <c r="J576" s="374">
        <f t="shared" si="105"/>
        <v>0</v>
      </c>
      <c r="K576" s="375">
        <f t="shared" si="112"/>
        <v>0</v>
      </c>
    </row>
    <row r="577" spans="1:11">
      <c r="A577" s="372">
        <v>2080711</v>
      </c>
      <c r="B577" s="373" t="s">
        <v>696</v>
      </c>
      <c r="C577" s="374">
        <v>0</v>
      </c>
      <c r="D577" s="295">
        <v>0</v>
      </c>
      <c r="E577" s="375">
        <f t="shared" si="103"/>
        <v>0</v>
      </c>
      <c r="F577" s="295">
        <f t="shared" si="104"/>
        <v>0</v>
      </c>
      <c r="G577" s="295"/>
      <c r="H577" s="295"/>
      <c r="I577" s="387"/>
      <c r="J577" s="374">
        <f t="shared" si="105"/>
        <v>0</v>
      </c>
      <c r="K577" s="375">
        <f t="shared" si="112"/>
        <v>0</v>
      </c>
    </row>
    <row r="578" spans="1:11">
      <c r="A578" s="372">
        <v>2080712</v>
      </c>
      <c r="B578" s="373" t="s">
        <v>697</v>
      </c>
      <c r="C578" s="374">
        <v>0</v>
      </c>
      <c r="D578" s="295">
        <v>0</v>
      </c>
      <c r="E578" s="375">
        <f t="shared" si="103"/>
        <v>0</v>
      </c>
      <c r="F578" s="295">
        <f t="shared" si="104"/>
        <v>0</v>
      </c>
      <c r="G578" s="295"/>
      <c r="H578" s="295"/>
      <c r="I578" s="387"/>
      <c r="J578" s="374">
        <f t="shared" si="105"/>
        <v>0</v>
      </c>
      <c r="K578" s="375">
        <f t="shared" si="112"/>
        <v>0</v>
      </c>
    </row>
    <row r="579" spans="1:11">
      <c r="A579" s="372">
        <v>2080713</v>
      </c>
      <c r="B579" s="373" t="s">
        <v>698</v>
      </c>
      <c r="C579" s="374">
        <v>0</v>
      </c>
      <c r="D579" s="295">
        <v>0</v>
      </c>
      <c r="E579" s="375">
        <f t="shared" si="103"/>
        <v>0</v>
      </c>
      <c r="F579" s="295">
        <f t="shared" si="104"/>
        <v>0</v>
      </c>
      <c r="G579" s="295"/>
      <c r="H579" s="295"/>
      <c r="I579" s="387"/>
      <c r="J579" s="374">
        <f t="shared" si="105"/>
        <v>0</v>
      </c>
      <c r="K579" s="375">
        <f t="shared" si="112"/>
        <v>0</v>
      </c>
    </row>
    <row r="580" spans="1:11">
      <c r="A580" s="372">
        <v>2080799</v>
      </c>
      <c r="B580" s="373" t="s">
        <v>699</v>
      </c>
      <c r="C580" s="374">
        <v>812</v>
      </c>
      <c r="D580" s="295">
        <v>1095</v>
      </c>
      <c r="E580" s="375">
        <f t="shared" si="103"/>
        <v>134.852216748768</v>
      </c>
      <c r="F580" s="295">
        <f t="shared" si="104"/>
        <v>946</v>
      </c>
      <c r="G580" s="295"/>
      <c r="H580" s="295">
        <v>925</v>
      </c>
      <c r="I580" s="387">
        <v>21</v>
      </c>
      <c r="J580" s="374">
        <f t="shared" si="105"/>
        <v>134</v>
      </c>
      <c r="K580" s="375">
        <f t="shared" si="112"/>
        <v>16.5024630541872</v>
      </c>
    </row>
    <row r="581" spans="1:11">
      <c r="A581" s="376">
        <v>20808</v>
      </c>
      <c r="B581" s="377" t="s">
        <v>700</v>
      </c>
      <c r="C581" s="378">
        <v>2221</v>
      </c>
      <c r="D581" s="378">
        <f t="shared" ref="D581:I581" si="115">SUM(D582:D589)</f>
        <v>2814</v>
      </c>
      <c r="E581" s="379">
        <f t="shared" si="103"/>
        <v>126.699684826655</v>
      </c>
      <c r="F581" s="378">
        <f t="shared" si="104"/>
        <v>2515</v>
      </c>
      <c r="G581" s="378">
        <f t="shared" si="115"/>
        <v>295</v>
      </c>
      <c r="H581" s="378">
        <f t="shared" si="115"/>
        <v>1922</v>
      </c>
      <c r="I581" s="388">
        <f t="shared" si="115"/>
        <v>298</v>
      </c>
      <c r="J581" s="378">
        <f t="shared" si="105"/>
        <v>294</v>
      </c>
      <c r="K581" s="379">
        <f t="shared" si="112"/>
        <v>13.2372805042774</v>
      </c>
    </row>
    <row r="582" spans="1:11">
      <c r="A582" s="372">
        <v>2080801</v>
      </c>
      <c r="B582" s="373" t="s">
        <v>701</v>
      </c>
      <c r="C582" s="374">
        <v>53</v>
      </c>
      <c r="D582" s="295">
        <v>56</v>
      </c>
      <c r="E582" s="375">
        <f t="shared" si="103"/>
        <v>105.660377358491</v>
      </c>
      <c r="F582" s="295">
        <f t="shared" si="104"/>
        <v>60</v>
      </c>
      <c r="G582" s="295"/>
      <c r="H582" s="295">
        <v>52</v>
      </c>
      <c r="I582" s="387">
        <v>8</v>
      </c>
      <c r="J582" s="295">
        <f t="shared" si="105"/>
        <v>7</v>
      </c>
      <c r="K582" s="402">
        <f t="shared" si="112"/>
        <v>13.2075471698113</v>
      </c>
    </row>
    <row r="583" spans="1:11">
      <c r="A583" s="372">
        <v>2080802</v>
      </c>
      <c r="B583" s="373" t="s">
        <v>702</v>
      </c>
      <c r="C583" s="374">
        <v>224</v>
      </c>
      <c r="D583" s="295">
        <v>225</v>
      </c>
      <c r="E583" s="375">
        <f t="shared" ref="E583:E585" si="116">IF(C583=0,0,D583/C583)*100</f>
        <v>100.446428571429</v>
      </c>
      <c r="F583" s="295">
        <f t="shared" ref="F583:F617" si="117">G583+H583+I583</f>
        <v>248</v>
      </c>
      <c r="G583" s="295">
        <v>3</v>
      </c>
      <c r="H583" s="295">
        <v>230</v>
      </c>
      <c r="I583" s="387">
        <v>15</v>
      </c>
      <c r="J583" s="295">
        <f t="shared" ref="J583:J617" si="118">F583-C583</f>
        <v>24</v>
      </c>
      <c r="K583" s="402">
        <f t="shared" si="112"/>
        <v>10.7142857142857</v>
      </c>
    </row>
    <row r="584" spans="1:11">
      <c r="A584" s="372">
        <v>2080803</v>
      </c>
      <c r="B584" s="373" t="s">
        <v>703</v>
      </c>
      <c r="C584" s="374">
        <v>1294</v>
      </c>
      <c r="D584" s="295">
        <v>1429</v>
      </c>
      <c r="E584" s="375">
        <f t="shared" si="116"/>
        <v>110.432766615147</v>
      </c>
      <c r="F584" s="295">
        <f t="shared" si="117"/>
        <v>1339</v>
      </c>
      <c r="G584" s="295">
        <v>35</v>
      </c>
      <c r="H584" s="295">
        <v>1301</v>
      </c>
      <c r="I584" s="387">
        <v>3</v>
      </c>
      <c r="J584" s="295">
        <f t="shared" si="118"/>
        <v>45</v>
      </c>
      <c r="K584" s="402">
        <f t="shared" si="112"/>
        <v>3.47758887171561</v>
      </c>
    </row>
    <row r="585" spans="1:11">
      <c r="A585" s="372">
        <v>2080805</v>
      </c>
      <c r="B585" s="373" t="s">
        <v>704</v>
      </c>
      <c r="C585" s="374">
        <v>232</v>
      </c>
      <c r="D585" s="295">
        <v>524</v>
      </c>
      <c r="E585" s="375">
        <f t="shared" si="116"/>
        <v>225.862068965517</v>
      </c>
      <c r="F585" s="295">
        <f t="shared" si="117"/>
        <v>472</v>
      </c>
      <c r="G585" s="295">
        <v>220</v>
      </c>
      <c r="H585" s="295"/>
      <c r="I585" s="387">
        <v>252</v>
      </c>
      <c r="J585" s="295">
        <f t="shared" si="118"/>
        <v>240</v>
      </c>
      <c r="K585" s="402">
        <f t="shared" si="112"/>
        <v>103.448275862069</v>
      </c>
    </row>
    <row r="586" spans="1:11">
      <c r="A586" s="372">
        <v>2080806</v>
      </c>
      <c r="B586" s="373" t="s">
        <v>705</v>
      </c>
      <c r="C586" s="374">
        <v>309</v>
      </c>
      <c r="D586" s="295">
        <v>299</v>
      </c>
      <c r="E586" s="375">
        <f t="shared" ref="E586:E588" si="119">IF(C585=0,0,D586/C585)*100</f>
        <v>128.879310344828</v>
      </c>
      <c r="F586" s="295">
        <f t="shared" si="117"/>
        <v>291</v>
      </c>
      <c r="G586" s="295"/>
      <c r="H586" s="295">
        <v>280</v>
      </c>
      <c r="I586" s="387">
        <v>11</v>
      </c>
      <c r="J586" s="295">
        <f t="shared" si="118"/>
        <v>-18</v>
      </c>
      <c r="K586" s="402">
        <f t="shared" si="112"/>
        <v>-5.8252427184466</v>
      </c>
    </row>
    <row r="587" spans="1:11">
      <c r="A587" s="372">
        <v>2080807</v>
      </c>
      <c r="B587" s="373" t="s">
        <v>706</v>
      </c>
      <c r="C587" s="295">
        <v>47</v>
      </c>
      <c r="D587" s="295">
        <v>64</v>
      </c>
      <c r="E587" s="375">
        <f t="shared" si="119"/>
        <v>20.7119741100324</v>
      </c>
      <c r="F587" s="295">
        <f t="shared" si="117"/>
        <v>46</v>
      </c>
      <c r="G587" s="295">
        <v>31</v>
      </c>
      <c r="H587" s="295">
        <v>15</v>
      </c>
      <c r="I587" s="387"/>
      <c r="J587" s="295">
        <f t="shared" si="118"/>
        <v>-1</v>
      </c>
      <c r="K587" s="402">
        <f t="shared" si="112"/>
        <v>-2.12765957446808</v>
      </c>
    </row>
    <row r="588" spans="1:11">
      <c r="A588" s="372">
        <v>2080808</v>
      </c>
      <c r="B588" s="373" t="s">
        <v>707</v>
      </c>
      <c r="C588" s="374">
        <v>11</v>
      </c>
      <c r="D588" s="295">
        <v>21</v>
      </c>
      <c r="E588" s="375">
        <f t="shared" si="119"/>
        <v>44.6808510638298</v>
      </c>
      <c r="F588" s="295">
        <f t="shared" si="117"/>
        <v>6</v>
      </c>
      <c r="G588" s="295">
        <v>6</v>
      </c>
      <c r="H588" s="295"/>
      <c r="I588" s="387"/>
      <c r="J588" s="295">
        <f t="shared" si="118"/>
        <v>-5</v>
      </c>
      <c r="K588" s="402">
        <f t="shared" si="112"/>
        <v>-45.4545454545455</v>
      </c>
    </row>
    <row r="589" spans="1:11">
      <c r="A589" s="372">
        <v>2080899</v>
      </c>
      <c r="B589" s="373" t="s">
        <v>708</v>
      </c>
      <c r="C589" s="400">
        <v>51</v>
      </c>
      <c r="D589" s="295">
        <v>196</v>
      </c>
      <c r="E589" s="375">
        <f t="shared" ref="E589:E617" si="120">IF(C589=0,0,D589/C589)*100</f>
        <v>384.313725490196</v>
      </c>
      <c r="F589" s="295">
        <f t="shared" si="117"/>
        <v>53</v>
      </c>
      <c r="G589" s="295"/>
      <c r="H589" s="295">
        <v>44</v>
      </c>
      <c r="I589" s="387">
        <v>9</v>
      </c>
      <c r="J589" s="295">
        <f t="shared" si="118"/>
        <v>2</v>
      </c>
      <c r="K589" s="402">
        <f t="shared" si="112"/>
        <v>3.92156862745098</v>
      </c>
    </row>
    <row r="590" spans="1:11">
      <c r="A590" s="376">
        <v>20809</v>
      </c>
      <c r="B590" s="377" t="s">
        <v>709</v>
      </c>
      <c r="C590" s="378">
        <v>220</v>
      </c>
      <c r="D590" s="378">
        <f t="shared" ref="D590:I590" si="121">SUM(D591:D596)</f>
        <v>365</v>
      </c>
      <c r="E590" s="379">
        <f t="shared" si="120"/>
        <v>165.909090909091</v>
      </c>
      <c r="F590" s="378">
        <f t="shared" si="117"/>
        <v>343</v>
      </c>
      <c r="G590" s="378">
        <f t="shared" si="121"/>
        <v>116</v>
      </c>
      <c r="H590" s="378">
        <f t="shared" si="121"/>
        <v>180</v>
      </c>
      <c r="I590" s="388">
        <f t="shared" si="121"/>
        <v>47</v>
      </c>
      <c r="J590" s="378">
        <f t="shared" si="118"/>
        <v>123</v>
      </c>
      <c r="K590" s="379">
        <f t="shared" si="112"/>
        <v>55.9090909090909</v>
      </c>
    </row>
    <row r="591" spans="1:11">
      <c r="A591" s="372">
        <v>2080901</v>
      </c>
      <c r="B591" s="373" t="s">
        <v>710</v>
      </c>
      <c r="C591" s="374">
        <v>207</v>
      </c>
      <c r="D591" s="295">
        <v>220</v>
      </c>
      <c r="E591" s="375">
        <f t="shared" si="120"/>
        <v>106.280193236715</v>
      </c>
      <c r="F591" s="295">
        <f t="shared" si="117"/>
        <v>278</v>
      </c>
      <c r="G591" s="295">
        <v>98</v>
      </c>
      <c r="H591" s="295">
        <v>180</v>
      </c>
      <c r="I591" s="387">
        <v>0</v>
      </c>
      <c r="J591" s="374">
        <f t="shared" si="118"/>
        <v>71</v>
      </c>
      <c r="K591" s="375">
        <f t="shared" si="112"/>
        <v>34.2995169082126</v>
      </c>
    </row>
    <row r="592" spans="1:11">
      <c r="A592" s="372">
        <v>2080902</v>
      </c>
      <c r="B592" s="373" t="s">
        <v>711</v>
      </c>
      <c r="C592" s="374">
        <v>0</v>
      </c>
      <c r="D592" s="295">
        <v>34</v>
      </c>
      <c r="E592" s="375">
        <f t="shared" si="120"/>
        <v>0</v>
      </c>
      <c r="F592" s="295">
        <f t="shared" si="117"/>
        <v>10</v>
      </c>
      <c r="G592" s="295"/>
      <c r="H592" s="295">
        <v>0</v>
      </c>
      <c r="I592" s="387">
        <v>10</v>
      </c>
      <c r="J592" s="374">
        <f t="shared" si="118"/>
        <v>10</v>
      </c>
      <c r="K592" s="375">
        <f t="shared" si="112"/>
        <v>0</v>
      </c>
    </row>
    <row r="593" spans="1:11">
      <c r="A593" s="372">
        <v>2080903</v>
      </c>
      <c r="B593" s="373" t="s">
        <v>712</v>
      </c>
      <c r="C593" s="374">
        <v>0</v>
      </c>
      <c r="D593" s="295">
        <v>7</v>
      </c>
      <c r="E593" s="375">
        <f t="shared" si="120"/>
        <v>0</v>
      </c>
      <c r="F593" s="295">
        <f t="shared" si="117"/>
        <v>2</v>
      </c>
      <c r="G593" s="295"/>
      <c r="H593" s="295"/>
      <c r="I593" s="387">
        <v>2</v>
      </c>
      <c r="J593" s="374">
        <f t="shared" si="118"/>
        <v>2</v>
      </c>
      <c r="K593" s="375">
        <f t="shared" si="112"/>
        <v>0</v>
      </c>
    </row>
    <row r="594" spans="1:11">
      <c r="A594" s="372">
        <v>2080904</v>
      </c>
      <c r="B594" s="373" t="s">
        <v>713</v>
      </c>
      <c r="C594" s="374">
        <v>0</v>
      </c>
      <c r="D594" s="295">
        <v>25</v>
      </c>
      <c r="E594" s="375">
        <f t="shared" si="120"/>
        <v>0</v>
      </c>
      <c r="F594" s="295">
        <f t="shared" si="117"/>
        <v>20</v>
      </c>
      <c r="G594" s="295"/>
      <c r="H594" s="295"/>
      <c r="I594" s="387">
        <v>20</v>
      </c>
      <c r="J594" s="374">
        <f t="shared" si="118"/>
        <v>20</v>
      </c>
      <c r="K594" s="375">
        <f t="shared" si="112"/>
        <v>0</v>
      </c>
    </row>
    <row r="595" spans="1:11">
      <c r="A595" s="372">
        <v>2080905</v>
      </c>
      <c r="B595" s="373" t="s">
        <v>714</v>
      </c>
      <c r="C595" s="374">
        <v>10</v>
      </c>
      <c r="D595" s="295">
        <v>43</v>
      </c>
      <c r="E595" s="375">
        <f t="shared" si="120"/>
        <v>430</v>
      </c>
      <c r="F595" s="295">
        <f t="shared" si="117"/>
        <v>13</v>
      </c>
      <c r="G595" s="295">
        <v>10</v>
      </c>
      <c r="H595" s="295"/>
      <c r="I595" s="387">
        <v>3</v>
      </c>
      <c r="J595" s="374">
        <f t="shared" si="118"/>
        <v>3</v>
      </c>
      <c r="K595" s="375">
        <f t="shared" si="112"/>
        <v>30</v>
      </c>
    </row>
    <row r="596" spans="1:11">
      <c r="A596" s="372">
        <v>2080999</v>
      </c>
      <c r="B596" s="373" t="s">
        <v>715</v>
      </c>
      <c r="C596" s="401">
        <v>3</v>
      </c>
      <c r="D596" s="295">
        <v>36</v>
      </c>
      <c r="E596" s="375">
        <f t="shared" si="120"/>
        <v>1200</v>
      </c>
      <c r="F596" s="295">
        <f t="shared" si="117"/>
        <v>20</v>
      </c>
      <c r="G596" s="295">
        <v>8</v>
      </c>
      <c r="H596" s="295"/>
      <c r="I596" s="387">
        <v>12</v>
      </c>
      <c r="J596" s="374">
        <f t="shared" si="118"/>
        <v>17</v>
      </c>
      <c r="K596" s="375">
        <f t="shared" si="112"/>
        <v>566.666666666667</v>
      </c>
    </row>
    <row r="597" spans="1:11">
      <c r="A597" s="376">
        <v>20810</v>
      </c>
      <c r="B597" s="377" t="s">
        <v>716</v>
      </c>
      <c r="C597" s="378">
        <v>1160</v>
      </c>
      <c r="D597" s="378">
        <f t="shared" ref="D597:I597" si="122">SUM(D598:D604)</f>
        <v>1089</v>
      </c>
      <c r="E597" s="379">
        <f t="shared" si="120"/>
        <v>93.8793103448276</v>
      </c>
      <c r="F597" s="378">
        <f t="shared" si="117"/>
        <v>1152</v>
      </c>
      <c r="G597" s="378">
        <f t="shared" si="122"/>
        <v>1036</v>
      </c>
      <c r="H597" s="378">
        <f t="shared" si="122"/>
        <v>105</v>
      </c>
      <c r="I597" s="388">
        <f t="shared" si="122"/>
        <v>11</v>
      </c>
      <c r="J597" s="378">
        <f t="shared" si="118"/>
        <v>-8</v>
      </c>
      <c r="K597" s="379">
        <f t="shared" si="112"/>
        <v>-0.689655172413793</v>
      </c>
    </row>
    <row r="598" spans="1:11">
      <c r="A598" s="372">
        <v>2081001</v>
      </c>
      <c r="B598" s="373" t="s">
        <v>717</v>
      </c>
      <c r="C598" s="374">
        <v>202</v>
      </c>
      <c r="D598" s="295">
        <v>163</v>
      </c>
      <c r="E598" s="375">
        <f t="shared" si="120"/>
        <v>80.6930693069307</v>
      </c>
      <c r="F598" s="295">
        <f t="shared" si="117"/>
        <v>184</v>
      </c>
      <c r="G598" s="295">
        <v>79</v>
      </c>
      <c r="H598" s="295">
        <v>104</v>
      </c>
      <c r="I598" s="387">
        <v>1</v>
      </c>
      <c r="J598" s="374">
        <f t="shared" si="118"/>
        <v>-18</v>
      </c>
      <c r="K598" s="375">
        <f t="shared" si="112"/>
        <v>-8.91089108910891</v>
      </c>
    </row>
    <row r="599" spans="1:11">
      <c r="A599" s="372">
        <v>2081002</v>
      </c>
      <c r="B599" s="373" t="s">
        <v>718</v>
      </c>
      <c r="C599" s="374">
        <v>885</v>
      </c>
      <c r="D599" s="295">
        <v>840</v>
      </c>
      <c r="E599" s="375">
        <f t="shared" si="120"/>
        <v>94.9152542372881</v>
      </c>
      <c r="F599" s="295">
        <f t="shared" si="117"/>
        <v>910</v>
      </c>
      <c r="G599" s="295">
        <v>900</v>
      </c>
      <c r="H599" s="295"/>
      <c r="I599" s="387">
        <v>10</v>
      </c>
      <c r="J599" s="374">
        <f t="shared" si="118"/>
        <v>25</v>
      </c>
      <c r="K599" s="375">
        <f t="shared" si="112"/>
        <v>2.82485875706215</v>
      </c>
    </row>
    <row r="600" spans="1:11">
      <c r="A600" s="372">
        <v>2081003</v>
      </c>
      <c r="B600" s="373" t="s">
        <v>719</v>
      </c>
      <c r="C600" s="374">
        <v>0</v>
      </c>
      <c r="D600" s="295">
        <v>0</v>
      </c>
      <c r="E600" s="375">
        <f t="shared" si="120"/>
        <v>0</v>
      </c>
      <c r="F600" s="295">
        <f t="shared" si="117"/>
        <v>0</v>
      </c>
      <c r="G600" s="295"/>
      <c r="H600" s="295"/>
      <c r="I600" s="387"/>
      <c r="J600" s="374">
        <f t="shared" si="118"/>
        <v>0</v>
      </c>
      <c r="K600" s="375">
        <f t="shared" si="112"/>
        <v>0</v>
      </c>
    </row>
    <row r="601" spans="1:11">
      <c r="A601" s="372">
        <v>2081004</v>
      </c>
      <c r="B601" s="373" t="s">
        <v>720</v>
      </c>
      <c r="C601" s="374">
        <v>0</v>
      </c>
      <c r="D601" s="295">
        <v>0</v>
      </c>
      <c r="E601" s="375">
        <f t="shared" si="120"/>
        <v>0</v>
      </c>
      <c r="F601" s="295">
        <f t="shared" si="117"/>
        <v>0</v>
      </c>
      <c r="G601" s="295"/>
      <c r="H601" s="295"/>
      <c r="I601" s="387"/>
      <c r="J601" s="374">
        <f t="shared" si="118"/>
        <v>0</v>
      </c>
      <c r="K601" s="375">
        <f t="shared" si="112"/>
        <v>0</v>
      </c>
    </row>
    <row r="602" spans="1:11">
      <c r="A602" s="372">
        <v>2081005</v>
      </c>
      <c r="B602" s="373" t="s">
        <v>721</v>
      </c>
      <c r="C602" s="374">
        <v>70</v>
      </c>
      <c r="D602" s="295">
        <v>84</v>
      </c>
      <c r="E602" s="375">
        <f t="shared" si="120"/>
        <v>120</v>
      </c>
      <c r="F602" s="295">
        <f t="shared" si="117"/>
        <v>57</v>
      </c>
      <c r="G602" s="295">
        <v>57</v>
      </c>
      <c r="H602" s="295"/>
      <c r="I602" s="387"/>
      <c r="J602" s="374">
        <f t="shared" si="118"/>
        <v>-13</v>
      </c>
      <c r="K602" s="375">
        <f t="shared" si="112"/>
        <v>-18.5714285714286</v>
      </c>
    </row>
    <row r="603" spans="1:11">
      <c r="A603" s="372">
        <v>2081006</v>
      </c>
      <c r="B603" s="373" t="s">
        <v>722</v>
      </c>
      <c r="C603" s="374">
        <v>0</v>
      </c>
      <c r="D603" s="295">
        <v>0</v>
      </c>
      <c r="E603" s="375">
        <f t="shared" si="120"/>
        <v>0</v>
      </c>
      <c r="F603" s="295">
        <f t="shared" si="117"/>
        <v>0</v>
      </c>
      <c r="G603" s="295"/>
      <c r="H603" s="295"/>
      <c r="I603" s="387"/>
      <c r="J603" s="374">
        <f t="shared" si="118"/>
        <v>0</v>
      </c>
      <c r="K603" s="375">
        <f t="shared" si="112"/>
        <v>0</v>
      </c>
    </row>
    <row r="604" spans="1:11">
      <c r="A604" s="372">
        <v>2081099</v>
      </c>
      <c r="B604" s="373" t="s">
        <v>723</v>
      </c>
      <c r="C604" s="374">
        <v>3</v>
      </c>
      <c r="D604" s="295">
        <v>2</v>
      </c>
      <c r="E604" s="375">
        <f t="shared" si="120"/>
        <v>66.6666666666667</v>
      </c>
      <c r="F604" s="295">
        <f t="shared" si="117"/>
        <v>1</v>
      </c>
      <c r="G604" s="295">
        <v>0</v>
      </c>
      <c r="H604" s="295">
        <v>1</v>
      </c>
      <c r="I604" s="387"/>
      <c r="J604" s="374">
        <f t="shared" si="118"/>
        <v>-2</v>
      </c>
      <c r="K604" s="375">
        <f t="shared" si="112"/>
        <v>-66.6666666666667</v>
      </c>
    </row>
    <row r="605" spans="1:11">
      <c r="A605" s="376">
        <v>20811</v>
      </c>
      <c r="B605" s="377" t="s">
        <v>724</v>
      </c>
      <c r="C605" s="378">
        <v>990</v>
      </c>
      <c r="D605" s="378">
        <f t="shared" ref="D605:I605" si="123">SUM(D606:D613)</f>
        <v>1526</v>
      </c>
      <c r="E605" s="379">
        <f t="shared" si="120"/>
        <v>154.141414141414</v>
      </c>
      <c r="F605" s="378">
        <f t="shared" si="117"/>
        <v>1207</v>
      </c>
      <c r="G605" s="378">
        <f t="shared" si="123"/>
        <v>376</v>
      </c>
      <c r="H605" s="378">
        <f t="shared" si="123"/>
        <v>708</v>
      </c>
      <c r="I605" s="388">
        <f t="shared" si="123"/>
        <v>123</v>
      </c>
      <c r="J605" s="378">
        <f t="shared" si="118"/>
        <v>217</v>
      </c>
      <c r="K605" s="379">
        <f t="shared" si="112"/>
        <v>21.9191919191919</v>
      </c>
    </row>
    <row r="606" spans="1:11">
      <c r="A606" s="372">
        <v>2081101</v>
      </c>
      <c r="B606" s="373" t="s">
        <v>725</v>
      </c>
      <c r="C606" s="374">
        <v>59</v>
      </c>
      <c r="D606" s="295">
        <v>63</v>
      </c>
      <c r="E606" s="375">
        <f t="shared" si="120"/>
        <v>106.779661016949</v>
      </c>
      <c r="F606" s="295">
        <f t="shared" si="117"/>
        <v>68</v>
      </c>
      <c r="G606" s="295">
        <v>68</v>
      </c>
      <c r="H606" s="295"/>
      <c r="I606" s="387"/>
      <c r="J606" s="374">
        <f t="shared" si="118"/>
        <v>9</v>
      </c>
      <c r="K606" s="375">
        <f t="shared" si="112"/>
        <v>15.2542372881356</v>
      </c>
    </row>
    <row r="607" spans="1:11">
      <c r="A607" s="372">
        <v>2081102</v>
      </c>
      <c r="B607" s="373" t="s">
        <v>726</v>
      </c>
      <c r="C607" s="374">
        <v>0</v>
      </c>
      <c r="D607" s="295">
        <v>0</v>
      </c>
      <c r="E607" s="375">
        <f t="shared" si="120"/>
        <v>0</v>
      </c>
      <c r="F607" s="295">
        <f t="shared" si="117"/>
        <v>0</v>
      </c>
      <c r="G607" s="295"/>
      <c r="H607" s="295"/>
      <c r="I607" s="387"/>
      <c r="J607" s="374">
        <f t="shared" si="118"/>
        <v>0</v>
      </c>
      <c r="K607" s="375">
        <f t="shared" si="112"/>
        <v>0</v>
      </c>
    </row>
    <row r="608" spans="1:11">
      <c r="A608" s="372">
        <v>2081103</v>
      </c>
      <c r="B608" s="373" t="s">
        <v>727</v>
      </c>
      <c r="C608" s="374">
        <v>0</v>
      </c>
      <c r="D608" s="295">
        <v>0</v>
      </c>
      <c r="E608" s="375">
        <f t="shared" si="120"/>
        <v>0</v>
      </c>
      <c r="F608" s="295">
        <f t="shared" si="117"/>
        <v>0</v>
      </c>
      <c r="G608" s="295"/>
      <c r="H608" s="295"/>
      <c r="I608" s="387"/>
      <c r="J608" s="374">
        <f t="shared" si="118"/>
        <v>0</v>
      </c>
      <c r="K608" s="375">
        <f t="shared" si="112"/>
        <v>0</v>
      </c>
    </row>
    <row r="609" spans="1:11">
      <c r="A609" s="372">
        <v>2081104</v>
      </c>
      <c r="B609" s="373" t="s">
        <v>728</v>
      </c>
      <c r="C609" s="374">
        <v>28</v>
      </c>
      <c r="D609" s="295">
        <v>182</v>
      </c>
      <c r="E609" s="375">
        <f t="shared" si="120"/>
        <v>650</v>
      </c>
      <c r="F609" s="295">
        <f t="shared" si="117"/>
        <v>270</v>
      </c>
      <c r="G609" s="295"/>
      <c r="H609" s="295">
        <v>149</v>
      </c>
      <c r="I609" s="387">
        <v>121</v>
      </c>
      <c r="J609" s="374">
        <f t="shared" si="118"/>
        <v>242</v>
      </c>
      <c r="K609" s="375">
        <f t="shared" si="112"/>
        <v>864.285714285714</v>
      </c>
    </row>
    <row r="610" spans="1:11">
      <c r="A610" s="372">
        <v>2081105</v>
      </c>
      <c r="B610" s="373" t="s">
        <v>729</v>
      </c>
      <c r="C610" s="374">
        <v>76</v>
      </c>
      <c r="D610" s="295">
        <v>134</v>
      </c>
      <c r="E610" s="375">
        <f t="shared" si="120"/>
        <v>176.315789473684</v>
      </c>
      <c r="F610" s="295">
        <f t="shared" si="117"/>
        <v>88</v>
      </c>
      <c r="G610" s="295"/>
      <c r="H610" s="295">
        <v>86</v>
      </c>
      <c r="I610" s="387">
        <v>2</v>
      </c>
      <c r="J610" s="374">
        <f t="shared" si="118"/>
        <v>12</v>
      </c>
      <c r="K610" s="375">
        <f t="shared" si="112"/>
        <v>15.7894736842105</v>
      </c>
    </row>
    <row r="611" spans="1:11">
      <c r="A611" s="372">
        <v>2081106</v>
      </c>
      <c r="B611" s="373" t="s">
        <v>730</v>
      </c>
      <c r="C611" s="374">
        <v>0</v>
      </c>
      <c r="D611" s="295">
        <v>0</v>
      </c>
      <c r="E611" s="375">
        <f t="shared" si="120"/>
        <v>0</v>
      </c>
      <c r="F611" s="295">
        <f t="shared" si="117"/>
        <v>0</v>
      </c>
      <c r="G611" s="295"/>
      <c r="H611" s="295"/>
      <c r="I611" s="387"/>
      <c r="J611" s="374">
        <f t="shared" si="118"/>
        <v>0</v>
      </c>
      <c r="K611" s="375">
        <f t="shared" si="112"/>
        <v>0</v>
      </c>
    </row>
    <row r="612" spans="1:11">
      <c r="A612" s="372">
        <v>2081107</v>
      </c>
      <c r="B612" s="373" t="s">
        <v>731</v>
      </c>
      <c r="C612" s="374">
        <v>715</v>
      </c>
      <c r="D612" s="295">
        <v>901</v>
      </c>
      <c r="E612" s="375">
        <f t="shared" si="120"/>
        <v>126.013986013986</v>
      </c>
      <c r="F612" s="295">
        <f t="shared" si="117"/>
        <v>741</v>
      </c>
      <c r="G612" s="295">
        <v>291</v>
      </c>
      <c r="H612" s="295">
        <v>450</v>
      </c>
      <c r="I612" s="387">
        <v>0</v>
      </c>
      <c r="J612" s="374">
        <f t="shared" si="118"/>
        <v>26</v>
      </c>
      <c r="K612" s="375">
        <f t="shared" si="112"/>
        <v>3.63636363636364</v>
      </c>
    </row>
    <row r="613" spans="1:11">
      <c r="A613" s="372">
        <v>2081199</v>
      </c>
      <c r="B613" s="373" t="s">
        <v>732</v>
      </c>
      <c r="C613" s="374">
        <v>112</v>
      </c>
      <c r="D613" s="295">
        <v>246</v>
      </c>
      <c r="E613" s="375">
        <f t="shared" si="120"/>
        <v>219.642857142857</v>
      </c>
      <c r="F613" s="295">
        <f t="shared" si="117"/>
        <v>40</v>
      </c>
      <c r="G613" s="295">
        <v>17</v>
      </c>
      <c r="H613" s="295">
        <v>23</v>
      </c>
      <c r="I613" s="387"/>
      <c r="J613" s="374">
        <f t="shared" si="118"/>
        <v>-72</v>
      </c>
      <c r="K613" s="375">
        <f t="shared" si="112"/>
        <v>-64.2857142857143</v>
      </c>
    </row>
    <row r="614" spans="1:11">
      <c r="A614" s="376">
        <v>20816</v>
      </c>
      <c r="B614" s="377" t="s">
        <v>733</v>
      </c>
      <c r="C614" s="378">
        <v>46</v>
      </c>
      <c r="D614" s="378">
        <f t="shared" ref="D614:I614" si="124">SUM(D615:D619)</f>
        <v>43</v>
      </c>
      <c r="E614" s="379">
        <f t="shared" si="120"/>
        <v>93.4782608695652</v>
      </c>
      <c r="F614" s="378">
        <f t="shared" si="117"/>
        <v>33</v>
      </c>
      <c r="G614" s="378">
        <f t="shared" si="124"/>
        <v>32</v>
      </c>
      <c r="H614" s="378">
        <f t="shared" si="124"/>
        <v>1</v>
      </c>
      <c r="I614" s="388">
        <f t="shared" si="124"/>
        <v>0</v>
      </c>
      <c r="J614" s="378">
        <f t="shared" si="118"/>
        <v>-13</v>
      </c>
      <c r="K614" s="379">
        <f t="shared" si="112"/>
        <v>-28.2608695652174</v>
      </c>
    </row>
    <row r="615" spans="1:11">
      <c r="A615" s="372">
        <v>2081601</v>
      </c>
      <c r="B615" s="373" t="s">
        <v>734</v>
      </c>
      <c r="C615" s="374">
        <v>46</v>
      </c>
      <c r="D615" s="295">
        <v>43</v>
      </c>
      <c r="E615" s="375">
        <f t="shared" si="120"/>
        <v>93.4782608695652</v>
      </c>
      <c r="F615" s="295">
        <f t="shared" si="117"/>
        <v>32</v>
      </c>
      <c r="G615" s="295">
        <v>32</v>
      </c>
      <c r="H615" s="295"/>
      <c r="I615" s="387"/>
      <c r="J615" s="374">
        <f t="shared" si="118"/>
        <v>-14</v>
      </c>
      <c r="K615" s="375">
        <f t="shared" si="112"/>
        <v>-30.4347826086957</v>
      </c>
    </row>
    <row r="616" spans="1:11">
      <c r="A616" s="372">
        <v>2081602</v>
      </c>
      <c r="B616" s="373" t="s">
        <v>735</v>
      </c>
      <c r="C616" s="374">
        <v>0</v>
      </c>
      <c r="D616" s="295">
        <v>0</v>
      </c>
      <c r="E616" s="375">
        <f t="shared" si="120"/>
        <v>0</v>
      </c>
      <c r="F616" s="295">
        <f t="shared" si="117"/>
        <v>0</v>
      </c>
      <c r="G616" s="295"/>
      <c r="H616" s="295"/>
      <c r="I616" s="387"/>
      <c r="J616" s="374">
        <f t="shared" si="118"/>
        <v>0</v>
      </c>
      <c r="K616" s="375">
        <f t="shared" si="112"/>
        <v>0</v>
      </c>
    </row>
    <row r="617" spans="1:11">
      <c r="A617" s="372">
        <v>2081603</v>
      </c>
      <c r="B617" s="373" t="s">
        <v>736</v>
      </c>
      <c r="C617" s="374">
        <v>0</v>
      </c>
      <c r="D617" s="295">
        <v>0</v>
      </c>
      <c r="E617" s="375">
        <f t="shared" si="120"/>
        <v>0</v>
      </c>
      <c r="F617" s="295">
        <f t="shared" si="117"/>
        <v>0</v>
      </c>
      <c r="G617" s="295"/>
      <c r="H617" s="295"/>
      <c r="I617" s="387"/>
      <c r="J617" s="374">
        <f t="shared" si="118"/>
        <v>0</v>
      </c>
      <c r="K617" s="375">
        <f t="shared" si="112"/>
        <v>0</v>
      </c>
    </row>
    <row r="618" spans="1:11">
      <c r="A618" s="372">
        <v>2081650</v>
      </c>
      <c r="B618" s="373" t="s">
        <v>737</v>
      </c>
      <c r="C618" s="374"/>
      <c r="D618" s="295">
        <v>0</v>
      </c>
      <c r="E618" s="375"/>
      <c r="F618" s="295"/>
      <c r="G618" s="295"/>
      <c r="H618" s="295"/>
      <c r="I618" s="387"/>
      <c r="J618" s="374"/>
      <c r="K618" s="375"/>
    </row>
    <row r="619" spans="1:11">
      <c r="A619" s="372">
        <v>2081699</v>
      </c>
      <c r="B619" s="373" t="s">
        <v>738</v>
      </c>
      <c r="C619" s="374">
        <v>0</v>
      </c>
      <c r="D619" s="295">
        <v>0</v>
      </c>
      <c r="E619" s="375">
        <f t="shared" ref="E619:E648" si="125">IF(C619=0,0,D619/C619)*100</f>
        <v>0</v>
      </c>
      <c r="F619" s="295">
        <f t="shared" ref="F619:F648" si="126">G619+H619+I619</f>
        <v>1</v>
      </c>
      <c r="G619" s="295"/>
      <c r="H619" s="295">
        <v>1</v>
      </c>
      <c r="I619" s="387"/>
      <c r="J619" s="374">
        <f t="shared" ref="J619:J675" si="127">F619-C619</f>
        <v>1</v>
      </c>
      <c r="K619" s="375">
        <f t="shared" ref="K619:K675" si="128">IF(C619=0,0,J619/C619*100)</f>
        <v>0</v>
      </c>
    </row>
    <row r="620" spans="1:11">
      <c r="A620" s="376">
        <v>20819</v>
      </c>
      <c r="B620" s="377" t="s">
        <v>739</v>
      </c>
      <c r="C620" s="378">
        <v>4436</v>
      </c>
      <c r="D620" s="378">
        <f t="shared" ref="D620:I620" si="129">SUM(D621:D622)</f>
        <v>4865</v>
      </c>
      <c r="E620" s="379">
        <f t="shared" si="125"/>
        <v>109.670874661858</v>
      </c>
      <c r="F620" s="378">
        <f t="shared" si="126"/>
        <v>5117</v>
      </c>
      <c r="G620" s="378">
        <f t="shared" si="129"/>
        <v>1861</v>
      </c>
      <c r="H620" s="378">
        <f t="shared" si="129"/>
        <v>3256</v>
      </c>
      <c r="I620" s="388">
        <f t="shared" si="129"/>
        <v>0</v>
      </c>
      <c r="J620" s="378">
        <f t="shared" si="127"/>
        <v>681</v>
      </c>
      <c r="K620" s="379">
        <f t="shared" si="128"/>
        <v>15.3516681695221</v>
      </c>
    </row>
    <row r="621" spans="1:11">
      <c r="A621" s="372">
        <v>2081901</v>
      </c>
      <c r="B621" s="373" t="s">
        <v>740</v>
      </c>
      <c r="C621" s="374">
        <v>1286</v>
      </c>
      <c r="D621" s="295">
        <v>1501</v>
      </c>
      <c r="E621" s="375">
        <f t="shared" si="125"/>
        <v>116.718506998445</v>
      </c>
      <c r="F621" s="295">
        <f t="shared" si="126"/>
        <v>1627</v>
      </c>
      <c r="G621" s="295">
        <v>619</v>
      </c>
      <c r="H621" s="295">
        <v>1008</v>
      </c>
      <c r="I621" s="387"/>
      <c r="J621" s="374">
        <f t="shared" si="127"/>
        <v>341</v>
      </c>
      <c r="K621" s="375">
        <f t="shared" si="128"/>
        <v>26.5163297045101</v>
      </c>
    </row>
    <row r="622" spans="1:11">
      <c r="A622" s="372">
        <v>2081902</v>
      </c>
      <c r="B622" s="373" t="s">
        <v>741</v>
      </c>
      <c r="C622" s="374">
        <v>3150</v>
      </c>
      <c r="D622" s="295">
        <v>3364</v>
      </c>
      <c r="E622" s="375">
        <f t="shared" si="125"/>
        <v>106.793650793651</v>
      </c>
      <c r="F622" s="295">
        <f t="shared" si="126"/>
        <v>3490</v>
      </c>
      <c r="G622" s="295">
        <v>1242</v>
      </c>
      <c r="H622" s="295">
        <v>2248</v>
      </c>
      <c r="I622" s="387">
        <v>0</v>
      </c>
      <c r="J622" s="374">
        <f t="shared" si="127"/>
        <v>340</v>
      </c>
      <c r="K622" s="375">
        <f t="shared" si="128"/>
        <v>10.7936507936508</v>
      </c>
    </row>
    <row r="623" spans="1:11">
      <c r="A623" s="376">
        <v>20820</v>
      </c>
      <c r="B623" s="377" t="s">
        <v>742</v>
      </c>
      <c r="C623" s="378">
        <v>100</v>
      </c>
      <c r="D623" s="378">
        <f t="shared" ref="D623:I623" si="130">SUM(D624:D625)</f>
        <v>134</v>
      </c>
      <c r="E623" s="379">
        <f t="shared" si="125"/>
        <v>134</v>
      </c>
      <c r="F623" s="378">
        <f t="shared" si="126"/>
        <v>93</v>
      </c>
      <c r="G623" s="378">
        <f t="shared" si="130"/>
        <v>0</v>
      </c>
      <c r="H623" s="378">
        <f t="shared" si="130"/>
        <v>87</v>
      </c>
      <c r="I623" s="388">
        <f t="shared" si="130"/>
        <v>6</v>
      </c>
      <c r="J623" s="378">
        <f t="shared" si="127"/>
        <v>-7</v>
      </c>
      <c r="K623" s="379">
        <f t="shared" si="128"/>
        <v>-7</v>
      </c>
    </row>
    <row r="624" spans="1:11">
      <c r="A624" s="372">
        <v>2082001</v>
      </c>
      <c r="B624" s="373" t="s">
        <v>743</v>
      </c>
      <c r="C624" s="374">
        <v>90</v>
      </c>
      <c r="D624" s="295">
        <v>134</v>
      </c>
      <c r="E624" s="375">
        <f t="shared" si="125"/>
        <v>148.888888888889</v>
      </c>
      <c r="F624" s="295">
        <f t="shared" si="126"/>
        <v>71</v>
      </c>
      <c r="G624" s="295"/>
      <c r="H624" s="295">
        <v>65</v>
      </c>
      <c r="I624" s="387">
        <v>6</v>
      </c>
      <c r="J624" s="374">
        <f t="shared" si="127"/>
        <v>-19</v>
      </c>
      <c r="K624" s="375">
        <f t="shared" si="128"/>
        <v>-21.1111111111111</v>
      </c>
    </row>
    <row r="625" spans="1:11">
      <c r="A625" s="372">
        <v>2082002</v>
      </c>
      <c r="B625" s="373" t="s">
        <v>744</v>
      </c>
      <c r="C625" s="374">
        <v>10</v>
      </c>
      <c r="D625" s="295">
        <v>0</v>
      </c>
      <c r="E625" s="375">
        <f t="shared" si="125"/>
        <v>0</v>
      </c>
      <c r="F625" s="295">
        <f t="shared" si="126"/>
        <v>22</v>
      </c>
      <c r="G625" s="295"/>
      <c r="H625" s="295">
        <v>22</v>
      </c>
      <c r="I625" s="387"/>
      <c r="J625" s="374">
        <f t="shared" si="127"/>
        <v>12</v>
      </c>
      <c r="K625" s="375">
        <f t="shared" si="128"/>
        <v>120</v>
      </c>
    </row>
    <row r="626" spans="1:11">
      <c r="A626" s="376">
        <v>20821</v>
      </c>
      <c r="B626" s="377" t="s">
        <v>745</v>
      </c>
      <c r="C626" s="378">
        <v>1651</v>
      </c>
      <c r="D626" s="378">
        <f t="shared" ref="D626:I626" si="131">SUM(D627:D628)</f>
        <v>1843</v>
      </c>
      <c r="E626" s="379">
        <f t="shared" si="125"/>
        <v>111.629315566323</v>
      </c>
      <c r="F626" s="378">
        <f t="shared" si="126"/>
        <v>1863</v>
      </c>
      <c r="G626" s="378">
        <f t="shared" si="131"/>
        <v>616</v>
      </c>
      <c r="H626" s="378">
        <f t="shared" si="131"/>
        <v>1232</v>
      </c>
      <c r="I626" s="388">
        <f t="shared" si="131"/>
        <v>15</v>
      </c>
      <c r="J626" s="378">
        <f t="shared" si="127"/>
        <v>212</v>
      </c>
      <c r="K626" s="379">
        <f t="shared" si="128"/>
        <v>12.8407026044821</v>
      </c>
    </row>
    <row r="627" spans="1:11">
      <c r="A627" s="372">
        <v>2082101</v>
      </c>
      <c r="B627" s="373" t="s">
        <v>746</v>
      </c>
      <c r="C627" s="374">
        <v>429</v>
      </c>
      <c r="D627" s="295">
        <v>454</v>
      </c>
      <c r="E627" s="375">
        <f t="shared" si="125"/>
        <v>105.827505827506</v>
      </c>
      <c r="F627" s="295">
        <f t="shared" si="126"/>
        <v>534</v>
      </c>
      <c r="G627" s="295">
        <v>215</v>
      </c>
      <c r="H627" s="295">
        <v>304</v>
      </c>
      <c r="I627" s="387">
        <v>15</v>
      </c>
      <c r="J627" s="374">
        <f t="shared" si="127"/>
        <v>105</v>
      </c>
      <c r="K627" s="375">
        <f t="shared" si="128"/>
        <v>24.4755244755245</v>
      </c>
    </row>
    <row r="628" spans="1:11">
      <c r="A628" s="372">
        <v>2082102</v>
      </c>
      <c r="B628" s="373" t="s">
        <v>747</v>
      </c>
      <c r="C628" s="374">
        <v>1222</v>
      </c>
      <c r="D628" s="295">
        <v>1389</v>
      </c>
      <c r="E628" s="375">
        <f t="shared" si="125"/>
        <v>113.66612111293</v>
      </c>
      <c r="F628" s="295">
        <f t="shared" si="126"/>
        <v>1329</v>
      </c>
      <c r="G628" s="295">
        <v>401</v>
      </c>
      <c r="H628" s="295">
        <v>928</v>
      </c>
      <c r="I628" s="387"/>
      <c r="J628" s="374">
        <f t="shared" si="127"/>
        <v>107</v>
      </c>
      <c r="K628" s="375">
        <f t="shared" si="128"/>
        <v>8.75613747954174</v>
      </c>
    </row>
    <row r="629" spans="1:11">
      <c r="A629" s="376">
        <v>20824</v>
      </c>
      <c r="B629" s="377" t="s">
        <v>748</v>
      </c>
      <c r="C629" s="378">
        <v>0</v>
      </c>
      <c r="D629" s="378">
        <f t="shared" ref="D629:I629" si="132">SUM(D630:D631)</f>
        <v>0</v>
      </c>
      <c r="E629" s="379">
        <f t="shared" si="125"/>
        <v>0</v>
      </c>
      <c r="F629" s="378">
        <f t="shared" si="126"/>
        <v>0</v>
      </c>
      <c r="G629" s="378">
        <f t="shared" si="132"/>
        <v>0</v>
      </c>
      <c r="H629" s="378">
        <f t="shared" si="132"/>
        <v>0</v>
      </c>
      <c r="I629" s="388">
        <f t="shared" si="132"/>
        <v>0</v>
      </c>
      <c r="J629" s="378">
        <f t="shared" si="127"/>
        <v>0</v>
      </c>
      <c r="K629" s="379">
        <f t="shared" si="128"/>
        <v>0</v>
      </c>
    </row>
    <row r="630" spans="1:11">
      <c r="A630" s="372">
        <v>2082401</v>
      </c>
      <c r="B630" s="373" t="s">
        <v>749</v>
      </c>
      <c r="C630" s="374">
        <v>0</v>
      </c>
      <c r="D630" s="295">
        <v>0</v>
      </c>
      <c r="E630" s="375">
        <f t="shared" si="125"/>
        <v>0</v>
      </c>
      <c r="F630" s="295">
        <f t="shared" si="126"/>
        <v>0</v>
      </c>
      <c r="G630" s="295"/>
      <c r="H630" s="295"/>
      <c r="I630" s="387"/>
      <c r="J630" s="374">
        <f t="shared" si="127"/>
        <v>0</v>
      </c>
      <c r="K630" s="375">
        <f t="shared" si="128"/>
        <v>0</v>
      </c>
    </row>
    <row r="631" spans="1:11">
      <c r="A631" s="372">
        <v>2082402</v>
      </c>
      <c r="B631" s="373" t="s">
        <v>750</v>
      </c>
      <c r="C631" s="374">
        <v>0</v>
      </c>
      <c r="D631" s="295">
        <v>0</v>
      </c>
      <c r="E631" s="375">
        <f t="shared" si="125"/>
        <v>0</v>
      </c>
      <c r="F631" s="295">
        <f t="shared" si="126"/>
        <v>0</v>
      </c>
      <c r="G631" s="295"/>
      <c r="H631" s="295"/>
      <c r="I631" s="387"/>
      <c r="J631" s="374">
        <f t="shared" si="127"/>
        <v>0</v>
      </c>
      <c r="K631" s="375">
        <f t="shared" si="128"/>
        <v>0</v>
      </c>
    </row>
    <row r="632" spans="1:11">
      <c r="A632" s="376">
        <v>20825</v>
      </c>
      <c r="B632" s="377" t="s">
        <v>751</v>
      </c>
      <c r="C632" s="378">
        <v>0</v>
      </c>
      <c r="D632" s="378">
        <f t="shared" ref="D632:I632" si="133">SUM(D633:D634)</f>
        <v>390</v>
      </c>
      <c r="E632" s="379">
        <f t="shared" si="125"/>
        <v>0</v>
      </c>
      <c r="F632" s="378">
        <f t="shared" si="126"/>
        <v>46</v>
      </c>
      <c r="G632" s="378">
        <f t="shared" si="133"/>
        <v>0</v>
      </c>
      <c r="H632" s="378">
        <f t="shared" si="133"/>
        <v>0</v>
      </c>
      <c r="I632" s="388">
        <f t="shared" si="133"/>
        <v>46</v>
      </c>
      <c r="J632" s="378">
        <f t="shared" si="127"/>
        <v>46</v>
      </c>
      <c r="K632" s="379">
        <f t="shared" si="128"/>
        <v>0</v>
      </c>
    </row>
    <row r="633" spans="1:11">
      <c r="A633" s="372">
        <v>2082501</v>
      </c>
      <c r="B633" s="373" t="s">
        <v>752</v>
      </c>
      <c r="C633" s="374">
        <v>0</v>
      </c>
      <c r="D633" s="295">
        <v>49</v>
      </c>
      <c r="E633" s="375">
        <f t="shared" si="125"/>
        <v>0</v>
      </c>
      <c r="F633" s="295">
        <f t="shared" si="126"/>
        <v>5</v>
      </c>
      <c r="G633" s="295"/>
      <c r="H633" s="295"/>
      <c r="I633" s="387">
        <v>5</v>
      </c>
      <c r="J633" s="374">
        <f t="shared" si="127"/>
        <v>5</v>
      </c>
      <c r="K633" s="375">
        <f t="shared" si="128"/>
        <v>0</v>
      </c>
    </row>
    <row r="634" spans="1:11">
      <c r="A634" s="372">
        <v>2082502</v>
      </c>
      <c r="B634" s="373" t="s">
        <v>753</v>
      </c>
      <c r="C634" s="374">
        <v>0</v>
      </c>
      <c r="D634" s="295">
        <v>341</v>
      </c>
      <c r="E634" s="375">
        <f t="shared" si="125"/>
        <v>0</v>
      </c>
      <c r="F634" s="295">
        <f t="shared" si="126"/>
        <v>41</v>
      </c>
      <c r="G634" s="295"/>
      <c r="H634" s="295"/>
      <c r="I634" s="387">
        <v>41</v>
      </c>
      <c r="J634" s="374">
        <f t="shared" si="127"/>
        <v>41</v>
      </c>
      <c r="K634" s="375">
        <f t="shared" si="128"/>
        <v>0</v>
      </c>
    </row>
    <row r="635" spans="1:11">
      <c r="A635" s="376">
        <v>20826</v>
      </c>
      <c r="B635" s="377" t="s">
        <v>754</v>
      </c>
      <c r="C635" s="378">
        <v>8755</v>
      </c>
      <c r="D635" s="378">
        <f t="shared" ref="D635:I635" si="134">SUM(D636:D638)</f>
        <v>6270</v>
      </c>
      <c r="E635" s="379">
        <f t="shared" si="125"/>
        <v>71.6162193032553</v>
      </c>
      <c r="F635" s="378">
        <f t="shared" si="126"/>
        <v>14900</v>
      </c>
      <c r="G635" s="378">
        <f t="shared" si="134"/>
        <v>685</v>
      </c>
      <c r="H635" s="378">
        <f t="shared" si="134"/>
        <v>9780</v>
      </c>
      <c r="I635" s="388">
        <f t="shared" si="134"/>
        <v>4435</v>
      </c>
      <c r="J635" s="378">
        <f t="shared" si="127"/>
        <v>6145</v>
      </c>
      <c r="K635" s="379">
        <f t="shared" si="128"/>
        <v>70.1884637350086</v>
      </c>
    </row>
    <row r="636" spans="1:11">
      <c r="A636" s="372">
        <v>2082601</v>
      </c>
      <c r="B636" s="373" t="s">
        <v>755</v>
      </c>
      <c r="C636" s="374">
        <v>0</v>
      </c>
      <c r="D636" s="295">
        <v>0</v>
      </c>
      <c r="E636" s="375">
        <f t="shared" si="125"/>
        <v>0</v>
      </c>
      <c r="F636" s="295">
        <f t="shared" si="126"/>
        <v>0</v>
      </c>
      <c r="G636" s="295"/>
      <c r="H636" s="295"/>
      <c r="I636" s="387"/>
      <c r="J636" s="374">
        <f t="shared" si="127"/>
        <v>0</v>
      </c>
      <c r="K636" s="375">
        <f t="shared" si="128"/>
        <v>0</v>
      </c>
    </row>
    <row r="637" spans="1:11">
      <c r="A637" s="372">
        <v>2082602</v>
      </c>
      <c r="B637" s="373" t="s">
        <v>756</v>
      </c>
      <c r="C637" s="374">
        <v>8755</v>
      </c>
      <c r="D637" s="295">
        <v>6270</v>
      </c>
      <c r="E637" s="375">
        <f t="shared" si="125"/>
        <v>71.6162193032553</v>
      </c>
      <c r="F637" s="295">
        <f t="shared" si="126"/>
        <v>14900</v>
      </c>
      <c r="G637" s="295">
        <v>685</v>
      </c>
      <c r="H637" s="295">
        <v>9780</v>
      </c>
      <c r="I637" s="387">
        <v>4435</v>
      </c>
      <c r="J637" s="374">
        <f t="shared" si="127"/>
        <v>6145</v>
      </c>
      <c r="K637" s="375">
        <f t="shared" si="128"/>
        <v>70.1884637350086</v>
      </c>
    </row>
    <row r="638" spans="1:11">
      <c r="A638" s="372">
        <v>2082699</v>
      </c>
      <c r="B638" s="373" t="s">
        <v>757</v>
      </c>
      <c r="C638" s="374">
        <v>0</v>
      </c>
      <c r="D638" s="295">
        <v>0</v>
      </c>
      <c r="E638" s="375">
        <f t="shared" si="125"/>
        <v>0</v>
      </c>
      <c r="F638" s="295">
        <f t="shared" si="126"/>
        <v>0</v>
      </c>
      <c r="G638" s="295"/>
      <c r="H638" s="295"/>
      <c r="I638" s="387"/>
      <c r="J638" s="374">
        <f t="shared" si="127"/>
        <v>0</v>
      </c>
      <c r="K638" s="375">
        <f t="shared" si="128"/>
        <v>0</v>
      </c>
    </row>
    <row r="639" spans="1:11">
      <c r="A639" s="376">
        <v>20827</v>
      </c>
      <c r="B639" s="377" t="s">
        <v>758</v>
      </c>
      <c r="C639" s="378">
        <v>0</v>
      </c>
      <c r="D639" s="378">
        <f t="shared" ref="D639:I639" si="135">SUM(D640:D642)</f>
        <v>0</v>
      </c>
      <c r="E639" s="379">
        <f t="shared" si="125"/>
        <v>0</v>
      </c>
      <c r="F639" s="378">
        <f t="shared" si="126"/>
        <v>0</v>
      </c>
      <c r="G639" s="378">
        <f t="shared" si="135"/>
        <v>0</v>
      </c>
      <c r="H639" s="378">
        <f t="shared" si="135"/>
        <v>0</v>
      </c>
      <c r="I639" s="388">
        <f t="shared" si="135"/>
        <v>0</v>
      </c>
      <c r="J639" s="378">
        <f t="shared" si="127"/>
        <v>0</v>
      </c>
      <c r="K639" s="379">
        <f t="shared" si="128"/>
        <v>0</v>
      </c>
    </row>
    <row r="640" spans="1:11">
      <c r="A640" s="372">
        <v>2082701</v>
      </c>
      <c r="B640" s="373" t="s">
        <v>759</v>
      </c>
      <c r="C640" s="374">
        <v>0</v>
      </c>
      <c r="D640" s="295">
        <v>0</v>
      </c>
      <c r="E640" s="375">
        <f t="shared" si="125"/>
        <v>0</v>
      </c>
      <c r="F640" s="295">
        <f t="shared" si="126"/>
        <v>0</v>
      </c>
      <c r="G640" s="295"/>
      <c r="H640" s="295"/>
      <c r="I640" s="387"/>
      <c r="J640" s="374">
        <f t="shared" si="127"/>
        <v>0</v>
      </c>
      <c r="K640" s="375">
        <f t="shared" si="128"/>
        <v>0</v>
      </c>
    </row>
    <row r="641" spans="1:11">
      <c r="A641" s="372">
        <v>2082702</v>
      </c>
      <c r="B641" s="373" t="s">
        <v>760</v>
      </c>
      <c r="C641" s="374">
        <v>0</v>
      </c>
      <c r="D641" s="295">
        <v>0</v>
      </c>
      <c r="E641" s="375">
        <f t="shared" si="125"/>
        <v>0</v>
      </c>
      <c r="F641" s="295">
        <f t="shared" si="126"/>
        <v>0</v>
      </c>
      <c r="G641" s="295"/>
      <c r="H641" s="295"/>
      <c r="I641" s="387"/>
      <c r="J641" s="374">
        <f t="shared" si="127"/>
        <v>0</v>
      </c>
      <c r="K641" s="375">
        <f t="shared" si="128"/>
        <v>0</v>
      </c>
    </row>
    <row r="642" spans="1:11">
      <c r="A642" s="372">
        <v>2082799</v>
      </c>
      <c r="B642" s="373" t="s">
        <v>761</v>
      </c>
      <c r="C642" s="374">
        <v>0</v>
      </c>
      <c r="D642" s="295">
        <v>0</v>
      </c>
      <c r="E642" s="375">
        <f t="shared" si="125"/>
        <v>0</v>
      </c>
      <c r="F642" s="295">
        <f t="shared" si="126"/>
        <v>0</v>
      </c>
      <c r="G642" s="295"/>
      <c r="H642" s="295"/>
      <c r="I642" s="387"/>
      <c r="J642" s="374">
        <f t="shared" si="127"/>
        <v>0</v>
      </c>
      <c r="K642" s="375">
        <f t="shared" si="128"/>
        <v>0</v>
      </c>
    </row>
    <row r="643" spans="1:11">
      <c r="A643" s="376">
        <v>20828</v>
      </c>
      <c r="B643" s="377" t="s">
        <v>762</v>
      </c>
      <c r="C643" s="378">
        <v>482</v>
      </c>
      <c r="D643" s="378">
        <f t="shared" ref="D643:I643" si="136">SUM(D644:D651)</f>
        <v>559</v>
      </c>
      <c r="E643" s="379">
        <f t="shared" si="125"/>
        <v>115.97510373444</v>
      </c>
      <c r="F643" s="378">
        <f t="shared" si="126"/>
        <v>495</v>
      </c>
      <c r="G643" s="378">
        <f t="shared" si="136"/>
        <v>495</v>
      </c>
      <c r="H643" s="378">
        <f t="shared" si="136"/>
        <v>0</v>
      </c>
      <c r="I643" s="388">
        <f t="shared" si="136"/>
        <v>0</v>
      </c>
      <c r="J643" s="378">
        <f t="shared" si="127"/>
        <v>13</v>
      </c>
      <c r="K643" s="379">
        <f t="shared" si="128"/>
        <v>2.69709543568465</v>
      </c>
    </row>
    <row r="644" spans="1:11">
      <c r="A644" s="372">
        <v>2082801</v>
      </c>
      <c r="B644" s="373" t="s">
        <v>763</v>
      </c>
      <c r="C644" s="374">
        <v>185</v>
      </c>
      <c r="D644" s="295">
        <v>210</v>
      </c>
      <c r="E644" s="375">
        <f t="shared" si="125"/>
        <v>113.513513513514</v>
      </c>
      <c r="F644" s="295">
        <f t="shared" si="126"/>
        <v>142</v>
      </c>
      <c r="G644" s="295">
        <v>142</v>
      </c>
      <c r="H644" s="295"/>
      <c r="I644" s="387"/>
      <c r="J644" s="374">
        <f t="shared" si="127"/>
        <v>-43</v>
      </c>
      <c r="K644" s="375">
        <f t="shared" si="128"/>
        <v>-23.2432432432432</v>
      </c>
    </row>
    <row r="645" spans="1:11">
      <c r="A645" s="372">
        <v>2082802</v>
      </c>
      <c r="B645" s="373" t="s">
        <v>764</v>
      </c>
      <c r="C645" s="374">
        <v>0</v>
      </c>
      <c r="D645" s="295">
        <v>0</v>
      </c>
      <c r="E645" s="375">
        <f t="shared" si="125"/>
        <v>0</v>
      </c>
      <c r="F645" s="295">
        <f t="shared" si="126"/>
        <v>0</v>
      </c>
      <c r="G645" s="295"/>
      <c r="H645" s="295"/>
      <c r="I645" s="387"/>
      <c r="J645" s="374">
        <f t="shared" si="127"/>
        <v>0</v>
      </c>
      <c r="K645" s="375">
        <f t="shared" si="128"/>
        <v>0</v>
      </c>
    </row>
    <row r="646" spans="1:11">
      <c r="A646" s="372">
        <v>2082803</v>
      </c>
      <c r="B646" s="373" t="s">
        <v>765</v>
      </c>
      <c r="C646" s="374">
        <v>0</v>
      </c>
      <c r="D646" s="295">
        <v>0</v>
      </c>
      <c r="E646" s="375">
        <f t="shared" si="125"/>
        <v>0</v>
      </c>
      <c r="F646" s="295">
        <f t="shared" si="126"/>
        <v>0</v>
      </c>
      <c r="G646" s="295"/>
      <c r="H646" s="295"/>
      <c r="I646" s="387"/>
      <c r="J646" s="374">
        <f t="shared" si="127"/>
        <v>0</v>
      </c>
      <c r="K646" s="375">
        <f t="shared" si="128"/>
        <v>0</v>
      </c>
    </row>
    <row r="647" spans="1:11">
      <c r="A647" s="372">
        <v>2082804</v>
      </c>
      <c r="B647" s="373" t="s">
        <v>766</v>
      </c>
      <c r="C647" s="374">
        <v>0</v>
      </c>
      <c r="D647" s="295">
        <v>83</v>
      </c>
      <c r="E647" s="375">
        <f t="shared" si="125"/>
        <v>0</v>
      </c>
      <c r="F647" s="295">
        <f t="shared" si="126"/>
        <v>0</v>
      </c>
      <c r="G647" s="295"/>
      <c r="H647" s="295"/>
      <c r="I647" s="387"/>
      <c r="J647" s="374">
        <f t="shared" si="127"/>
        <v>0</v>
      </c>
      <c r="K647" s="375">
        <f t="shared" si="128"/>
        <v>0</v>
      </c>
    </row>
    <row r="648" spans="1:11">
      <c r="A648" s="372">
        <v>2082805</v>
      </c>
      <c r="B648" s="373" t="s">
        <v>767</v>
      </c>
      <c r="C648" s="374">
        <v>0</v>
      </c>
      <c r="D648" s="295">
        <v>0</v>
      </c>
      <c r="E648" s="375">
        <f t="shared" si="125"/>
        <v>0</v>
      </c>
      <c r="F648" s="295">
        <f t="shared" si="126"/>
        <v>0</v>
      </c>
      <c r="G648" s="295"/>
      <c r="H648" s="295"/>
      <c r="I648" s="387"/>
      <c r="J648" s="374">
        <f t="shared" si="127"/>
        <v>0</v>
      </c>
      <c r="K648" s="375">
        <f t="shared" si="128"/>
        <v>0</v>
      </c>
    </row>
    <row r="649" spans="1:11">
      <c r="A649" s="372">
        <v>2082806</v>
      </c>
      <c r="B649" s="373" t="s">
        <v>213</v>
      </c>
      <c r="C649" s="374"/>
      <c r="D649" s="295">
        <v>0</v>
      </c>
      <c r="E649" s="375"/>
      <c r="F649" s="295"/>
      <c r="G649" s="295"/>
      <c r="H649" s="295"/>
      <c r="I649" s="387"/>
      <c r="J649" s="374">
        <f t="shared" si="127"/>
        <v>0</v>
      </c>
      <c r="K649" s="375">
        <f t="shared" si="128"/>
        <v>0</v>
      </c>
    </row>
    <row r="650" spans="1:11">
      <c r="A650" s="372">
        <v>2082850</v>
      </c>
      <c r="B650" s="373" t="s">
        <v>768</v>
      </c>
      <c r="C650" s="374">
        <v>297</v>
      </c>
      <c r="D650" s="295">
        <v>262</v>
      </c>
      <c r="E650" s="375">
        <f t="shared" ref="E650:E675" si="137">IF(C650=0,0,D650/C650)*100</f>
        <v>88.2154882154882</v>
      </c>
      <c r="F650" s="295">
        <f t="shared" ref="F650:F675" si="138">G650+H650+I650</f>
        <v>353</v>
      </c>
      <c r="G650" s="295">
        <v>353</v>
      </c>
      <c r="H650" s="295"/>
      <c r="I650" s="387"/>
      <c r="J650" s="374">
        <f t="shared" si="127"/>
        <v>56</v>
      </c>
      <c r="K650" s="375">
        <f t="shared" si="128"/>
        <v>18.8552188552189</v>
      </c>
    </row>
    <row r="651" spans="1:11">
      <c r="A651" s="372">
        <v>2082899</v>
      </c>
      <c r="B651" s="373" t="s">
        <v>769</v>
      </c>
      <c r="C651" s="374">
        <v>0</v>
      </c>
      <c r="D651" s="295">
        <v>4</v>
      </c>
      <c r="E651" s="375">
        <f t="shared" si="137"/>
        <v>0</v>
      </c>
      <c r="F651" s="295">
        <f t="shared" si="138"/>
        <v>0</v>
      </c>
      <c r="G651" s="295"/>
      <c r="H651" s="295"/>
      <c r="I651" s="387"/>
      <c r="J651" s="374">
        <f t="shared" si="127"/>
        <v>0</v>
      </c>
      <c r="K651" s="375">
        <f t="shared" si="128"/>
        <v>0</v>
      </c>
    </row>
    <row r="652" spans="1:11">
      <c r="A652" s="376">
        <v>20830</v>
      </c>
      <c r="B652" s="377" t="s">
        <v>770</v>
      </c>
      <c r="C652" s="378">
        <v>209</v>
      </c>
      <c r="D652" s="378">
        <f t="shared" ref="D652:I652" si="139">SUM(D653:D654)</f>
        <v>1128</v>
      </c>
      <c r="E652" s="379">
        <f t="shared" si="137"/>
        <v>539.712918660287</v>
      </c>
      <c r="F652" s="378">
        <f t="shared" si="138"/>
        <v>408</v>
      </c>
      <c r="G652" s="378">
        <f t="shared" si="139"/>
        <v>393</v>
      </c>
      <c r="H652" s="378">
        <f t="shared" si="139"/>
        <v>14</v>
      </c>
      <c r="I652" s="388">
        <f t="shared" si="139"/>
        <v>1</v>
      </c>
      <c r="J652" s="378">
        <f t="shared" si="127"/>
        <v>199</v>
      </c>
      <c r="K652" s="379">
        <f t="shared" si="128"/>
        <v>95.2153110047847</v>
      </c>
    </row>
    <row r="653" spans="1:11">
      <c r="A653" s="372">
        <v>2083001</v>
      </c>
      <c r="B653" s="373" t="s">
        <v>771</v>
      </c>
      <c r="C653" s="374">
        <v>29</v>
      </c>
      <c r="D653" s="295">
        <v>39</v>
      </c>
      <c r="E653" s="375">
        <f t="shared" si="137"/>
        <v>134.48275862069</v>
      </c>
      <c r="F653" s="295">
        <f t="shared" si="138"/>
        <v>14</v>
      </c>
      <c r="G653" s="295"/>
      <c r="H653" s="295">
        <v>14</v>
      </c>
      <c r="I653" s="387"/>
      <c r="J653" s="374">
        <f t="shared" si="127"/>
        <v>-15</v>
      </c>
      <c r="K653" s="375">
        <f t="shared" si="128"/>
        <v>-51.7241379310345</v>
      </c>
    </row>
    <row r="654" spans="1:11">
      <c r="A654" s="372">
        <v>2083099</v>
      </c>
      <c r="B654" s="373" t="s">
        <v>772</v>
      </c>
      <c r="C654" s="374">
        <v>180</v>
      </c>
      <c r="D654" s="295">
        <v>1089</v>
      </c>
      <c r="E654" s="375">
        <f t="shared" si="137"/>
        <v>605</v>
      </c>
      <c r="F654" s="295">
        <f t="shared" si="138"/>
        <v>394</v>
      </c>
      <c r="G654" s="295">
        <v>393</v>
      </c>
      <c r="H654" s="295"/>
      <c r="I654" s="387">
        <v>1</v>
      </c>
      <c r="J654" s="374">
        <f t="shared" si="127"/>
        <v>214</v>
      </c>
      <c r="K654" s="375">
        <f t="shared" si="128"/>
        <v>118.888888888889</v>
      </c>
    </row>
    <row r="655" spans="1:11">
      <c r="A655" s="376">
        <v>20899</v>
      </c>
      <c r="B655" s="377" t="s">
        <v>773</v>
      </c>
      <c r="C655" s="378">
        <v>21</v>
      </c>
      <c r="D655" s="378">
        <f t="shared" ref="D655:I655" si="140">SUM(D656)</f>
        <v>383</v>
      </c>
      <c r="E655" s="379">
        <f t="shared" si="137"/>
        <v>1823.80952380952</v>
      </c>
      <c r="F655" s="378">
        <f t="shared" si="138"/>
        <v>3233</v>
      </c>
      <c r="G655" s="378">
        <f t="shared" si="140"/>
        <v>358</v>
      </c>
      <c r="H655" s="378">
        <f t="shared" si="140"/>
        <v>0</v>
      </c>
      <c r="I655" s="388">
        <f t="shared" si="140"/>
        <v>2875</v>
      </c>
      <c r="J655" s="378">
        <f t="shared" si="127"/>
        <v>3212</v>
      </c>
      <c r="K655" s="379">
        <f t="shared" si="128"/>
        <v>15295.2380952381</v>
      </c>
    </row>
    <row r="656" spans="1:11">
      <c r="A656" s="372">
        <v>2089999</v>
      </c>
      <c r="B656" s="373" t="s">
        <v>773</v>
      </c>
      <c r="C656" s="374">
        <v>21</v>
      </c>
      <c r="D656" s="295">
        <v>383</v>
      </c>
      <c r="E656" s="375">
        <f t="shared" si="137"/>
        <v>1823.80952380952</v>
      </c>
      <c r="F656" s="295">
        <f t="shared" si="138"/>
        <v>3233</v>
      </c>
      <c r="G656" s="295">
        <v>358</v>
      </c>
      <c r="H656" s="295"/>
      <c r="I656" s="387">
        <v>2875</v>
      </c>
      <c r="J656" s="374">
        <f t="shared" si="127"/>
        <v>3212</v>
      </c>
      <c r="K656" s="375">
        <f t="shared" si="128"/>
        <v>15295.2380952381</v>
      </c>
    </row>
    <row r="657" spans="1:11">
      <c r="A657" s="396">
        <v>210</v>
      </c>
      <c r="B657" s="397" t="s">
        <v>774</v>
      </c>
      <c r="C657" s="366">
        <f>SUM(C658,C663,C678,C682,,C694,C698,C703,C707,C711,C714,C723,C725,C731,C736)</f>
        <v>22911</v>
      </c>
      <c r="D657" s="366">
        <f t="shared" ref="D657:I657" si="141">SUM(D658,D663,D678,D682,D694,D698,D703,D707,D711,D714,D723,D725,D731,D736)</f>
        <v>25406</v>
      </c>
      <c r="E657" s="384">
        <f t="shared" si="137"/>
        <v>110.889965518746</v>
      </c>
      <c r="F657" s="366">
        <f t="shared" si="138"/>
        <v>26055</v>
      </c>
      <c r="G657" s="366">
        <f t="shared" si="141"/>
        <v>15388</v>
      </c>
      <c r="H657" s="366">
        <f t="shared" si="141"/>
        <v>7365</v>
      </c>
      <c r="I657" s="383">
        <f t="shared" si="141"/>
        <v>3302</v>
      </c>
      <c r="J657" s="366">
        <f t="shared" si="127"/>
        <v>3144</v>
      </c>
      <c r="K657" s="384">
        <f t="shared" si="128"/>
        <v>13.7226659683122</v>
      </c>
    </row>
    <row r="658" spans="1:11">
      <c r="A658" s="376">
        <v>21001</v>
      </c>
      <c r="B658" s="377" t="s">
        <v>775</v>
      </c>
      <c r="C658" s="378">
        <v>463</v>
      </c>
      <c r="D658" s="378">
        <f t="shared" ref="D658:I658" si="142">SUM(D659:D662)</f>
        <v>581</v>
      </c>
      <c r="E658" s="379">
        <f t="shared" si="137"/>
        <v>125.48596112311</v>
      </c>
      <c r="F658" s="378">
        <f t="shared" si="138"/>
        <v>417</v>
      </c>
      <c r="G658" s="378">
        <f t="shared" si="142"/>
        <v>387</v>
      </c>
      <c r="H658" s="378">
        <f t="shared" si="142"/>
        <v>0</v>
      </c>
      <c r="I658" s="388">
        <f t="shared" si="142"/>
        <v>30</v>
      </c>
      <c r="J658" s="378">
        <f t="shared" si="127"/>
        <v>-46</v>
      </c>
      <c r="K658" s="379">
        <f t="shared" si="128"/>
        <v>-9.93520518358531</v>
      </c>
    </row>
    <row r="659" spans="1:11">
      <c r="A659" s="372">
        <v>2100101</v>
      </c>
      <c r="B659" s="373" t="s">
        <v>776</v>
      </c>
      <c r="C659" s="374">
        <v>270</v>
      </c>
      <c r="D659" s="295">
        <v>303</v>
      </c>
      <c r="E659" s="375">
        <f t="shared" si="137"/>
        <v>112.222222222222</v>
      </c>
      <c r="F659" s="295">
        <f t="shared" si="138"/>
        <v>218</v>
      </c>
      <c r="G659" s="295">
        <v>218</v>
      </c>
      <c r="H659" s="295"/>
      <c r="I659" s="387"/>
      <c r="J659" s="374">
        <f t="shared" si="127"/>
        <v>-52</v>
      </c>
      <c r="K659" s="375">
        <f t="shared" si="128"/>
        <v>-19.2592592592593</v>
      </c>
    </row>
    <row r="660" spans="1:11">
      <c r="A660" s="372">
        <v>2100102</v>
      </c>
      <c r="B660" s="373" t="s">
        <v>777</v>
      </c>
      <c r="C660" s="374">
        <v>0</v>
      </c>
      <c r="D660" s="295">
        <v>0</v>
      </c>
      <c r="E660" s="375">
        <f t="shared" si="137"/>
        <v>0</v>
      </c>
      <c r="F660" s="295">
        <f t="shared" si="138"/>
        <v>0</v>
      </c>
      <c r="G660" s="295"/>
      <c r="H660" s="295"/>
      <c r="I660" s="387"/>
      <c r="J660" s="374">
        <f t="shared" si="127"/>
        <v>0</v>
      </c>
      <c r="K660" s="375">
        <f t="shared" si="128"/>
        <v>0</v>
      </c>
    </row>
    <row r="661" spans="1:11">
      <c r="A661" s="372">
        <v>2100103</v>
      </c>
      <c r="B661" s="373" t="s">
        <v>778</v>
      </c>
      <c r="C661" s="374">
        <v>0</v>
      </c>
      <c r="D661" s="295">
        <v>0</v>
      </c>
      <c r="E661" s="375">
        <f t="shared" si="137"/>
        <v>0</v>
      </c>
      <c r="F661" s="295">
        <f t="shared" si="138"/>
        <v>0</v>
      </c>
      <c r="G661" s="295"/>
      <c r="H661" s="295"/>
      <c r="I661" s="387"/>
      <c r="J661" s="374">
        <f t="shared" si="127"/>
        <v>0</v>
      </c>
      <c r="K661" s="375">
        <f t="shared" si="128"/>
        <v>0</v>
      </c>
    </row>
    <row r="662" spans="1:11">
      <c r="A662" s="372">
        <v>2100199</v>
      </c>
      <c r="B662" s="373" t="s">
        <v>779</v>
      </c>
      <c r="C662" s="374">
        <v>193</v>
      </c>
      <c r="D662" s="295">
        <v>278</v>
      </c>
      <c r="E662" s="375">
        <f t="shared" si="137"/>
        <v>144.041450777202</v>
      </c>
      <c r="F662" s="295">
        <f t="shared" si="138"/>
        <v>199</v>
      </c>
      <c r="G662" s="295">
        <v>169</v>
      </c>
      <c r="H662" s="295"/>
      <c r="I662" s="387">
        <v>30</v>
      </c>
      <c r="J662" s="374">
        <f t="shared" si="127"/>
        <v>6</v>
      </c>
      <c r="K662" s="375">
        <f t="shared" si="128"/>
        <v>3.10880829015544</v>
      </c>
    </row>
    <row r="663" spans="1:11">
      <c r="A663" s="376">
        <v>21002</v>
      </c>
      <c r="B663" s="377" t="s">
        <v>780</v>
      </c>
      <c r="C663" s="378">
        <v>2241</v>
      </c>
      <c r="D663" s="378">
        <f t="shared" ref="D663:I663" si="143">SUM(D664:D677)</f>
        <v>2167</v>
      </c>
      <c r="E663" s="379">
        <f t="shared" si="137"/>
        <v>96.6979027219991</v>
      </c>
      <c r="F663" s="378">
        <f t="shared" si="138"/>
        <v>2602</v>
      </c>
      <c r="G663" s="378">
        <f t="shared" si="143"/>
        <v>2058</v>
      </c>
      <c r="H663" s="378">
        <f t="shared" si="143"/>
        <v>319</v>
      </c>
      <c r="I663" s="388">
        <f t="shared" si="143"/>
        <v>225</v>
      </c>
      <c r="J663" s="378">
        <f t="shared" si="127"/>
        <v>361</v>
      </c>
      <c r="K663" s="379">
        <f t="shared" si="128"/>
        <v>16.1088799643017</v>
      </c>
    </row>
    <row r="664" spans="1:11">
      <c r="A664" s="372">
        <v>2100201</v>
      </c>
      <c r="B664" s="373" t="s">
        <v>781</v>
      </c>
      <c r="C664" s="374">
        <v>841</v>
      </c>
      <c r="D664" s="295">
        <v>776</v>
      </c>
      <c r="E664" s="375">
        <f t="shared" si="137"/>
        <v>92.2711058263971</v>
      </c>
      <c r="F664" s="295">
        <f t="shared" si="138"/>
        <v>984</v>
      </c>
      <c r="G664" s="295">
        <v>699</v>
      </c>
      <c r="H664" s="295">
        <v>153</v>
      </c>
      <c r="I664" s="387">
        <v>132</v>
      </c>
      <c r="J664" s="374">
        <f t="shared" si="127"/>
        <v>143</v>
      </c>
      <c r="K664" s="375">
        <f t="shared" si="128"/>
        <v>17.0035671819263</v>
      </c>
    </row>
    <row r="665" spans="1:11">
      <c r="A665" s="372">
        <v>2100202</v>
      </c>
      <c r="B665" s="373" t="s">
        <v>782</v>
      </c>
      <c r="C665" s="374">
        <v>596</v>
      </c>
      <c r="D665" s="295">
        <v>602</v>
      </c>
      <c r="E665" s="375">
        <f t="shared" si="137"/>
        <v>101.006711409396</v>
      </c>
      <c r="F665" s="295">
        <f t="shared" si="138"/>
        <v>647</v>
      </c>
      <c r="G665" s="295">
        <v>558</v>
      </c>
      <c r="H665" s="295">
        <v>46</v>
      </c>
      <c r="I665" s="387">
        <v>43</v>
      </c>
      <c r="J665" s="374">
        <f t="shared" si="127"/>
        <v>51</v>
      </c>
      <c r="K665" s="375">
        <f t="shared" si="128"/>
        <v>8.55704697986577</v>
      </c>
    </row>
    <row r="666" spans="1:11">
      <c r="A666" s="372">
        <v>2100203</v>
      </c>
      <c r="B666" s="373" t="s">
        <v>783</v>
      </c>
      <c r="C666" s="374">
        <v>0</v>
      </c>
      <c r="D666" s="295">
        <v>0</v>
      </c>
      <c r="E666" s="375">
        <f t="shared" si="137"/>
        <v>0</v>
      </c>
      <c r="F666" s="295">
        <f t="shared" si="138"/>
        <v>0</v>
      </c>
      <c r="G666" s="295"/>
      <c r="H666" s="295"/>
      <c r="I666" s="387"/>
      <c r="J666" s="374">
        <f t="shared" si="127"/>
        <v>0</v>
      </c>
      <c r="K666" s="375">
        <f t="shared" si="128"/>
        <v>0</v>
      </c>
    </row>
    <row r="667" spans="1:11">
      <c r="A667" s="372">
        <v>2100204</v>
      </c>
      <c r="B667" s="373" t="s">
        <v>784</v>
      </c>
      <c r="C667" s="374">
        <v>0</v>
      </c>
      <c r="D667" s="295">
        <v>0</v>
      </c>
      <c r="E667" s="375">
        <f t="shared" si="137"/>
        <v>0</v>
      </c>
      <c r="F667" s="295">
        <f t="shared" si="138"/>
        <v>0</v>
      </c>
      <c r="G667" s="295"/>
      <c r="H667" s="295"/>
      <c r="I667" s="387"/>
      <c r="J667" s="374">
        <f t="shared" si="127"/>
        <v>0</v>
      </c>
      <c r="K667" s="375">
        <f t="shared" si="128"/>
        <v>0</v>
      </c>
    </row>
    <row r="668" spans="1:11">
      <c r="A668" s="372">
        <v>2100205</v>
      </c>
      <c r="B668" s="373" t="s">
        <v>785</v>
      </c>
      <c r="C668" s="374">
        <v>0</v>
      </c>
      <c r="D668" s="295">
        <v>0</v>
      </c>
      <c r="E668" s="375">
        <f t="shared" si="137"/>
        <v>0</v>
      </c>
      <c r="F668" s="295">
        <f t="shared" si="138"/>
        <v>0</v>
      </c>
      <c r="G668" s="295"/>
      <c r="H668" s="295"/>
      <c r="I668" s="387"/>
      <c r="J668" s="374">
        <f t="shared" si="127"/>
        <v>0</v>
      </c>
      <c r="K668" s="375">
        <f t="shared" si="128"/>
        <v>0</v>
      </c>
    </row>
    <row r="669" spans="1:11">
      <c r="A669" s="372">
        <v>2100206</v>
      </c>
      <c r="B669" s="373" t="s">
        <v>786</v>
      </c>
      <c r="C669" s="374">
        <v>804</v>
      </c>
      <c r="D669" s="295">
        <v>789</v>
      </c>
      <c r="E669" s="375">
        <f t="shared" si="137"/>
        <v>98.134328358209</v>
      </c>
      <c r="F669" s="295">
        <f t="shared" si="138"/>
        <v>971</v>
      </c>
      <c r="G669" s="295">
        <v>801</v>
      </c>
      <c r="H669" s="295">
        <v>120</v>
      </c>
      <c r="I669" s="387">
        <v>50</v>
      </c>
      <c r="J669" s="374">
        <f t="shared" si="127"/>
        <v>167</v>
      </c>
      <c r="K669" s="375">
        <f t="shared" si="128"/>
        <v>20.771144278607</v>
      </c>
    </row>
    <row r="670" spans="1:11">
      <c r="A670" s="372">
        <v>2100207</v>
      </c>
      <c r="B670" s="373" t="s">
        <v>787</v>
      </c>
      <c r="C670" s="374">
        <v>0</v>
      </c>
      <c r="D670" s="295">
        <v>0</v>
      </c>
      <c r="E670" s="375">
        <f t="shared" si="137"/>
        <v>0</v>
      </c>
      <c r="F670" s="295">
        <f t="shared" si="138"/>
        <v>0</v>
      </c>
      <c r="G670" s="295"/>
      <c r="H670" s="295"/>
      <c r="I670" s="387"/>
      <c r="J670" s="374">
        <f t="shared" si="127"/>
        <v>0</v>
      </c>
      <c r="K670" s="375">
        <f t="shared" si="128"/>
        <v>0</v>
      </c>
    </row>
    <row r="671" spans="1:11">
      <c r="A671" s="372">
        <v>2100208</v>
      </c>
      <c r="B671" s="373" t="s">
        <v>788</v>
      </c>
      <c r="C671" s="374">
        <v>0</v>
      </c>
      <c r="D671" s="295">
        <v>0</v>
      </c>
      <c r="E671" s="375">
        <f t="shared" si="137"/>
        <v>0</v>
      </c>
      <c r="F671" s="295">
        <f t="shared" si="138"/>
        <v>0</v>
      </c>
      <c r="G671" s="295"/>
      <c r="H671" s="295"/>
      <c r="I671" s="387"/>
      <c r="J671" s="374">
        <f t="shared" si="127"/>
        <v>0</v>
      </c>
      <c r="K671" s="375">
        <f t="shared" si="128"/>
        <v>0</v>
      </c>
    </row>
    <row r="672" spans="1:11">
      <c r="A672" s="372">
        <v>2100209</v>
      </c>
      <c r="B672" s="373" t="s">
        <v>789</v>
      </c>
      <c r="C672" s="374">
        <v>0</v>
      </c>
      <c r="D672" s="295">
        <v>0</v>
      </c>
      <c r="E672" s="375">
        <f t="shared" si="137"/>
        <v>0</v>
      </c>
      <c r="F672" s="295">
        <f t="shared" si="138"/>
        <v>0</v>
      </c>
      <c r="G672" s="295"/>
      <c r="H672" s="295"/>
      <c r="I672" s="387"/>
      <c r="J672" s="374">
        <f t="shared" si="127"/>
        <v>0</v>
      </c>
      <c r="K672" s="375">
        <f t="shared" si="128"/>
        <v>0</v>
      </c>
    </row>
    <row r="673" spans="1:11">
      <c r="A673" s="372">
        <v>2100210</v>
      </c>
      <c r="B673" s="373" t="s">
        <v>790</v>
      </c>
      <c r="C673" s="374">
        <v>0</v>
      </c>
      <c r="D673" s="295">
        <v>0</v>
      </c>
      <c r="E673" s="375">
        <f t="shared" si="137"/>
        <v>0</v>
      </c>
      <c r="F673" s="295">
        <f t="shared" si="138"/>
        <v>0</v>
      </c>
      <c r="G673" s="295"/>
      <c r="H673" s="295"/>
      <c r="I673" s="387"/>
      <c r="J673" s="374">
        <f t="shared" si="127"/>
        <v>0</v>
      </c>
      <c r="K673" s="375">
        <f t="shared" si="128"/>
        <v>0</v>
      </c>
    </row>
    <row r="674" spans="1:11">
      <c r="A674" s="372">
        <v>2100211</v>
      </c>
      <c r="B674" s="373" t="s">
        <v>791</v>
      </c>
      <c r="C674" s="374">
        <v>0</v>
      </c>
      <c r="D674" s="295">
        <v>0</v>
      </c>
      <c r="E674" s="375">
        <f t="shared" si="137"/>
        <v>0</v>
      </c>
      <c r="F674" s="295">
        <f t="shared" si="138"/>
        <v>0</v>
      </c>
      <c r="G674" s="295"/>
      <c r="H674" s="295"/>
      <c r="I674" s="387"/>
      <c r="J674" s="374">
        <f t="shared" si="127"/>
        <v>0</v>
      </c>
      <c r="K674" s="375">
        <f t="shared" si="128"/>
        <v>0</v>
      </c>
    </row>
    <row r="675" spans="1:11">
      <c r="A675" s="372">
        <v>2100212</v>
      </c>
      <c r="B675" s="373" t="s">
        <v>792</v>
      </c>
      <c r="C675" s="374">
        <v>0</v>
      </c>
      <c r="D675" s="295">
        <v>0</v>
      </c>
      <c r="E675" s="375">
        <f t="shared" si="137"/>
        <v>0</v>
      </c>
      <c r="F675" s="295">
        <f t="shared" si="138"/>
        <v>0</v>
      </c>
      <c r="G675" s="295"/>
      <c r="H675" s="295"/>
      <c r="I675" s="387"/>
      <c r="J675" s="374">
        <f t="shared" si="127"/>
        <v>0</v>
      </c>
      <c r="K675" s="375">
        <f t="shared" si="128"/>
        <v>0</v>
      </c>
    </row>
    <row r="676" spans="1:11">
      <c r="A676" s="372">
        <v>2100213</v>
      </c>
      <c r="B676" s="373" t="s">
        <v>793</v>
      </c>
      <c r="C676" s="374"/>
      <c r="D676" s="295">
        <v>0</v>
      </c>
      <c r="E676" s="375"/>
      <c r="F676" s="295"/>
      <c r="G676" s="295"/>
      <c r="H676" s="295"/>
      <c r="I676" s="387"/>
      <c r="J676" s="374"/>
      <c r="K676" s="375"/>
    </row>
    <row r="677" spans="1:11">
      <c r="A677" s="372">
        <v>2100299</v>
      </c>
      <c r="B677" s="373" t="s">
        <v>794</v>
      </c>
      <c r="C677" s="374">
        <v>0</v>
      </c>
      <c r="D677" s="295">
        <v>0</v>
      </c>
      <c r="E677" s="375">
        <f t="shared" ref="E677:E740" si="144">IF(C677=0,0,D677/C677)*100</f>
        <v>0</v>
      </c>
      <c r="F677" s="295">
        <f t="shared" ref="F677:F740" si="145">G677+H677+I677</f>
        <v>0</v>
      </c>
      <c r="G677" s="295"/>
      <c r="H677" s="295"/>
      <c r="I677" s="387"/>
      <c r="J677" s="374">
        <f t="shared" ref="J677:J740" si="146">F677-C677</f>
        <v>0</v>
      </c>
      <c r="K677" s="375">
        <f t="shared" ref="K677:K740" si="147">IF(C677=0,0,J677/C677*100)</f>
        <v>0</v>
      </c>
    </row>
    <row r="678" spans="1:11">
      <c r="A678" s="376">
        <v>21003</v>
      </c>
      <c r="B678" s="377" t="s">
        <v>795</v>
      </c>
      <c r="C678" s="378">
        <v>2682</v>
      </c>
      <c r="D678" s="378">
        <f t="shared" ref="D678:I678" si="148">SUM(D679:D681)</f>
        <v>3050</v>
      </c>
      <c r="E678" s="379">
        <f t="shared" si="144"/>
        <v>113.72110365399</v>
      </c>
      <c r="F678" s="378">
        <f t="shared" si="145"/>
        <v>2781</v>
      </c>
      <c r="G678" s="378">
        <f t="shared" si="148"/>
        <v>1822</v>
      </c>
      <c r="H678" s="378">
        <f t="shared" si="148"/>
        <v>789</v>
      </c>
      <c r="I678" s="388">
        <f t="shared" si="148"/>
        <v>170</v>
      </c>
      <c r="J678" s="378">
        <f t="shared" si="146"/>
        <v>99</v>
      </c>
      <c r="K678" s="379">
        <f t="shared" si="147"/>
        <v>3.69127516778523</v>
      </c>
    </row>
    <row r="679" spans="1:11">
      <c r="A679" s="372">
        <v>2100301</v>
      </c>
      <c r="B679" s="373" t="s">
        <v>796</v>
      </c>
      <c r="C679" s="374">
        <v>0</v>
      </c>
      <c r="D679" s="295">
        <v>0</v>
      </c>
      <c r="E679" s="375">
        <f t="shared" si="144"/>
        <v>0</v>
      </c>
      <c r="F679" s="295">
        <f t="shared" si="145"/>
        <v>0</v>
      </c>
      <c r="G679" s="295"/>
      <c r="H679" s="295"/>
      <c r="I679" s="387"/>
      <c r="J679" s="374">
        <f t="shared" si="146"/>
        <v>0</v>
      </c>
      <c r="K679" s="375">
        <f t="shared" si="147"/>
        <v>0</v>
      </c>
    </row>
    <row r="680" spans="1:11">
      <c r="A680" s="372">
        <v>2100302</v>
      </c>
      <c r="B680" s="373" t="s">
        <v>797</v>
      </c>
      <c r="C680" s="374">
        <v>2007</v>
      </c>
      <c r="D680" s="295">
        <v>2057</v>
      </c>
      <c r="E680" s="375">
        <f t="shared" si="144"/>
        <v>102.491280518186</v>
      </c>
      <c r="F680" s="295">
        <f t="shared" si="145"/>
        <v>2090</v>
      </c>
      <c r="G680" s="295">
        <v>1811</v>
      </c>
      <c r="H680" s="295">
        <v>260</v>
      </c>
      <c r="I680" s="387">
        <v>19</v>
      </c>
      <c r="J680" s="374">
        <f t="shared" si="146"/>
        <v>83</v>
      </c>
      <c r="K680" s="375">
        <f t="shared" si="147"/>
        <v>4.13552566018934</v>
      </c>
    </row>
    <row r="681" spans="1:11">
      <c r="A681" s="372">
        <v>2100399</v>
      </c>
      <c r="B681" s="373" t="s">
        <v>798</v>
      </c>
      <c r="C681" s="374">
        <v>675</v>
      </c>
      <c r="D681" s="295">
        <v>993</v>
      </c>
      <c r="E681" s="375">
        <f t="shared" si="144"/>
        <v>147.111111111111</v>
      </c>
      <c r="F681" s="295">
        <f t="shared" si="145"/>
        <v>691</v>
      </c>
      <c r="G681" s="295">
        <v>11</v>
      </c>
      <c r="H681" s="295">
        <v>529</v>
      </c>
      <c r="I681" s="387">
        <v>151</v>
      </c>
      <c r="J681" s="374">
        <f t="shared" si="146"/>
        <v>16</v>
      </c>
      <c r="K681" s="375">
        <f t="shared" si="147"/>
        <v>2.37037037037037</v>
      </c>
    </row>
    <row r="682" spans="1:11">
      <c r="A682" s="376">
        <v>21004</v>
      </c>
      <c r="B682" s="377" t="s">
        <v>799</v>
      </c>
      <c r="C682" s="378">
        <v>3661</v>
      </c>
      <c r="D682" s="378">
        <f t="shared" ref="D682:I682" si="149">SUM(D683:D693)</f>
        <v>3955</v>
      </c>
      <c r="E682" s="379">
        <f t="shared" si="144"/>
        <v>108.030592734226</v>
      </c>
      <c r="F682" s="378">
        <f t="shared" si="145"/>
        <v>4701</v>
      </c>
      <c r="G682" s="378">
        <f t="shared" si="149"/>
        <v>958</v>
      </c>
      <c r="H682" s="378">
        <f t="shared" si="149"/>
        <v>2783</v>
      </c>
      <c r="I682" s="388">
        <f t="shared" si="149"/>
        <v>960</v>
      </c>
      <c r="J682" s="378">
        <f t="shared" si="146"/>
        <v>1040</v>
      </c>
      <c r="K682" s="379">
        <f t="shared" si="147"/>
        <v>28.4075389237913</v>
      </c>
    </row>
    <row r="683" spans="1:11">
      <c r="A683" s="372">
        <v>2100401</v>
      </c>
      <c r="B683" s="373" t="s">
        <v>800</v>
      </c>
      <c r="C683" s="374">
        <v>587</v>
      </c>
      <c r="D683" s="295">
        <v>528</v>
      </c>
      <c r="E683" s="375">
        <f t="shared" si="144"/>
        <v>89.9488926746167</v>
      </c>
      <c r="F683" s="295">
        <f t="shared" si="145"/>
        <v>522</v>
      </c>
      <c r="G683" s="295">
        <v>522</v>
      </c>
      <c r="H683" s="295"/>
      <c r="I683" s="387"/>
      <c r="J683" s="374">
        <f t="shared" si="146"/>
        <v>-65</v>
      </c>
      <c r="K683" s="375">
        <f t="shared" si="147"/>
        <v>-11.0732538330494</v>
      </c>
    </row>
    <row r="684" spans="1:11">
      <c r="A684" s="372">
        <v>2100402</v>
      </c>
      <c r="B684" s="373" t="s">
        <v>801</v>
      </c>
      <c r="C684" s="374">
        <v>186</v>
      </c>
      <c r="D684" s="295">
        <v>129</v>
      </c>
      <c r="E684" s="375">
        <f t="shared" si="144"/>
        <v>69.3548387096774</v>
      </c>
      <c r="F684" s="295">
        <f t="shared" si="145"/>
        <v>134</v>
      </c>
      <c r="G684" s="295">
        <v>93</v>
      </c>
      <c r="H684" s="295">
        <v>6</v>
      </c>
      <c r="I684" s="387">
        <v>35</v>
      </c>
      <c r="J684" s="374">
        <f t="shared" si="146"/>
        <v>-52</v>
      </c>
      <c r="K684" s="375">
        <f t="shared" si="147"/>
        <v>-27.9569892473118</v>
      </c>
    </row>
    <row r="685" spans="1:11">
      <c r="A685" s="372">
        <v>2100403</v>
      </c>
      <c r="B685" s="373" t="s">
        <v>802</v>
      </c>
      <c r="C685" s="374">
        <v>0</v>
      </c>
      <c r="D685" s="295">
        <v>0</v>
      </c>
      <c r="E685" s="375">
        <f t="shared" si="144"/>
        <v>0</v>
      </c>
      <c r="F685" s="295">
        <f t="shared" si="145"/>
        <v>0</v>
      </c>
      <c r="G685" s="295"/>
      <c r="H685" s="295"/>
      <c r="I685" s="387"/>
      <c r="J685" s="374">
        <f t="shared" si="146"/>
        <v>0</v>
      </c>
      <c r="K685" s="375">
        <f t="shared" si="147"/>
        <v>0</v>
      </c>
    </row>
    <row r="686" spans="1:11">
      <c r="A686" s="372">
        <v>2100404</v>
      </c>
      <c r="B686" s="373" t="s">
        <v>803</v>
      </c>
      <c r="C686" s="374">
        <v>0</v>
      </c>
      <c r="D686" s="295">
        <v>0</v>
      </c>
      <c r="E686" s="375">
        <f t="shared" si="144"/>
        <v>0</v>
      </c>
      <c r="F686" s="295">
        <f t="shared" si="145"/>
        <v>0</v>
      </c>
      <c r="G686" s="295"/>
      <c r="H686" s="295"/>
      <c r="I686" s="387"/>
      <c r="J686" s="374">
        <f t="shared" si="146"/>
        <v>0</v>
      </c>
      <c r="K686" s="375">
        <f t="shared" si="147"/>
        <v>0</v>
      </c>
    </row>
    <row r="687" spans="1:11">
      <c r="A687" s="372">
        <v>2100405</v>
      </c>
      <c r="B687" s="373" t="s">
        <v>804</v>
      </c>
      <c r="C687" s="374">
        <v>56</v>
      </c>
      <c r="D687" s="295">
        <v>51</v>
      </c>
      <c r="E687" s="375">
        <f t="shared" si="144"/>
        <v>91.0714285714286</v>
      </c>
      <c r="F687" s="295">
        <f t="shared" si="145"/>
        <v>46</v>
      </c>
      <c r="G687" s="295">
        <v>46</v>
      </c>
      <c r="H687" s="295"/>
      <c r="I687" s="387"/>
      <c r="J687" s="374">
        <f t="shared" si="146"/>
        <v>-10</v>
      </c>
      <c r="K687" s="375">
        <f t="shared" si="147"/>
        <v>-17.8571428571429</v>
      </c>
    </row>
    <row r="688" spans="1:11">
      <c r="A688" s="372">
        <v>2100406</v>
      </c>
      <c r="B688" s="373" t="s">
        <v>805</v>
      </c>
      <c r="C688" s="374">
        <v>0</v>
      </c>
      <c r="D688" s="295">
        <v>0</v>
      </c>
      <c r="E688" s="375">
        <f t="shared" si="144"/>
        <v>0</v>
      </c>
      <c r="F688" s="295">
        <f t="shared" si="145"/>
        <v>0</v>
      </c>
      <c r="G688" s="295"/>
      <c r="H688" s="295"/>
      <c r="I688" s="387"/>
      <c r="J688" s="374">
        <f t="shared" si="146"/>
        <v>0</v>
      </c>
      <c r="K688" s="375">
        <f t="shared" si="147"/>
        <v>0</v>
      </c>
    </row>
    <row r="689" spans="1:11">
      <c r="A689" s="372">
        <v>2100407</v>
      </c>
      <c r="B689" s="373" t="s">
        <v>806</v>
      </c>
      <c r="C689" s="374">
        <v>0</v>
      </c>
      <c r="D689" s="295">
        <v>0</v>
      </c>
      <c r="E689" s="375">
        <f t="shared" si="144"/>
        <v>0</v>
      </c>
      <c r="F689" s="295">
        <f t="shared" si="145"/>
        <v>0</v>
      </c>
      <c r="G689" s="295"/>
      <c r="H689" s="295"/>
      <c r="I689" s="387"/>
      <c r="J689" s="374">
        <f t="shared" si="146"/>
        <v>0</v>
      </c>
      <c r="K689" s="375">
        <f t="shared" si="147"/>
        <v>0</v>
      </c>
    </row>
    <row r="690" spans="1:11">
      <c r="A690" s="372">
        <v>2100408</v>
      </c>
      <c r="B690" s="373" t="s">
        <v>807</v>
      </c>
      <c r="C690" s="374">
        <v>2461</v>
      </c>
      <c r="D690" s="295">
        <v>3044</v>
      </c>
      <c r="E690" s="375">
        <f t="shared" si="144"/>
        <v>123.689557090614</v>
      </c>
      <c r="F690" s="295">
        <f t="shared" si="145"/>
        <v>3048</v>
      </c>
      <c r="G690" s="295">
        <v>297</v>
      </c>
      <c r="H690" s="295">
        <v>2396</v>
      </c>
      <c r="I690" s="387">
        <v>355</v>
      </c>
      <c r="J690" s="374">
        <f t="shared" si="146"/>
        <v>587</v>
      </c>
      <c r="K690" s="375">
        <f t="shared" si="147"/>
        <v>23.8520926452662</v>
      </c>
    </row>
    <row r="691" spans="1:11">
      <c r="A691" s="372">
        <v>2100409</v>
      </c>
      <c r="B691" s="373" t="s">
        <v>808</v>
      </c>
      <c r="C691" s="374">
        <v>371</v>
      </c>
      <c r="D691" s="295">
        <v>182</v>
      </c>
      <c r="E691" s="375">
        <f t="shared" si="144"/>
        <v>49.0566037735849</v>
      </c>
      <c r="F691" s="295">
        <f t="shared" si="145"/>
        <v>800</v>
      </c>
      <c r="G691" s="295"/>
      <c r="H691" s="295">
        <v>381</v>
      </c>
      <c r="I691" s="387">
        <v>419</v>
      </c>
      <c r="J691" s="374">
        <f t="shared" si="146"/>
        <v>429</v>
      </c>
      <c r="K691" s="375">
        <f t="shared" si="147"/>
        <v>115.633423180593</v>
      </c>
    </row>
    <row r="692" spans="1:11">
      <c r="A692" s="372">
        <v>2100410</v>
      </c>
      <c r="B692" s="373" t="s">
        <v>809</v>
      </c>
      <c r="C692" s="374">
        <v>0</v>
      </c>
      <c r="D692" s="295">
        <v>9</v>
      </c>
      <c r="E692" s="375">
        <f t="shared" si="144"/>
        <v>0</v>
      </c>
      <c r="F692" s="295">
        <f t="shared" si="145"/>
        <v>0</v>
      </c>
      <c r="G692" s="295"/>
      <c r="H692" s="295"/>
      <c r="I692" s="387"/>
      <c r="J692" s="374">
        <f t="shared" si="146"/>
        <v>0</v>
      </c>
      <c r="K692" s="375">
        <f t="shared" si="147"/>
        <v>0</v>
      </c>
    </row>
    <row r="693" spans="1:11">
      <c r="A693" s="372">
        <v>2100499</v>
      </c>
      <c r="B693" s="373" t="s">
        <v>810</v>
      </c>
      <c r="C693" s="374">
        <v>0</v>
      </c>
      <c r="D693" s="295">
        <v>12</v>
      </c>
      <c r="E693" s="375">
        <f t="shared" si="144"/>
        <v>0</v>
      </c>
      <c r="F693" s="295">
        <f t="shared" si="145"/>
        <v>151</v>
      </c>
      <c r="G693" s="295"/>
      <c r="H693" s="295"/>
      <c r="I693" s="387">
        <v>151</v>
      </c>
      <c r="J693" s="374">
        <f t="shared" si="146"/>
        <v>151</v>
      </c>
      <c r="K693" s="375">
        <f t="shared" si="147"/>
        <v>0</v>
      </c>
    </row>
    <row r="694" spans="1:11">
      <c r="A694" s="376">
        <v>21007</v>
      </c>
      <c r="B694" s="377" t="s">
        <v>811</v>
      </c>
      <c r="C694" s="378">
        <v>1401</v>
      </c>
      <c r="D694" s="378">
        <f t="shared" ref="D694:I694" si="150">SUM(D695:D697)</f>
        <v>3119</v>
      </c>
      <c r="E694" s="379">
        <f t="shared" si="144"/>
        <v>222.626695217702</v>
      </c>
      <c r="F694" s="378">
        <f t="shared" si="145"/>
        <v>1538</v>
      </c>
      <c r="G694" s="378">
        <f t="shared" si="150"/>
        <v>97</v>
      </c>
      <c r="H694" s="378">
        <f t="shared" si="150"/>
        <v>1421</v>
      </c>
      <c r="I694" s="388">
        <f t="shared" si="150"/>
        <v>20</v>
      </c>
      <c r="J694" s="378">
        <f t="shared" si="146"/>
        <v>137</v>
      </c>
      <c r="K694" s="379">
        <f t="shared" si="147"/>
        <v>9.77872947894361</v>
      </c>
    </row>
    <row r="695" spans="1:11">
      <c r="A695" s="372">
        <v>2100716</v>
      </c>
      <c r="B695" s="373" t="s">
        <v>812</v>
      </c>
      <c r="C695" s="374">
        <v>0</v>
      </c>
      <c r="D695" s="295">
        <v>0</v>
      </c>
      <c r="E695" s="375">
        <f t="shared" si="144"/>
        <v>0</v>
      </c>
      <c r="F695" s="295">
        <f t="shared" si="145"/>
        <v>0</v>
      </c>
      <c r="G695" s="295"/>
      <c r="H695" s="295"/>
      <c r="I695" s="387"/>
      <c r="J695" s="374">
        <f t="shared" si="146"/>
        <v>0</v>
      </c>
      <c r="K695" s="375">
        <f t="shared" si="147"/>
        <v>0</v>
      </c>
    </row>
    <row r="696" spans="1:11">
      <c r="A696" s="372">
        <v>2100717</v>
      </c>
      <c r="B696" s="373" t="s">
        <v>813</v>
      </c>
      <c r="C696" s="374">
        <v>1401</v>
      </c>
      <c r="D696" s="295">
        <v>3019</v>
      </c>
      <c r="E696" s="375">
        <f t="shared" si="144"/>
        <v>215.488936473947</v>
      </c>
      <c r="F696" s="295">
        <f t="shared" si="145"/>
        <v>1538</v>
      </c>
      <c r="G696" s="295">
        <v>97</v>
      </c>
      <c r="H696" s="295">
        <v>1421</v>
      </c>
      <c r="I696" s="387">
        <v>20</v>
      </c>
      <c r="J696" s="374">
        <f t="shared" si="146"/>
        <v>137</v>
      </c>
      <c r="K696" s="375">
        <f t="shared" si="147"/>
        <v>9.77872947894361</v>
      </c>
    </row>
    <row r="697" spans="1:11">
      <c r="A697" s="372">
        <v>2100799</v>
      </c>
      <c r="B697" s="373" t="s">
        <v>814</v>
      </c>
      <c r="C697" s="374">
        <v>0</v>
      </c>
      <c r="D697" s="295">
        <v>100</v>
      </c>
      <c r="E697" s="375">
        <f t="shared" si="144"/>
        <v>0</v>
      </c>
      <c r="F697" s="295">
        <f t="shared" si="145"/>
        <v>0</v>
      </c>
      <c r="G697" s="295"/>
      <c r="H697" s="295"/>
      <c r="I697" s="387">
        <v>0</v>
      </c>
      <c r="J697" s="374">
        <f t="shared" si="146"/>
        <v>0</v>
      </c>
      <c r="K697" s="375">
        <f t="shared" si="147"/>
        <v>0</v>
      </c>
    </row>
    <row r="698" spans="1:11">
      <c r="A698" s="376">
        <v>21011</v>
      </c>
      <c r="B698" s="377" t="s">
        <v>815</v>
      </c>
      <c r="C698" s="378">
        <v>7588</v>
      </c>
      <c r="D698" s="378">
        <f t="shared" ref="D698:I698" si="151">SUM(D699:D702)</f>
        <v>7319</v>
      </c>
      <c r="E698" s="379">
        <f t="shared" si="144"/>
        <v>96.4549288350026</v>
      </c>
      <c r="F698" s="378">
        <f t="shared" si="145"/>
        <v>6393</v>
      </c>
      <c r="G698" s="378">
        <f t="shared" si="151"/>
        <v>6393</v>
      </c>
      <c r="H698" s="378">
        <f t="shared" si="151"/>
        <v>0</v>
      </c>
      <c r="I698" s="388">
        <f t="shared" si="151"/>
        <v>0</v>
      </c>
      <c r="J698" s="378">
        <f t="shared" si="146"/>
        <v>-1195</v>
      </c>
      <c r="K698" s="379">
        <f t="shared" si="147"/>
        <v>-15.7485503426463</v>
      </c>
    </row>
    <row r="699" spans="1:11">
      <c r="A699" s="372">
        <v>2101101</v>
      </c>
      <c r="B699" s="373" t="s">
        <v>816</v>
      </c>
      <c r="C699" s="374">
        <v>2261</v>
      </c>
      <c r="D699" s="295">
        <v>2146</v>
      </c>
      <c r="E699" s="375">
        <f t="shared" si="144"/>
        <v>94.9137549756745</v>
      </c>
      <c r="F699" s="295">
        <f t="shared" si="145"/>
        <v>1517</v>
      </c>
      <c r="G699" s="295">
        <v>1517</v>
      </c>
      <c r="H699" s="295"/>
      <c r="I699" s="387"/>
      <c r="J699" s="374">
        <f t="shared" si="146"/>
        <v>-744</v>
      </c>
      <c r="K699" s="375">
        <f t="shared" si="147"/>
        <v>-32.905793896506</v>
      </c>
    </row>
    <row r="700" spans="1:11">
      <c r="A700" s="372">
        <v>2101102</v>
      </c>
      <c r="B700" s="373" t="s">
        <v>817</v>
      </c>
      <c r="C700" s="374">
        <v>3154</v>
      </c>
      <c r="D700" s="295">
        <v>3136</v>
      </c>
      <c r="E700" s="375">
        <f t="shared" si="144"/>
        <v>99.429296131896</v>
      </c>
      <c r="F700" s="295">
        <f t="shared" si="145"/>
        <v>3231</v>
      </c>
      <c r="G700" s="295">
        <v>3231</v>
      </c>
      <c r="H700" s="295"/>
      <c r="I700" s="387"/>
      <c r="J700" s="374">
        <f t="shared" si="146"/>
        <v>77</v>
      </c>
      <c r="K700" s="375">
        <f t="shared" si="147"/>
        <v>2.44134432466709</v>
      </c>
    </row>
    <row r="701" spans="1:11">
      <c r="A701" s="372">
        <v>2101103</v>
      </c>
      <c r="B701" s="373" t="s">
        <v>818</v>
      </c>
      <c r="C701" s="374">
        <v>2173</v>
      </c>
      <c r="D701" s="295">
        <v>2024</v>
      </c>
      <c r="E701" s="375">
        <f t="shared" si="144"/>
        <v>93.1431201104464</v>
      </c>
      <c r="F701" s="295">
        <f t="shared" si="145"/>
        <v>1645</v>
      </c>
      <c r="G701" s="295">
        <v>1645</v>
      </c>
      <c r="H701" s="295"/>
      <c r="I701" s="387"/>
      <c r="J701" s="374">
        <f t="shared" si="146"/>
        <v>-528</v>
      </c>
      <c r="K701" s="375">
        <f t="shared" si="147"/>
        <v>-24.2982052462034</v>
      </c>
    </row>
    <row r="702" spans="1:11">
      <c r="A702" s="372">
        <v>2101199</v>
      </c>
      <c r="B702" s="373" t="s">
        <v>819</v>
      </c>
      <c r="C702" s="374">
        <v>0</v>
      </c>
      <c r="D702" s="295">
        <v>13</v>
      </c>
      <c r="E702" s="375">
        <f t="shared" si="144"/>
        <v>0</v>
      </c>
      <c r="F702" s="295">
        <f t="shared" si="145"/>
        <v>0</v>
      </c>
      <c r="G702" s="295">
        <v>0</v>
      </c>
      <c r="H702" s="295"/>
      <c r="I702" s="387"/>
      <c r="J702" s="374">
        <f t="shared" si="146"/>
        <v>0</v>
      </c>
      <c r="K702" s="375">
        <f t="shared" si="147"/>
        <v>0</v>
      </c>
    </row>
    <row r="703" spans="1:11">
      <c r="A703" s="376">
        <v>21012</v>
      </c>
      <c r="B703" s="377" t="s">
        <v>820</v>
      </c>
      <c r="C703" s="378">
        <v>2100</v>
      </c>
      <c r="D703" s="378">
        <f t="shared" ref="D703:I703" si="152">SUM(D704:D706)</f>
        <v>2021</v>
      </c>
      <c r="E703" s="379">
        <f t="shared" si="144"/>
        <v>96.2380952380952</v>
      </c>
      <c r="F703" s="378">
        <f t="shared" si="145"/>
        <v>2200</v>
      </c>
      <c r="G703" s="378">
        <f t="shared" si="152"/>
        <v>2200</v>
      </c>
      <c r="H703" s="378">
        <f t="shared" si="152"/>
        <v>0</v>
      </c>
      <c r="I703" s="388">
        <f t="shared" si="152"/>
        <v>0</v>
      </c>
      <c r="J703" s="378">
        <f t="shared" si="146"/>
        <v>100</v>
      </c>
      <c r="K703" s="379">
        <f t="shared" si="147"/>
        <v>4.76190476190476</v>
      </c>
    </row>
    <row r="704" spans="1:11">
      <c r="A704" s="372">
        <v>2101201</v>
      </c>
      <c r="B704" s="373" t="s">
        <v>821</v>
      </c>
      <c r="C704" s="374">
        <v>0</v>
      </c>
      <c r="D704" s="295">
        <v>0</v>
      </c>
      <c r="E704" s="375">
        <f t="shared" si="144"/>
        <v>0</v>
      </c>
      <c r="F704" s="295">
        <f t="shared" si="145"/>
        <v>0</v>
      </c>
      <c r="G704" s="295"/>
      <c r="H704" s="295"/>
      <c r="I704" s="387"/>
      <c r="J704" s="374">
        <f t="shared" si="146"/>
        <v>0</v>
      </c>
      <c r="K704" s="375">
        <f t="shared" si="147"/>
        <v>0</v>
      </c>
    </row>
    <row r="705" spans="1:11">
      <c r="A705" s="372">
        <v>2101202</v>
      </c>
      <c r="B705" s="373" t="s">
        <v>822</v>
      </c>
      <c r="C705" s="374">
        <v>2100</v>
      </c>
      <c r="D705" s="295">
        <v>2021</v>
      </c>
      <c r="E705" s="375">
        <f t="shared" si="144"/>
        <v>96.2380952380952</v>
      </c>
      <c r="F705" s="295">
        <f t="shared" si="145"/>
        <v>2200</v>
      </c>
      <c r="G705" s="295">
        <v>2200</v>
      </c>
      <c r="H705" s="295"/>
      <c r="I705" s="387"/>
      <c r="J705" s="374">
        <f t="shared" si="146"/>
        <v>100</v>
      </c>
      <c r="K705" s="375">
        <f t="shared" si="147"/>
        <v>4.76190476190476</v>
      </c>
    </row>
    <row r="706" spans="1:11">
      <c r="A706" s="372">
        <v>2101299</v>
      </c>
      <c r="B706" s="373" t="s">
        <v>823</v>
      </c>
      <c r="C706" s="374">
        <v>0</v>
      </c>
      <c r="D706" s="295">
        <v>0</v>
      </c>
      <c r="E706" s="375">
        <f t="shared" si="144"/>
        <v>0</v>
      </c>
      <c r="F706" s="295">
        <f t="shared" si="145"/>
        <v>0</v>
      </c>
      <c r="G706" s="295"/>
      <c r="H706" s="295"/>
      <c r="I706" s="387"/>
      <c r="J706" s="374">
        <f t="shared" si="146"/>
        <v>0</v>
      </c>
      <c r="K706" s="375">
        <f t="shared" si="147"/>
        <v>0</v>
      </c>
    </row>
    <row r="707" spans="1:11">
      <c r="A707" s="376">
        <v>21013</v>
      </c>
      <c r="B707" s="377" t="s">
        <v>824</v>
      </c>
      <c r="C707" s="378">
        <v>1982</v>
      </c>
      <c r="D707" s="378">
        <f t="shared" ref="D707:I707" si="153">SUM(D708:D710)</f>
        <v>2462</v>
      </c>
      <c r="E707" s="379">
        <f t="shared" si="144"/>
        <v>124.217961654894</v>
      </c>
      <c r="F707" s="378">
        <f t="shared" si="145"/>
        <v>2883</v>
      </c>
      <c r="G707" s="378">
        <f t="shared" si="153"/>
        <v>1050</v>
      </c>
      <c r="H707" s="378">
        <f t="shared" si="153"/>
        <v>1833</v>
      </c>
      <c r="I707" s="388">
        <f t="shared" si="153"/>
        <v>0</v>
      </c>
      <c r="J707" s="378">
        <f t="shared" si="146"/>
        <v>901</v>
      </c>
      <c r="K707" s="379">
        <f t="shared" si="147"/>
        <v>45.4591321897074</v>
      </c>
    </row>
    <row r="708" spans="1:11">
      <c r="A708" s="372">
        <v>2101301</v>
      </c>
      <c r="B708" s="373" t="s">
        <v>825</v>
      </c>
      <c r="C708" s="374">
        <v>1982</v>
      </c>
      <c r="D708" s="295">
        <v>2312</v>
      </c>
      <c r="E708" s="375">
        <f t="shared" si="144"/>
        <v>116.64984863774</v>
      </c>
      <c r="F708" s="295">
        <f t="shared" si="145"/>
        <v>2883</v>
      </c>
      <c r="G708" s="295">
        <v>1050</v>
      </c>
      <c r="H708" s="295">
        <v>1833</v>
      </c>
      <c r="I708" s="387"/>
      <c r="J708" s="374">
        <f t="shared" si="146"/>
        <v>901</v>
      </c>
      <c r="K708" s="375">
        <f t="shared" si="147"/>
        <v>45.4591321897074</v>
      </c>
    </row>
    <row r="709" spans="1:11">
      <c r="A709" s="372">
        <v>2101302</v>
      </c>
      <c r="B709" s="373" t="s">
        <v>826</v>
      </c>
      <c r="C709" s="374">
        <v>0</v>
      </c>
      <c r="D709" s="295">
        <v>0</v>
      </c>
      <c r="E709" s="375">
        <f t="shared" si="144"/>
        <v>0</v>
      </c>
      <c r="F709" s="295">
        <f t="shared" si="145"/>
        <v>0</v>
      </c>
      <c r="G709" s="295"/>
      <c r="H709" s="295"/>
      <c r="I709" s="387"/>
      <c r="J709" s="374">
        <f t="shared" si="146"/>
        <v>0</v>
      </c>
      <c r="K709" s="375">
        <f t="shared" si="147"/>
        <v>0</v>
      </c>
    </row>
    <row r="710" spans="1:11">
      <c r="A710" s="372">
        <v>2101399</v>
      </c>
      <c r="B710" s="373" t="s">
        <v>827</v>
      </c>
      <c r="C710" s="374">
        <v>0</v>
      </c>
      <c r="D710" s="295">
        <v>150</v>
      </c>
      <c r="E710" s="375">
        <f t="shared" si="144"/>
        <v>0</v>
      </c>
      <c r="F710" s="295">
        <f t="shared" si="145"/>
        <v>0</v>
      </c>
      <c r="G710" s="295"/>
      <c r="H710" s="295"/>
      <c r="I710" s="387"/>
      <c r="J710" s="374">
        <f t="shared" si="146"/>
        <v>0</v>
      </c>
      <c r="K710" s="375">
        <f t="shared" si="147"/>
        <v>0</v>
      </c>
    </row>
    <row r="711" spans="1:11">
      <c r="A711" s="376">
        <v>21014</v>
      </c>
      <c r="B711" s="377" t="s">
        <v>828</v>
      </c>
      <c r="C711" s="378">
        <v>98</v>
      </c>
      <c r="D711" s="378">
        <f t="shared" ref="D711:I711" si="154">SUM(D712:D713)</f>
        <v>110</v>
      </c>
      <c r="E711" s="379">
        <f t="shared" si="144"/>
        <v>112.244897959184</v>
      </c>
      <c r="F711" s="378">
        <f t="shared" si="145"/>
        <v>120</v>
      </c>
      <c r="G711" s="378">
        <f t="shared" si="154"/>
        <v>0</v>
      </c>
      <c r="H711" s="378">
        <f t="shared" si="154"/>
        <v>119</v>
      </c>
      <c r="I711" s="388">
        <f t="shared" si="154"/>
        <v>1</v>
      </c>
      <c r="J711" s="378">
        <f t="shared" si="146"/>
        <v>22</v>
      </c>
      <c r="K711" s="379">
        <f t="shared" si="147"/>
        <v>22.4489795918367</v>
      </c>
    </row>
    <row r="712" spans="1:11">
      <c r="A712" s="372">
        <v>2101401</v>
      </c>
      <c r="B712" s="373" t="s">
        <v>829</v>
      </c>
      <c r="C712" s="374">
        <v>98</v>
      </c>
      <c r="D712" s="295">
        <v>110</v>
      </c>
      <c r="E712" s="375">
        <f t="shared" si="144"/>
        <v>112.244897959184</v>
      </c>
      <c r="F712" s="295">
        <f t="shared" si="145"/>
        <v>120</v>
      </c>
      <c r="G712" s="295"/>
      <c r="H712" s="295">
        <v>119</v>
      </c>
      <c r="I712" s="387">
        <v>1</v>
      </c>
      <c r="J712" s="374">
        <f t="shared" si="146"/>
        <v>22</v>
      </c>
      <c r="K712" s="375">
        <f t="shared" si="147"/>
        <v>22.4489795918367</v>
      </c>
    </row>
    <row r="713" spans="1:11">
      <c r="A713" s="372">
        <v>2101499</v>
      </c>
      <c r="B713" s="373" t="s">
        <v>830</v>
      </c>
      <c r="C713" s="374">
        <v>0</v>
      </c>
      <c r="D713" s="295">
        <v>0</v>
      </c>
      <c r="E713" s="375">
        <f t="shared" si="144"/>
        <v>0</v>
      </c>
      <c r="F713" s="295">
        <f t="shared" si="145"/>
        <v>0</v>
      </c>
      <c r="G713" s="295"/>
      <c r="H713" s="295"/>
      <c r="I713" s="387"/>
      <c r="J713" s="374">
        <f t="shared" si="146"/>
        <v>0</v>
      </c>
      <c r="K713" s="375">
        <f t="shared" si="147"/>
        <v>0</v>
      </c>
    </row>
    <row r="714" spans="1:11">
      <c r="A714" s="376">
        <v>21015</v>
      </c>
      <c r="B714" s="377" t="s">
        <v>831</v>
      </c>
      <c r="C714" s="378">
        <v>556</v>
      </c>
      <c r="D714" s="378">
        <f t="shared" ref="D714:I714" si="155">SUM(D715:D722)</f>
        <v>569</v>
      </c>
      <c r="E714" s="379">
        <f t="shared" si="144"/>
        <v>102.338129496403</v>
      </c>
      <c r="F714" s="378">
        <f t="shared" si="145"/>
        <v>506</v>
      </c>
      <c r="G714" s="378">
        <f t="shared" si="155"/>
        <v>423</v>
      </c>
      <c r="H714" s="378">
        <f t="shared" si="155"/>
        <v>81</v>
      </c>
      <c r="I714" s="388">
        <f t="shared" si="155"/>
        <v>2</v>
      </c>
      <c r="J714" s="378">
        <f t="shared" si="146"/>
        <v>-50</v>
      </c>
      <c r="K714" s="379">
        <f t="shared" si="147"/>
        <v>-8.99280575539568</v>
      </c>
    </row>
    <row r="715" spans="1:11">
      <c r="A715" s="372">
        <v>2101501</v>
      </c>
      <c r="B715" s="373" t="s">
        <v>832</v>
      </c>
      <c r="C715" s="374">
        <v>275</v>
      </c>
      <c r="D715" s="295">
        <v>267</v>
      </c>
      <c r="E715" s="375">
        <f t="shared" si="144"/>
        <v>97.0909090909091</v>
      </c>
      <c r="F715" s="295">
        <f t="shared" si="145"/>
        <v>216</v>
      </c>
      <c r="G715" s="295">
        <v>216</v>
      </c>
      <c r="H715" s="295"/>
      <c r="I715" s="387"/>
      <c r="J715" s="374">
        <f t="shared" si="146"/>
        <v>-59</v>
      </c>
      <c r="K715" s="375">
        <f t="shared" si="147"/>
        <v>-21.4545454545455</v>
      </c>
    </row>
    <row r="716" spans="1:11">
      <c r="A716" s="372">
        <v>2101502</v>
      </c>
      <c r="B716" s="373" t="s">
        <v>833</v>
      </c>
      <c r="C716" s="374">
        <v>0</v>
      </c>
      <c r="D716" s="295">
        <v>1</v>
      </c>
      <c r="E716" s="375">
        <f t="shared" si="144"/>
        <v>0</v>
      </c>
      <c r="F716" s="295">
        <f t="shared" si="145"/>
        <v>1</v>
      </c>
      <c r="G716" s="295">
        <v>1</v>
      </c>
      <c r="H716" s="295"/>
      <c r="I716" s="387"/>
      <c r="J716" s="374">
        <f t="shared" si="146"/>
        <v>1</v>
      </c>
      <c r="K716" s="375">
        <f t="shared" si="147"/>
        <v>0</v>
      </c>
    </row>
    <row r="717" spans="1:11">
      <c r="A717" s="372">
        <v>2101503</v>
      </c>
      <c r="B717" s="373" t="s">
        <v>834</v>
      </c>
      <c r="C717" s="374">
        <v>0</v>
      </c>
      <c r="D717" s="295">
        <v>0</v>
      </c>
      <c r="E717" s="375">
        <f t="shared" si="144"/>
        <v>0</v>
      </c>
      <c r="F717" s="295">
        <f t="shared" si="145"/>
        <v>0</v>
      </c>
      <c r="G717" s="295"/>
      <c r="H717" s="295"/>
      <c r="I717" s="387"/>
      <c r="J717" s="374">
        <f t="shared" si="146"/>
        <v>0</v>
      </c>
      <c r="K717" s="375">
        <f t="shared" si="147"/>
        <v>0</v>
      </c>
    </row>
    <row r="718" spans="1:11">
      <c r="A718" s="372">
        <v>2101504</v>
      </c>
      <c r="B718" s="373" t="s">
        <v>213</v>
      </c>
      <c r="C718" s="374">
        <v>0</v>
      </c>
      <c r="D718" s="295">
        <v>0</v>
      </c>
      <c r="E718" s="375">
        <f t="shared" si="144"/>
        <v>0</v>
      </c>
      <c r="F718" s="295">
        <f t="shared" si="145"/>
        <v>0</v>
      </c>
      <c r="G718" s="295"/>
      <c r="H718" s="295"/>
      <c r="I718" s="387"/>
      <c r="J718" s="374">
        <f t="shared" si="146"/>
        <v>0</v>
      </c>
      <c r="K718" s="375">
        <f t="shared" si="147"/>
        <v>0</v>
      </c>
    </row>
    <row r="719" spans="1:11">
      <c r="A719" s="372">
        <v>2101505</v>
      </c>
      <c r="B719" s="373" t="s">
        <v>835</v>
      </c>
      <c r="C719" s="374">
        <v>0</v>
      </c>
      <c r="D719" s="295">
        <v>0</v>
      </c>
      <c r="E719" s="375">
        <f t="shared" si="144"/>
        <v>0</v>
      </c>
      <c r="F719" s="295">
        <f t="shared" si="145"/>
        <v>0</v>
      </c>
      <c r="G719" s="295"/>
      <c r="H719" s="295"/>
      <c r="I719" s="387"/>
      <c r="J719" s="374">
        <f t="shared" si="146"/>
        <v>0</v>
      </c>
      <c r="K719" s="375">
        <f t="shared" si="147"/>
        <v>0</v>
      </c>
    </row>
    <row r="720" spans="1:11">
      <c r="A720" s="372">
        <v>2101506</v>
      </c>
      <c r="B720" s="373" t="s">
        <v>836</v>
      </c>
      <c r="C720" s="374">
        <v>0</v>
      </c>
      <c r="D720" s="295">
        <v>0</v>
      </c>
      <c r="E720" s="375">
        <f t="shared" si="144"/>
        <v>0</v>
      </c>
      <c r="F720" s="295">
        <f t="shared" si="145"/>
        <v>0</v>
      </c>
      <c r="G720" s="295"/>
      <c r="H720" s="295"/>
      <c r="I720" s="387"/>
      <c r="J720" s="374">
        <f t="shared" si="146"/>
        <v>0</v>
      </c>
      <c r="K720" s="375">
        <f t="shared" si="147"/>
        <v>0</v>
      </c>
    </row>
    <row r="721" spans="1:11">
      <c r="A721" s="372">
        <v>2101550</v>
      </c>
      <c r="B721" s="373" t="s">
        <v>837</v>
      </c>
      <c r="C721" s="374">
        <v>206</v>
      </c>
      <c r="D721" s="295">
        <v>194</v>
      </c>
      <c r="E721" s="375">
        <f t="shared" si="144"/>
        <v>94.1747572815534</v>
      </c>
      <c r="F721" s="295">
        <f t="shared" si="145"/>
        <v>206</v>
      </c>
      <c r="G721" s="295">
        <v>206</v>
      </c>
      <c r="H721" s="295"/>
      <c r="I721" s="387"/>
      <c r="J721" s="374">
        <f t="shared" si="146"/>
        <v>0</v>
      </c>
      <c r="K721" s="375">
        <f t="shared" si="147"/>
        <v>0</v>
      </c>
    </row>
    <row r="722" spans="1:11">
      <c r="A722" s="372">
        <v>2101599</v>
      </c>
      <c r="B722" s="373" t="s">
        <v>838</v>
      </c>
      <c r="C722" s="374">
        <v>75</v>
      </c>
      <c r="D722" s="295">
        <v>107</v>
      </c>
      <c r="E722" s="375">
        <f t="shared" si="144"/>
        <v>142.666666666667</v>
      </c>
      <c r="F722" s="295">
        <f t="shared" si="145"/>
        <v>83</v>
      </c>
      <c r="G722" s="295"/>
      <c r="H722" s="295">
        <v>81</v>
      </c>
      <c r="I722" s="387">
        <v>2</v>
      </c>
      <c r="J722" s="374">
        <f t="shared" si="146"/>
        <v>8</v>
      </c>
      <c r="K722" s="375">
        <f t="shared" si="147"/>
        <v>10.6666666666667</v>
      </c>
    </row>
    <row r="723" spans="1:11">
      <c r="A723" s="376">
        <v>21016</v>
      </c>
      <c r="B723" s="377" t="s">
        <v>839</v>
      </c>
      <c r="C723" s="378">
        <v>0</v>
      </c>
      <c r="D723" s="378">
        <f t="shared" ref="D723:I723" si="156">SUM(D724)</f>
        <v>0</v>
      </c>
      <c r="E723" s="379">
        <f t="shared" si="144"/>
        <v>0</v>
      </c>
      <c r="F723" s="378">
        <f t="shared" si="145"/>
        <v>0</v>
      </c>
      <c r="G723" s="378">
        <f t="shared" si="156"/>
        <v>0</v>
      </c>
      <c r="H723" s="378">
        <f t="shared" si="156"/>
        <v>0</v>
      </c>
      <c r="I723" s="388">
        <f t="shared" si="156"/>
        <v>0</v>
      </c>
      <c r="J723" s="378">
        <f t="shared" si="146"/>
        <v>0</v>
      </c>
      <c r="K723" s="379">
        <f t="shared" si="147"/>
        <v>0</v>
      </c>
    </row>
    <row r="724" spans="1:11">
      <c r="A724" s="372">
        <v>2101601</v>
      </c>
      <c r="B724" s="373" t="s">
        <v>839</v>
      </c>
      <c r="C724" s="374">
        <v>0</v>
      </c>
      <c r="D724" s="295">
        <v>0</v>
      </c>
      <c r="E724" s="375">
        <f t="shared" si="144"/>
        <v>0</v>
      </c>
      <c r="F724" s="295">
        <f t="shared" si="145"/>
        <v>0</v>
      </c>
      <c r="G724" s="295"/>
      <c r="H724" s="295"/>
      <c r="I724" s="387"/>
      <c r="J724" s="374">
        <f t="shared" si="146"/>
        <v>0</v>
      </c>
      <c r="K724" s="374">
        <f t="shared" si="147"/>
        <v>0</v>
      </c>
    </row>
    <row r="725" spans="1:11">
      <c r="A725" s="376">
        <v>21017</v>
      </c>
      <c r="B725" s="377" t="s">
        <v>840</v>
      </c>
      <c r="C725" s="378">
        <v>139</v>
      </c>
      <c r="D725" s="378">
        <f t="shared" ref="D725:I725" si="157">SUM(D726:D730)</f>
        <v>53</v>
      </c>
      <c r="E725" s="378">
        <f t="shared" si="144"/>
        <v>38.1294964028777</v>
      </c>
      <c r="F725" s="378">
        <f t="shared" si="145"/>
        <v>114</v>
      </c>
      <c r="G725" s="378">
        <f t="shared" si="157"/>
        <v>0</v>
      </c>
      <c r="H725" s="378">
        <f t="shared" si="157"/>
        <v>20</v>
      </c>
      <c r="I725" s="388">
        <f t="shared" si="157"/>
        <v>94</v>
      </c>
      <c r="J725" s="378">
        <f t="shared" si="146"/>
        <v>-25</v>
      </c>
      <c r="K725" s="379">
        <f t="shared" si="147"/>
        <v>-17.9856115107914</v>
      </c>
    </row>
    <row r="726" spans="1:11">
      <c r="A726" s="372">
        <v>2101701</v>
      </c>
      <c r="B726" s="373" t="s">
        <v>841</v>
      </c>
      <c r="C726" s="374">
        <v>0</v>
      </c>
      <c r="D726" s="295">
        <v>0</v>
      </c>
      <c r="E726" s="375">
        <f t="shared" si="144"/>
        <v>0</v>
      </c>
      <c r="F726" s="295">
        <f t="shared" si="145"/>
        <v>0</v>
      </c>
      <c r="G726" s="295"/>
      <c r="H726" s="295"/>
      <c r="I726" s="387"/>
      <c r="J726" s="374">
        <f t="shared" si="146"/>
        <v>0</v>
      </c>
      <c r="K726" s="374">
        <f t="shared" si="147"/>
        <v>0</v>
      </c>
    </row>
    <row r="727" spans="1:11">
      <c r="A727" s="372">
        <v>2101702</v>
      </c>
      <c r="B727" s="373" t="s">
        <v>842</v>
      </c>
      <c r="C727" s="374">
        <v>0</v>
      </c>
      <c r="D727" s="295">
        <v>0</v>
      </c>
      <c r="E727" s="375">
        <f t="shared" si="144"/>
        <v>0</v>
      </c>
      <c r="F727" s="295">
        <f t="shared" si="145"/>
        <v>0</v>
      </c>
      <c r="G727" s="295"/>
      <c r="H727" s="295"/>
      <c r="I727" s="387"/>
      <c r="J727" s="374">
        <f t="shared" si="146"/>
        <v>0</v>
      </c>
      <c r="K727" s="374">
        <f t="shared" si="147"/>
        <v>0</v>
      </c>
    </row>
    <row r="728" spans="1:11">
      <c r="A728" s="372">
        <v>2101703</v>
      </c>
      <c r="B728" s="373" t="s">
        <v>843</v>
      </c>
      <c r="C728" s="374">
        <v>0</v>
      </c>
      <c r="D728" s="295">
        <v>0</v>
      </c>
      <c r="E728" s="375">
        <f t="shared" si="144"/>
        <v>0</v>
      </c>
      <c r="F728" s="295">
        <f t="shared" si="145"/>
        <v>0</v>
      </c>
      <c r="G728" s="295"/>
      <c r="H728" s="295"/>
      <c r="I728" s="387"/>
      <c r="J728" s="374">
        <f t="shared" si="146"/>
        <v>0</v>
      </c>
      <c r="K728" s="374">
        <f t="shared" si="147"/>
        <v>0</v>
      </c>
    </row>
    <row r="729" spans="1:11">
      <c r="A729" s="372">
        <v>2101704</v>
      </c>
      <c r="B729" s="373" t="s">
        <v>844</v>
      </c>
      <c r="C729" s="374">
        <v>139</v>
      </c>
      <c r="D729" s="295">
        <v>53</v>
      </c>
      <c r="E729" s="375">
        <f t="shared" si="144"/>
        <v>38.1294964028777</v>
      </c>
      <c r="F729" s="295">
        <f t="shared" si="145"/>
        <v>94</v>
      </c>
      <c r="G729" s="295"/>
      <c r="H729" s="295"/>
      <c r="I729" s="387">
        <v>94</v>
      </c>
      <c r="J729" s="374">
        <f t="shared" si="146"/>
        <v>-45</v>
      </c>
      <c r="K729" s="374">
        <f t="shared" si="147"/>
        <v>-32.3741007194245</v>
      </c>
    </row>
    <row r="730" spans="1:11">
      <c r="A730" s="372">
        <v>2101799</v>
      </c>
      <c r="B730" s="373" t="s">
        <v>845</v>
      </c>
      <c r="C730" s="374">
        <v>0</v>
      </c>
      <c r="D730" s="295">
        <v>0</v>
      </c>
      <c r="E730" s="375">
        <f t="shared" si="144"/>
        <v>0</v>
      </c>
      <c r="F730" s="295">
        <f t="shared" si="145"/>
        <v>20</v>
      </c>
      <c r="G730" s="295"/>
      <c r="H730" s="295">
        <v>20</v>
      </c>
      <c r="I730" s="387"/>
      <c r="J730" s="374">
        <f t="shared" si="146"/>
        <v>20</v>
      </c>
      <c r="K730" s="374">
        <f t="shared" si="147"/>
        <v>0</v>
      </c>
    </row>
    <row r="731" spans="1:11">
      <c r="A731" s="376">
        <v>21018</v>
      </c>
      <c r="B731" s="376" t="s">
        <v>846</v>
      </c>
      <c r="C731" s="395">
        <v>0</v>
      </c>
      <c r="D731" s="395">
        <f t="shared" ref="D731:I731" si="158">SUM(D732:D735)</f>
        <v>0</v>
      </c>
      <c r="E731" s="395">
        <f t="shared" si="144"/>
        <v>0</v>
      </c>
      <c r="F731" s="395">
        <f t="shared" si="145"/>
        <v>0</v>
      </c>
      <c r="G731" s="395">
        <f t="shared" si="158"/>
        <v>0</v>
      </c>
      <c r="H731" s="395">
        <f t="shared" si="158"/>
        <v>0</v>
      </c>
      <c r="I731" s="388">
        <f t="shared" si="158"/>
        <v>0</v>
      </c>
      <c r="J731" s="395">
        <f t="shared" si="146"/>
        <v>0</v>
      </c>
      <c r="K731" s="395">
        <f t="shared" si="147"/>
        <v>0</v>
      </c>
    </row>
    <row r="732" spans="1:11">
      <c r="A732" s="372">
        <v>2101801</v>
      </c>
      <c r="B732" s="373" t="s">
        <v>847</v>
      </c>
      <c r="C732" s="374">
        <v>0</v>
      </c>
      <c r="D732" s="295">
        <v>0</v>
      </c>
      <c r="E732" s="375">
        <f t="shared" si="144"/>
        <v>0</v>
      </c>
      <c r="F732" s="295">
        <f t="shared" si="145"/>
        <v>0</v>
      </c>
      <c r="G732" s="295"/>
      <c r="H732" s="295"/>
      <c r="I732" s="387"/>
      <c r="J732" s="374">
        <f t="shared" si="146"/>
        <v>0</v>
      </c>
      <c r="K732" s="374">
        <f t="shared" si="147"/>
        <v>0</v>
      </c>
    </row>
    <row r="733" spans="1:11">
      <c r="A733" s="372">
        <v>2101802</v>
      </c>
      <c r="B733" s="373" t="s">
        <v>848</v>
      </c>
      <c r="C733" s="374">
        <v>0</v>
      </c>
      <c r="D733" s="295">
        <v>0</v>
      </c>
      <c r="E733" s="375">
        <f t="shared" si="144"/>
        <v>0</v>
      </c>
      <c r="F733" s="295">
        <f t="shared" si="145"/>
        <v>0</v>
      </c>
      <c r="G733" s="295"/>
      <c r="H733" s="295"/>
      <c r="I733" s="387"/>
      <c r="J733" s="374">
        <f t="shared" si="146"/>
        <v>0</v>
      </c>
      <c r="K733" s="374">
        <f t="shared" si="147"/>
        <v>0</v>
      </c>
    </row>
    <row r="734" spans="1:11">
      <c r="A734" s="372">
        <v>2101803</v>
      </c>
      <c r="B734" s="373" t="s">
        <v>849</v>
      </c>
      <c r="C734" s="374">
        <v>0</v>
      </c>
      <c r="D734" s="295">
        <v>0</v>
      </c>
      <c r="E734" s="375">
        <f t="shared" si="144"/>
        <v>0</v>
      </c>
      <c r="F734" s="295">
        <f t="shared" si="145"/>
        <v>0</v>
      </c>
      <c r="G734" s="295"/>
      <c r="H734" s="295"/>
      <c r="I734" s="387"/>
      <c r="J734" s="374">
        <f t="shared" si="146"/>
        <v>0</v>
      </c>
      <c r="K734" s="374">
        <f t="shared" si="147"/>
        <v>0</v>
      </c>
    </row>
    <row r="735" spans="1:11">
      <c r="A735" s="372">
        <v>2101899</v>
      </c>
      <c r="B735" s="373" t="s">
        <v>850</v>
      </c>
      <c r="C735" s="374">
        <v>0</v>
      </c>
      <c r="D735" s="295">
        <v>0</v>
      </c>
      <c r="E735" s="375">
        <f t="shared" si="144"/>
        <v>0</v>
      </c>
      <c r="F735" s="295">
        <f t="shared" si="145"/>
        <v>0</v>
      </c>
      <c r="G735" s="295"/>
      <c r="H735" s="295"/>
      <c r="I735" s="387"/>
      <c r="J735" s="374">
        <f t="shared" si="146"/>
        <v>0</v>
      </c>
      <c r="K735" s="374">
        <f t="shared" si="147"/>
        <v>0</v>
      </c>
    </row>
    <row r="736" spans="1:11">
      <c r="A736" s="376">
        <v>21099</v>
      </c>
      <c r="B736" s="377" t="s">
        <v>851</v>
      </c>
      <c r="C736" s="378">
        <v>0</v>
      </c>
      <c r="D736" s="378">
        <f t="shared" ref="D736:I736" si="159">SUM(D737)</f>
        <v>0</v>
      </c>
      <c r="E736" s="379">
        <f t="shared" si="144"/>
        <v>0</v>
      </c>
      <c r="F736" s="378">
        <f t="shared" si="145"/>
        <v>1800</v>
      </c>
      <c r="G736" s="378">
        <f t="shared" si="159"/>
        <v>0</v>
      </c>
      <c r="H736" s="378">
        <f t="shared" si="159"/>
        <v>0</v>
      </c>
      <c r="I736" s="388">
        <f t="shared" si="159"/>
        <v>1800</v>
      </c>
      <c r="J736" s="378">
        <f t="shared" si="146"/>
        <v>1800</v>
      </c>
      <c r="K736" s="379">
        <f t="shared" si="147"/>
        <v>0</v>
      </c>
    </row>
    <row r="737" spans="1:11">
      <c r="A737" s="372">
        <v>2109999</v>
      </c>
      <c r="B737" s="373" t="s">
        <v>851</v>
      </c>
      <c r="C737" s="374">
        <v>0</v>
      </c>
      <c r="D737" s="295">
        <v>0</v>
      </c>
      <c r="E737" s="375">
        <f t="shared" si="144"/>
        <v>0</v>
      </c>
      <c r="F737" s="295">
        <f t="shared" si="145"/>
        <v>1800</v>
      </c>
      <c r="G737" s="295"/>
      <c r="H737" s="295"/>
      <c r="I737" s="387">
        <v>1800</v>
      </c>
      <c r="J737" s="374">
        <f t="shared" si="146"/>
        <v>1800</v>
      </c>
      <c r="K737" s="375">
        <f t="shared" si="147"/>
        <v>0</v>
      </c>
    </row>
    <row r="738" spans="1:11">
      <c r="A738" s="396">
        <v>211</v>
      </c>
      <c r="B738" s="397" t="s">
        <v>852</v>
      </c>
      <c r="C738" s="366">
        <f t="shared" ref="C738:I738" si="160">SUM(C739,C749,C753,C762,C769,C776,C779,C782,C784,C786,C792,C794,C796,C807)</f>
        <v>-370</v>
      </c>
      <c r="D738" s="366">
        <f t="shared" si="160"/>
        <v>222</v>
      </c>
      <c r="E738" s="384">
        <f t="shared" si="144"/>
        <v>-60</v>
      </c>
      <c r="F738" s="366">
        <f t="shared" si="145"/>
        <v>4144</v>
      </c>
      <c r="G738" s="366">
        <f t="shared" si="160"/>
        <v>3</v>
      </c>
      <c r="H738" s="366">
        <f t="shared" si="160"/>
        <v>384</v>
      </c>
      <c r="I738" s="383">
        <f t="shared" si="160"/>
        <v>3757</v>
      </c>
      <c r="J738" s="366">
        <f t="shared" si="146"/>
        <v>4514</v>
      </c>
      <c r="K738" s="384">
        <f t="shared" si="147"/>
        <v>-1220</v>
      </c>
    </row>
    <row r="739" spans="1:11">
      <c r="A739" s="376">
        <v>21101</v>
      </c>
      <c r="B739" s="377" t="s">
        <v>853</v>
      </c>
      <c r="C739" s="378">
        <v>0</v>
      </c>
      <c r="D739" s="378">
        <f t="shared" ref="D739:I739" si="161">SUM(D740:D748)</f>
        <v>0</v>
      </c>
      <c r="E739" s="379">
        <f t="shared" si="144"/>
        <v>0</v>
      </c>
      <c r="F739" s="378">
        <f t="shared" si="145"/>
        <v>0</v>
      </c>
      <c r="G739" s="378">
        <f t="shared" si="161"/>
        <v>0</v>
      </c>
      <c r="H739" s="378">
        <f t="shared" si="161"/>
        <v>0</v>
      </c>
      <c r="I739" s="388">
        <f t="shared" si="161"/>
        <v>0</v>
      </c>
      <c r="J739" s="378">
        <f t="shared" si="146"/>
        <v>0</v>
      </c>
      <c r="K739" s="379">
        <f t="shared" si="147"/>
        <v>0</v>
      </c>
    </row>
    <row r="740" spans="1:11">
      <c r="A740" s="372">
        <v>2110101</v>
      </c>
      <c r="B740" s="373" t="s">
        <v>854</v>
      </c>
      <c r="C740" s="374">
        <v>0</v>
      </c>
      <c r="D740" s="295">
        <v>0</v>
      </c>
      <c r="E740" s="375">
        <f t="shared" si="144"/>
        <v>0</v>
      </c>
      <c r="F740" s="295">
        <f t="shared" si="145"/>
        <v>0</v>
      </c>
      <c r="G740" s="295"/>
      <c r="H740" s="295"/>
      <c r="I740" s="387"/>
      <c r="J740" s="374">
        <f t="shared" si="146"/>
        <v>0</v>
      </c>
      <c r="K740" s="375">
        <f t="shared" si="147"/>
        <v>0</v>
      </c>
    </row>
    <row r="741" spans="1:11">
      <c r="A741" s="372">
        <v>2110102</v>
      </c>
      <c r="B741" s="373" t="s">
        <v>855</v>
      </c>
      <c r="C741" s="374">
        <v>0</v>
      </c>
      <c r="D741" s="295">
        <v>0</v>
      </c>
      <c r="E741" s="375">
        <f t="shared" ref="E741:E765" si="162">IF(C741=0,0,D741/C741)*100</f>
        <v>0</v>
      </c>
      <c r="F741" s="295">
        <f t="shared" ref="F741:F765" si="163">G741+H741+I741</f>
        <v>0</v>
      </c>
      <c r="G741" s="295"/>
      <c r="H741" s="295"/>
      <c r="I741" s="387"/>
      <c r="J741" s="374">
        <f t="shared" ref="J741:J765" si="164">F741-C741</f>
        <v>0</v>
      </c>
      <c r="K741" s="375">
        <f t="shared" ref="K741:K765" si="165">IF(C741=0,0,J741/C741*100)</f>
        <v>0</v>
      </c>
    </row>
    <row r="742" spans="1:11">
      <c r="A742" s="372">
        <v>2110103</v>
      </c>
      <c r="B742" s="373" t="s">
        <v>856</v>
      </c>
      <c r="C742" s="374">
        <v>0</v>
      </c>
      <c r="D742" s="295">
        <v>0</v>
      </c>
      <c r="E742" s="375">
        <f t="shared" si="162"/>
        <v>0</v>
      </c>
      <c r="F742" s="295">
        <f t="shared" si="163"/>
        <v>0</v>
      </c>
      <c r="G742" s="295"/>
      <c r="H742" s="295"/>
      <c r="I742" s="387"/>
      <c r="J742" s="374">
        <f t="shared" si="164"/>
        <v>0</v>
      </c>
      <c r="K742" s="375">
        <f t="shared" si="165"/>
        <v>0</v>
      </c>
    </row>
    <row r="743" spans="1:11">
      <c r="A743" s="372">
        <v>2110104</v>
      </c>
      <c r="B743" s="373" t="s">
        <v>857</v>
      </c>
      <c r="C743" s="374">
        <v>0</v>
      </c>
      <c r="D743" s="295">
        <v>0</v>
      </c>
      <c r="E743" s="375">
        <f t="shared" si="162"/>
        <v>0</v>
      </c>
      <c r="F743" s="295">
        <f t="shared" si="163"/>
        <v>0</v>
      </c>
      <c r="G743" s="295"/>
      <c r="H743" s="295"/>
      <c r="I743" s="387"/>
      <c r="J743" s="374">
        <f t="shared" si="164"/>
        <v>0</v>
      </c>
      <c r="K743" s="375">
        <f t="shared" si="165"/>
        <v>0</v>
      </c>
    </row>
    <row r="744" spans="1:11">
      <c r="A744" s="372">
        <v>2110105</v>
      </c>
      <c r="B744" s="373" t="s">
        <v>858</v>
      </c>
      <c r="C744" s="374">
        <v>0</v>
      </c>
      <c r="D744" s="295">
        <v>0</v>
      </c>
      <c r="E744" s="375">
        <f t="shared" si="162"/>
        <v>0</v>
      </c>
      <c r="F744" s="295">
        <f t="shared" si="163"/>
        <v>0</v>
      </c>
      <c r="G744" s="295"/>
      <c r="H744" s="295"/>
      <c r="I744" s="387"/>
      <c r="J744" s="374">
        <f t="shared" si="164"/>
        <v>0</v>
      </c>
      <c r="K744" s="375">
        <f t="shared" si="165"/>
        <v>0</v>
      </c>
    </row>
    <row r="745" spans="1:11">
      <c r="A745" s="372">
        <v>2110106</v>
      </c>
      <c r="B745" s="373" t="s">
        <v>859</v>
      </c>
      <c r="C745" s="374">
        <v>0</v>
      </c>
      <c r="D745" s="295">
        <v>0</v>
      </c>
      <c r="E745" s="375">
        <f t="shared" si="162"/>
        <v>0</v>
      </c>
      <c r="F745" s="295">
        <f t="shared" si="163"/>
        <v>0</v>
      </c>
      <c r="G745" s="295"/>
      <c r="H745" s="295"/>
      <c r="I745" s="387"/>
      <c r="J745" s="374">
        <f t="shared" si="164"/>
        <v>0</v>
      </c>
      <c r="K745" s="375">
        <f t="shared" si="165"/>
        <v>0</v>
      </c>
    </row>
    <row r="746" spans="1:11">
      <c r="A746" s="372">
        <v>2110107</v>
      </c>
      <c r="B746" s="373" t="s">
        <v>860</v>
      </c>
      <c r="C746" s="374">
        <v>0</v>
      </c>
      <c r="D746" s="295">
        <v>0</v>
      </c>
      <c r="E746" s="375">
        <f t="shared" si="162"/>
        <v>0</v>
      </c>
      <c r="F746" s="295">
        <f t="shared" si="163"/>
        <v>0</v>
      </c>
      <c r="G746" s="295"/>
      <c r="H746" s="295"/>
      <c r="I746" s="387"/>
      <c r="J746" s="374">
        <f t="shared" si="164"/>
        <v>0</v>
      </c>
      <c r="K746" s="375">
        <f t="shared" si="165"/>
        <v>0</v>
      </c>
    </row>
    <row r="747" spans="1:11">
      <c r="A747" s="372">
        <v>2110108</v>
      </c>
      <c r="B747" s="373" t="s">
        <v>861</v>
      </c>
      <c r="C747" s="374">
        <v>0</v>
      </c>
      <c r="D747" s="295">
        <v>0</v>
      </c>
      <c r="E747" s="375">
        <f t="shared" si="162"/>
        <v>0</v>
      </c>
      <c r="F747" s="295">
        <f t="shared" si="163"/>
        <v>0</v>
      </c>
      <c r="G747" s="295"/>
      <c r="H747" s="295"/>
      <c r="I747" s="387"/>
      <c r="J747" s="374">
        <f t="shared" si="164"/>
        <v>0</v>
      </c>
      <c r="K747" s="375">
        <f t="shared" si="165"/>
        <v>0</v>
      </c>
    </row>
    <row r="748" spans="1:11">
      <c r="A748" s="372">
        <v>2110199</v>
      </c>
      <c r="B748" s="373" t="s">
        <v>862</v>
      </c>
      <c r="C748" s="374">
        <v>0</v>
      </c>
      <c r="D748" s="295">
        <v>0</v>
      </c>
      <c r="E748" s="375">
        <f t="shared" si="162"/>
        <v>0</v>
      </c>
      <c r="F748" s="295">
        <f t="shared" si="163"/>
        <v>0</v>
      </c>
      <c r="G748" s="295"/>
      <c r="H748" s="295"/>
      <c r="I748" s="387"/>
      <c r="J748" s="374">
        <f t="shared" si="164"/>
        <v>0</v>
      </c>
      <c r="K748" s="375">
        <f t="shared" si="165"/>
        <v>0</v>
      </c>
    </row>
    <row r="749" spans="1:11">
      <c r="A749" s="376">
        <v>21102</v>
      </c>
      <c r="B749" s="377" t="s">
        <v>863</v>
      </c>
      <c r="C749" s="378">
        <v>15</v>
      </c>
      <c r="D749" s="378">
        <f t="shared" ref="D749:I749" si="166">SUM(D750:D752)</f>
        <v>20</v>
      </c>
      <c r="E749" s="379">
        <f t="shared" si="162"/>
        <v>133.333333333333</v>
      </c>
      <c r="F749" s="378">
        <f t="shared" si="163"/>
        <v>3</v>
      </c>
      <c r="G749" s="378">
        <f t="shared" si="166"/>
        <v>3</v>
      </c>
      <c r="H749" s="378">
        <f t="shared" si="166"/>
        <v>0</v>
      </c>
      <c r="I749" s="388">
        <f t="shared" si="166"/>
        <v>0</v>
      </c>
      <c r="J749" s="378">
        <f t="shared" si="164"/>
        <v>-12</v>
      </c>
      <c r="K749" s="379">
        <f t="shared" si="165"/>
        <v>-80</v>
      </c>
    </row>
    <row r="750" spans="1:11">
      <c r="A750" s="372">
        <v>2110203</v>
      </c>
      <c r="B750" s="373" t="s">
        <v>864</v>
      </c>
      <c r="C750" s="374">
        <v>0</v>
      </c>
      <c r="D750" s="295">
        <v>0</v>
      </c>
      <c r="E750" s="375">
        <f t="shared" si="162"/>
        <v>0</v>
      </c>
      <c r="F750" s="295">
        <f t="shared" si="163"/>
        <v>0</v>
      </c>
      <c r="G750" s="295"/>
      <c r="H750" s="295"/>
      <c r="I750" s="387"/>
      <c r="J750" s="374">
        <f t="shared" si="164"/>
        <v>0</v>
      </c>
      <c r="K750" s="375">
        <f t="shared" si="165"/>
        <v>0</v>
      </c>
    </row>
    <row r="751" spans="1:11">
      <c r="A751" s="372">
        <v>2110204</v>
      </c>
      <c r="B751" s="373" t="s">
        <v>865</v>
      </c>
      <c r="C751" s="374">
        <v>0</v>
      </c>
      <c r="D751" s="295">
        <v>0</v>
      </c>
      <c r="E751" s="375">
        <f t="shared" si="162"/>
        <v>0</v>
      </c>
      <c r="F751" s="295">
        <f t="shared" si="163"/>
        <v>0</v>
      </c>
      <c r="G751" s="295"/>
      <c r="H751" s="295"/>
      <c r="I751" s="387"/>
      <c r="J751" s="374">
        <f t="shared" si="164"/>
        <v>0</v>
      </c>
      <c r="K751" s="375">
        <f t="shared" si="165"/>
        <v>0</v>
      </c>
    </row>
    <row r="752" spans="1:11">
      <c r="A752" s="372">
        <v>2110299</v>
      </c>
      <c r="B752" s="373" t="s">
        <v>866</v>
      </c>
      <c r="C752" s="374">
        <v>15</v>
      </c>
      <c r="D752" s="295">
        <v>20</v>
      </c>
      <c r="E752" s="375">
        <f t="shared" si="162"/>
        <v>133.333333333333</v>
      </c>
      <c r="F752" s="295">
        <f t="shared" si="163"/>
        <v>3</v>
      </c>
      <c r="G752" s="295">
        <v>3</v>
      </c>
      <c r="H752" s="295"/>
      <c r="I752" s="387"/>
      <c r="J752" s="374">
        <f t="shared" si="164"/>
        <v>-12</v>
      </c>
      <c r="K752" s="375">
        <f t="shared" si="165"/>
        <v>-80</v>
      </c>
    </row>
    <row r="753" spans="1:11">
      <c r="A753" s="376">
        <v>21103</v>
      </c>
      <c r="B753" s="377" t="s">
        <v>867</v>
      </c>
      <c r="C753" s="378">
        <v>-398</v>
      </c>
      <c r="D753" s="378">
        <f t="shared" ref="D753:I753" si="167">SUM(D754:D761)</f>
        <v>22</v>
      </c>
      <c r="E753" s="379">
        <f t="shared" si="162"/>
        <v>-5.52763819095477</v>
      </c>
      <c r="F753" s="378">
        <f t="shared" si="163"/>
        <v>325</v>
      </c>
      <c r="G753" s="378">
        <f t="shared" si="167"/>
        <v>0</v>
      </c>
      <c r="H753" s="378">
        <f t="shared" si="167"/>
        <v>0</v>
      </c>
      <c r="I753" s="388">
        <f t="shared" si="167"/>
        <v>325</v>
      </c>
      <c r="J753" s="378">
        <f t="shared" si="164"/>
        <v>723</v>
      </c>
      <c r="K753" s="379">
        <f t="shared" si="165"/>
        <v>-181.658291457286</v>
      </c>
    </row>
    <row r="754" spans="1:11">
      <c r="A754" s="372">
        <v>2110301</v>
      </c>
      <c r="B754" s="373" t="s">
        <v>868</v>
      </c>
      <c r="C754" s="374">
        <v>0</v>
      </c>
      <c r="D754" s="295">
        <v>12</v>
      </c>
      <c r="E754" s="375">
        <f t="shared" si="162"/>
        <v>0</v>
      </c>
      <c r="F754" s="295">
        <f t="shared" si="163"/>
        <v>325</v>
      </c>
      <c r="G754" s="295"/>
      <c r="H754" s="295"/>
      <c r="I754" s="387">
        <v>325</v>
      </c>
      <c r="J754" s="374">
        <f t="shared" si="164"/>
        <v>325</v>
      </c>
      <c r="K754" s="375">
        <f t="shared" si="165"/>
        <v>0</v>
      </c>
    </row>
    <row r="755" spans="1:11">
      <c r="A755" s="372">
        <v>2110302</v>
      </c>
      <c r="B755" s="373" t="s">
        <v>869</v>
      </c>
      <c r="C755" s="374">
        <v>-398</v>
      </c>
      <c r="D755" s="295">
        <v>10</v>
      </c>
      <c r="E755" s="375">
        <f t="shared" si="162"/>
        <v>-2.51256281407035</v>
      </c>
      <c r="F755" s="295">
        <f t="shared" si="163"/>
        <v>0</v>
      </c>
      <c r="G755" s="295"/>
      <c r="H755" s="295"/>
      <c r="I755" s="387"/>
      <c r="J755" s="374">
        <f t="shared" si="164"/>
        <v>398</v>
      </c>
      <c r="K755" s="375">
        <f t="shared" si="165"/>
        <v>-100</v>
      </c>
    </row>
    <row r="756" spans="1:11">
      <c r="A756" s="372">
        <v>2110303</v>
      </c>
      <c r="B756" s="373" t="s">
        <v>870</v>
      </c>
      <c r="C756" s="374">
        <v>0</v>
      </c>
      <c r="D756" s="295">
        <v>0</v>
      </c>
      <c r="E756" s="375">
        <f t="shared" si="162"/>
        <v>0</v>
      </c>
      <c r="F756" s="295">
        <f t="shared" si="163"/>
        <v>0</v>
      </c>
      <c r="G756" s="295"/>
      <c r="H756" s="295"/>
      <c r="I756" s="387"/>
      <c r="J756" s="374">
        <f t="shared" si="164"/>
        <v>0</v>
      </c>
      <c r="K756" s="375">
        <f t="shared" si="165"/>
        <v>0</v>
      </c>
    </row>
    <row r="757" spans="1:11">
      <c r="A757" s="372">
        <v>2110304</v>
      </c>
      <c r="B757" s="373" t="s">
        <v>871</v>
      </c>
      <c r="C757" s="374">
        <v>0</v>
      </c>
      <c r="D757" s="295">
        <v>0</v>
      </c>
      <c r="E757" s="375">
        <f t="shared" si="162"/>
        <v>0</v>
      </c>
      <c r="F757" s="295">
        <f t="shared" si="163"/>
        <v>0</v>
      </c>
      <c r="G757" s="295"/>
      <c r="H757" s="295"/>
      <c r="I757" s="387"/>
      <c r="J757" s="374">
        <f t="shared" si="164"/>
        <v>0</v>
      </c>
      <c r="K757" s="375">
        <f t="shared" si="165"/>
        <v>0</v>
      </c>
    </row>
    <row r="758" spans="1:11">
      <c r="A758" s="372">
        <v>2110305</v>
      </c>
      <c r="B758" s="373" t="s">
        <v>872</v>
      </c>
      <c r="C758" s="374">
        <v>0</v>
      </c>
      <c r="D758" s="295">
        <v>0</v>
      </c>
      <c r="E758" s="375">
        <f t="shared" si="162"/>
        <v>0</v>
      </c>
      <c r="F758" s="295">
        <f t="shared" si="163"/>
        <v>0</v>
      </c>
      <c r="G758" s="295"/>
      <c r="H758" s="295"/>
      <c r="I758" s="387"/>
      <c r="J758" s="374">
        <f t="shared" si="164"/>
        <v>0</v>
      </c>
      <c r="K758" s="375">
        <f t="shared" si="165"/>
        <v>0</v>
      </c>
    </row>
    <row r="759" spans="1:11">
      <c r="A759" s="372">
        <v>2110306</v>
      </c>
      <c r="B759" s="373" t="s">
        <v>873</v>
      </c>
      <c r="C759" s="374">
        <v>0</v>
      </c>
      <c r="D759" s="295">
        <v>0</v>
      </c>
      <c r="E759" s="375">
        <f t="shared" si="162"/>
        <v>0</v>
      </c>
      <c r="F759" s="295">
        <f t="shared" si="163"/>
        <v>0</v>
      </c>
      <c r="G759" s="295"/>
      <c r="H759" s="295"/>
      <c r="I759" s="387"/>
      <c r="J759" s="374">
        <f t="shared" si="164"/>
        <v>0</v>
      </c>
      <c r="K759" s="375">
        <f t="shared" si="165"/>
        <v>0</v>
      </c>
    </row>
    <row r="760" spans="1:11">
      <c r="A760" s="372">
        <v>2110307</v>
      </c>
      <c r="B760" s="373" t="s">
        <v>874</v>
      </c>
      <c r="C760" s="374">
        <v>0</v>
      </c>
      <c r="D760" s="295">
        <v>0</v>
      </c>
      <c r="E760" s="375">
        <f t="shared" si="162"/>
        <v>0</v>
      </c>
      <c r="F760" s="295">
        <f t="shared" si="163"/>
        <v>0</v>
      </c>
      <c r="G760" s="295"/>
      <c r="H760" s="295"/>
      <c r="I760" s="387"/>
      <c r="J760" s="374">
        <f t="shared" si="164"/>
        <v>0</v>
      </c>
      <c r="K760" s="375">
        <f t="shared" si="165"/>
        <v>0</v>
      </c>
    </row>
    <row r="761" spans="1:11">
      <c r="A761" s="372">
        <v>2110399</v>
      </c>
      <c r="B761" s="373" t="s">
        <v>875</v>
      </c>
      <c r="C761" s="374">
        <v>0</v>
      </c>
      <c r="D761" s="295">
        <v>0</v>
      </c>
      <c r="E761" s="375">
        <f t="shared" si="162"/>
        <v>0</v>
      </c>
      <c r="F761" s="295">
        <f t="shared" si="163"/>
        <v>0</v>
      </c>
      <c r="G761" s="295"/>
      <c r="H761" s="295"/>
      <c r="I761" s="387"/>
      <c r="J761" s="374">
        <f t="shared" si="164"/>
        <v>0</v>
      </c>
      <c r="K761" s="375">
        <f t="shared" si="165"/>
        <v>0</v>
      </c>
    </row>
    <row r="762" spans="1:11">
      <c r="A762" s="376">
        <v>21104</v>
      </c>
      <c r="B762" s="377" t="s">
        <v>876</v>
      </c>
      <c r="C762" s="378">
        <v>0</v>
      </c>
      <c r="D762" s="378">
        <f t="shared" ref="D762:I762" si="168">SUM(D763:D768)</f>
        <v>180</v>
      </c>
      <c r="E762" s="379">
        <f t="shared" si="162"/>
        <v>0</v>
      </c>
      <c r="F762" s="378">
        <f t="shared" si="163"/>
        <v>3326</v>
      </c>
      <c r="G762" s="378">
        <f t="shared" si="168"/>
        <v>0</v>
      </c>
      <c r="H762" s="378">
        <f t="shared" si="168"/>
        <v>0</v>
      </c>
      <c r="I762" s="388">
        <f t="shared" si="168"/>
        <v>3326</v>
      </c>
      <c r="J762" s="378">
        <f t="shared" si="164"/>
        <v>3326</v>
      </c>
      <c r="K762" s="379">
        <f t="shared" si="165"/>
        <v>0</v>
      </c>
    </row>
    <row r="763" spans="1:11">
      <c r="A763" s="372">
        <v>2110401</v>
      </c>
      <c r="B763" s="373" t="s">
        <v>877</v>
      </c>
      <c r="C763" s="374">
        <v>0</v>
      </c>
      <c r="D763" s="295">
        <v>10</v>
      </c>
      <c r="E763" s="375">
        <f t="shared" si="162"/>
        <v>0</v>
      </c>
      <c r="F763" s="295">
        <f t="shared" si="163"/>
        <v>50</v>
      </c>
      <c r="G763" s="295"/>
      <c r="H763" s="295"/>
      <c r="I763" s="387">
        <v>50</v>
      </c>
      <c r="J763" s="374">
        <f t="shared" si="164"/>
        <v>50</v>
      </c>
      <c r="K763" s="375">
        <f t="shared" si="165"/>
        <v>0</v>
      </c>
    </row>
    <row r="764" spans="1:11">
      <c r="A764" s="372">
        <v>2110402</v>
      </c>
      <c r="B764" s="373" t="s">
        <v>878</v>
      </c>
      <c r="C764" s="374">
        <v>0</v>
      </c>
      <c r="D764" s="295">
        <v>170</v>
      </c>
      <c r="E764" s="375">
        <f t="shared" si="162"/>
        <v>0</v>
      </c>
      <c r="F764" s="295">
        <f t="shared" si="163"/>
        <v>2200</v>
      </c>
      <c r="G764" s="295"/>
      <c r="H764" s="295"/>
      <c r="I764" s="387">
        <v>2200</v>
      </c>
      <c r="J764" s="374">
        <f t="shared" si="164"/>
        <v>2200</v>
      </c>
      <c r="K764" s="375">
        <f t="shared" si="165"/>
        <v>0</v>
      </c>
    </row>
    <row r="765" spans="1:11">
      <c r="A765" s="372">
        <v>2110404</v>
      </c>
      <c r="B765" s="373" t="s">
        <v>879</v>
      </c>
      <c r="C765" s="374">
        <v>0</v>
      </c>
      <c r="D765" s="295">
        <v>0</v>
      </c>
      <c r="E765" s="375">
        <f t="shared" si="162"/>
        <v>0</v>
      </c>
      <c r="F765" s="295">
        <f t="shared" si="163"/>
        <v>0</v>
      </c>
      <c r="G765" s="295"/>
      <c r="H765" s="295"/>
      <c r="I765" s="387"/>
      <c r="J765" s="374">
        <f t="shared" si="164"/>
        <v>0</v>
      </c>
      <c r="K765" s="375">
        <f t="shared" si="165"/>
        <v>0</v>
      </c>
    </row>
    <row r="766" spans="1:11">
      <c r="A766" s="372">
        <v>2110405</v>
      </c>
      <c r="B766" s="373" t="s">
        <v>880</v>
      </c>
      <c r="C766" s="374"/>
      <c r="D766" s="295">
        <v>0</v>
      </c>
      <c r="E766" s="375"/>
      <c r="F766" s="295"/>
      <c r="G766" s="295"/>
      <c r="H766" s="295"/>
      <c r="I766" s="387"/>
      <c r="J766" s="374"/>
      <c r="K766" s="375"/>
    </row>
    <row r="767" spans="1:11">
      <c r="A767" s="372">
        <v>2110406</v>
      </c>
      <c r="B767" s="373" t="s">
        <v>881</v>
      </c>
      <c r="C767" s="374"/>
      <c r="D767" s="295">
        <v>0</v>
      </c>
      <c r="E767" s="375"/>
      <c r="F767" s="295"/>
      <c r="G767" s="295"/>
      <c r="H767" s="295"/>
      <c r="I767" s="387"/>
      <c r="J767" s="374"/>
      <c r="K767" s="375"/>
    </row>
    <row r="768" spans="1:11">
      <c r="A768" s="372">
        <v>2110499</v>
      </c>
      <c r="B768" s="373" t="s">
        <v>882</v>
      </c>
      <c r="C768" s="374">
        <v>0</v>
      </c>
      <c r="D768" s="295">
        <v>0</v>
      </c>
      <c r="E768" s="375">
        <f t="shared" ref="E768:E831" si="169">IF(C768=0,0,D768/C768)*100</f>
        <v>0</v>
      </c>
      <c r="F768" s="295">
        <f t="shared" ref="F768:F831" si="170">G768+H768+I768</f>
        <v>1076</v>
      </c>
      <c r="G768" s="295"/>
      <c r="H768" s="295"/>
      <c r="I768" s="387">
        <v>1076</v>
      </c>
      <c r="J768" s="374">
        <f t="shared" ref="J768:J831" si="171">F768-C768</f>
        <v>1076</v>
      </c>
      <c r="K768" s="375">
        <f t="shared" ref="K768:K831" si="172">IF(C768=0,0,J768/C768*100)</f>
        <v>0</v>
      </c>
    </row>
    <row r="769" spans="1:11">
      <c r="A769" s="376">
        <v>21105</v>
      </c>
      <c r="B769" s="377" t="s">
        <v>883</v>
      </c>
      <c r="C769" s="378">
        <v>13</v>
      </c>
      <c r="D769" s="378">
        <f t="shared" ref="D769:I769" si="173">SUM(D770:D775)</f>
        <v>0</v>
      </c>
      <c r="E769" s="379">
        <f t="shared" si="169"/>
        <v>0</v>
      </c>
      <c r="F769" s="378">
        <f t="shared" si="170"/>
        <v>397</v>
      </c>
      <c r="G769" s="378">
        <f t="shared" si="173"/>
        <v>0</v>
      </c>
      <c r="H769" s="378">
        <f t="shared" si="173"/>
        <v>384</v>
      </c>
      <c r="I769" s="388">
        <f t="shared" si="173"/>
        <v>13</v>
      </c>
      <c r="J769" s="378">
        <f t="shared" si="171"/>
        <v>384</v>
      </c>
      <c r="K769" s="379">
        <f t="shared" si="172"/>
        <v>2953.84615384615</v>
      </c>
    </row>
    <row r="770" spans="1:11">
      <c r="A770" s="372">
        <v>2110501</v>
      </c>
      <c r="B770" s="373" t="s">
        <v>884</v>
      </c>
      <c r="C770" s="374">
        <v>2</v>
      </c>
      <c r="D770" s="295">
        <v>0</v>
      </c>
      <c r="E770" s="375">
        <f t="shared" si="169"/>
        <v>0</v>
      </c>
      <c r="F770" s="295">
        <f t="shared" si="170"/>
        <v>397</v>
      </c>
      <c r="G770" s="295"/>
      <c r="H770" s="295">
        <v>384</v>
      </c>
      <c r="I770" s="387">
        <v>13</v>
      </c>
      <c r="J770" s="374">
        <f t="shared" si="171"/>
        <v>395</v>
      </c>
      <c r="K770" s="375">
        <f t="shared" si="172"/>
        <v>19750</v>
      </c>
    </row>
    <row r="771" spans="1:11">
      <c r="A771" s="372">
        <v>2110502</v>
      </c>
      <c r="B771" s="373" t="s">
        <v>885</v>
      </c>
      <c r="C771" s="374">
        <v>0</v>
      </c>
      <c r="D771" s="295">
        <v>0</v>
      </c>
      <c r="E771" s="375">
        <f t="shared" si="169"/>
        <v>0</v>
      </c>
      <c r="F771" s="295">
        <f t="shared" si="170"/>
        <v>0</v>
      </c>
      <c r="G771" s="295"/>
      <c r="H771" s="295"/>
      <c r="I771" s="387"/>
      <c r="J771" s="374">
        <f t="shared" si="171"/>
        <v>0</v>
      </c>
      <c r="K771" s="375">
        <f t="shared" si="172"/>
        <v>0</v>
      </c>
    </row>
    <row r="772" spans="1:11">
      <c r="A772" s="372">
        <v>2110503</v>
      </c>
      <c r="B772" s="373" t="s">
        <v>886</v>
      </c>
      <c r="C772" s="374">
        <v>0</v>
      </c>
      <c r="D772" s="295">
        <v>0</v>
      </c>
      <c r="E772" s="375">
        <f t="shared" si="169"/>
        <v>0</v>
      </c>
      <c r="F772" s="295">
        <f t="shared" si="170"/>
        <v>0</v>
      </c>
      <c r="G772" s="295"/>
      <c r="H772" s="295"/>
      <c r="I772" s="387"/>
      <c r="J772" s="374">
        <f t="shared" si="171"/>
        <v>0</v>
      </c>
      <c r="K772" s="375">
        <f t="shared" si="172"/>
        <v>0</v>
      </c>
    </row>
    <row r="773" spans="1:11">
      <c r="A773" s="372">
        <v>2110506</v>
      </c>
      <c r="B773" s="373" t="s">
        <v>887</v>
      </c>
      <c r="C773" s="374">
        <v>0</v>
      </c>
      <c r="D773" s="295">
        <v>0</v>
      </c>
      <c r="E773" s="375">
        <f t="shared" si="169"/>
        <v>0</v>
      </c>
      <c r="F773" s="295">
        <f t="shared" si="170"/>
        <v>0</v>
      </c>
      <c r="G773" s="295"/>
      <c r="H773" s="295"/>
      <c r="I773" s="387"/>
      <c r="J773" s="374">
        <f t="shared" si="171"/>
        <v>0</v>
      </c>
      <c r="K773" s="375">
        <f t="shared" si="172"/>
        <v>0</v>
      </c>
    </row>
    <row r="774" spans="1:11">
      <c r="A774" s="372">
        <v>2110507</v>
      </c>
      <c r="B774" s="373" t="s">
        <v>888</v>
      </c>
      <c r="C774" s="374">
        <v>11</v>
      </c>
      <c r="D774" s="295">
        <v>0</v>
      </c>
      <c r="E774" s="375">
        <f t="shared" si="169"/>
        <v>0</v>
      </c>
      <c r="F774" s="295">
        <f t="shared" si="170"/>
        <v>0</v>
      </c>
      <c r="G774" s="295"/>
      <c r="H774" s="295"/>
      <c r="I774" s="387"/>
      <c r="J774" s="374">
        <f t="shared" si="171"/>
        <v>-11</v>
      </c>
      <c r="K774" s="375">
        <f t="shared" si="172"/>
        <v>-100</v>
      </c>
    </row>
    <row r="775" spans="1:11">
      <c r="A775" s="372">
        <v>2110599</v>
      </c>
      <c r="B775" s="373" t="s">
        <v>889</v>
      </c>
      <c r="C775" s="374">
        <v>0</v>
      </c>
      <c r="D775" s="295">
        <v>0</v>
      </c>
      <c r="E775" s="375">
        <f t="shared" si="169"/>
        <v>0</v>
      </c>
      <c r="F775" s="295">
        <f t="shared" si="170"/>
        <v>0</v>
      </c>
      <c r="G775" s="295"/>
      <c r="H775" s="295"/>
      <c r="I775" s="387"/>
      <c r="J775" s="374">
        <f t="shared" si="171"/>
        <v>0</v>
      </c>
      <c r="K775" s="375">
        <f t="shared" si="172"/>
        <v>0</v>
      </c>
    </row>
    <row r="776" spans="1:11">
      <c r="A776" s="376">
        <v>21107</v>
      </c>
      <c r="B776" s="377" t="s">
        <v>890</v>
      </c>
      <c r="C776" s="378">
        <v>0</v>
      </c>
      <c r="D776" s="378">
        <f t="shared" ref="D776:I776" si="174">SUM(D777:D778)</f>
        <v>0</v>
      </c>
      <c r="E776" s="379">
        <f t="shared" si="169"/>
        <v>0</v>
      </c>
      <c r="F776" s="378">
        <f t="shared" si="170"/>
        <v>0</v>
      </c>
      <c r="G776" s="378">
        <f t="shared" si="174"/>
        <v>0</v>
      </c>
      <c r="H776" s="378">
        <f t="shared" si="174"/>
        <v>0</v>
      </c>
      <c r="I776" s="388">
        <f t="shared" si="174"/>
        <v>0</v>
      </c>
      <c r="J776" s="378">
        <f t="shared" si="171"/>
        <v>0</v>
      </c>
      <c r="K776" s="379">
        <f t="shared" si="172"/>
        <v>0</v>
      </c>
    </row>
    <row r="777" spans="1:11">
      <c r="A777" s="372">
        <v>2110704</v>
      </c>
      <c r="B777" s="373" t="s">
        <v>891</v>
      </c>
      <c r="C777" s="374">
        <v>0</v>
      </c>
      <c r="D777" s="295">
        <v>0</v>
      </c>
      <c r="E777" s="375">
        <f t="shared" si="169"/>
        <v>0</v>
      </c>
      <c r="F777" s="295">
        <f t="shared" si="170"/>
        <v>0</v>
      </c>
      <c r="G777" s="295"/>
      <c r="H777" s="295"/>
      <c r="I777" s="387"/>
      <c r="J777" s="374">
        <f t="shared" si="171"/>
        <v>0</v>
      </c>
      <c r="K777" s="375">
        <f t="shared" si="172"/>
        <v>0</v>
      </c>
    </row>
    <row r="778" spans="1:11">
      <c r="A778" s="372">
        <v>2110799</v>
      </c>
      <c r="B778" s="373" t="s">
        <v>892</v>
      </c>
      <c r="C778" s="374">
        <v>0</v>
      </c>
      <c r="D778" s="295">
        <v>0</v>
      </c>
      <c r="E778" s="375">
        <f t="shared" si="169"/>
        <v>0</v>
      </c>
      <c r="F778" s="295">
        <f t="shared" si="170"/>
        <v>0</v>
      </c>
      <c r="G778" s="295"/>
      <c r="H778" s="295"/>
      <c r="I778" s="387"/>
      <c r="J778" s="374">
        <f t="shared" si="171"/>
        <v>0</v>
      </c>
      <c r="K778" s="375">
        <f t="shared" si="172"/>
        <v>0</v>
      </c>
    </row>
    <row r="779" spans="1:11">
      <c r="A779" s="376">
        <v>21108</v>
      </c>
      <c r="B779" s="377" t="s">
        <v>893</v>
      </c>
      <c r="C779" s="378">
        <v>0</v>
      </c>
      <c r="D779" s="378">
        <f t="shared" ref="D779:I779" si="175">SUM(D780:D781)</f>
        <v>0</v>
      </c>
      <c r="E779" s="379">
        <f t="shared" si="169"/>
        <v>0</v>
      </c>
      <c r="F779" s="378">
        <f t="shared" si="170"/>
        <v>0</v>
      </c>
      <c r="G779" s="378">
        <f t="shared" si="175"/>
        <v>0</v>
      </c>
      <c r="H779" s="378">
        <f t="shared" si="175"/>
        <v>0</v>
      </c>
      <c r="I779" s="388">
        <f t="shared" si="175"/>
        <v>0</v>
      </c>
      <c r="J779" s="378">
        <f t="shared" si="171"/>
        <v>0</v>
      </c>
      <c r="K779" s="379">
        <f t="shared" si="172"/>
        <v>0</v>
      </c>
    </row>
    <row r="780" spans="1:11">
      <c r="A780" s="372">
        <v>2110804</v>
      </c>
      <c r="B780" s="373" t="s">
        <v>894</v>
      </c>
      <c r="C780" s="374">
        <v>0</v>
      </c>
      <c r="D780" s="295">
        <v>0</v>
      </c>
      <c r="E780" s="375">
        <f t="shared" si="169"/>
        <v>0</v>
      </c>
      <c r="F780" s="295">
        <f t="shared" si="170"/>
        <v>0</v>
      </c>
      <c r="G780" s="295"/>
      <c r="H780" s="295"/>
      <c r="I780" s="387"/>
      <c r="J780" s="374">
        <f t="shared" si="171"/>
        <v>0</v>
      </c>
      <c r="K780" s="375">
        <f t="shared" si="172"/>
        <v>0</v>
      </c>
    </row>
    <row r="781" spans="1:11">
      <c r="A781" s="372">
        <v>2110899</v>
      </c>
      <c r="B781" s="373" t="s">
        <v>895</v>
      </c>
      <c r="C781" s="374">
        <v>0</v>
      </c>
      <c r="D781" s="295">
        <v>0</v>
      </c>
      <c r="E781" s="375">
        <f t="shared" si="169"/>
        <v>0</v>
      </c>
      <c r="F781" s="295">
        <f t="shared" si="170"/>
        <v>0</v>
      </c>
      <c r="G781" s="295"/>
      <c r="H781" s="295"/>
      <c r="I781" s="387"/>
      <c r="J781" s="374">
        <f t="shared" si="171"/>
        <v>0</v>
      </c>
      <c r="K781" s="375">
        <f t="shared" si="172"/>
        <v>0</v>
      </c>
    </row>
    <row r="782" spans="1:11">
      <c r="A782" s="376">
        <v>21109</v>
      </c>
      <c r="B782" s="377" t="s">
        <v>896</v>
      </c>
      <c r="C782" s="378">
        <v>0</v>
      </c>
      <c r="D782" s="378">
        <f t="shared" ref="D782:I782" si="176">SUM(D783)</f>
        <v>0</v>
      </c>
      <c r="E782" s="379">
        <f t="shared" si="169"/>
        <v>0</v>
      </c>
      <c r="F782" s="378">
        <f t="shared" si="170"/>
        <v>0</v>
      </c>
      <c r="G782" s="378">
        <f t="shared" si="176"/>
        <v>0</v>
      </c>
      <c r="H782" s="378">
        <f t="shared" si="176"/>
        <v>0</v>
      </c>
      <c r="I782" s="388">
        <f t="shared" si="176"/>
        <v>0</v>
      </c>
      <c r="J782" s="378">
        <f t="shared" si="171"/>
        <v>0</v>
      </c>
      <c r="K782" s="379">
        <f t="shared" si="172"/>
        <v>0</v>
      </c>
    </row>
    <row r="783" spans="1:11">
      <c r="A783" s="372">
        <v>2110901</v>
      </c>
      <c r="B783" s="373" t="s">
        <v>896</v>
      </c>
      <c r="C783" s="374">
        <v>0</v>
      </c>
      <c r="D783" s="295">
        <v>0</v>
      </c>
      <c r="E783" s="375">
        <f t="shared" si="169"/>
        <v>0</v>
      </c>
      <c r="F783" s="295">
        <f t="shared" si="170"/>
        <v>0</v>
      </c>
      <c r="G783" s="295"/>
      <c r="H783" s="295"/>
      <c r="I783" s="387"/>
      <c r="J783" s="374">
        <f t="shared" si="171"/>
        <v>0</v>
      </c>
      <c r="K783" s="375">
        <f t="shared" si="172"/>
        <v>0</v>
      </c>
    </row>
    <row r="784" spans="1:11">
      <c r="A784" s="376">
        <v>21110</v>
      </c>
      <c r="B784" s="377" t="s">
        <v>897</v>
      </c>
      <c r="C784" s="378">
        <v>0</v>
      </c>
      <c r="D784" s="378">
        <f t="shared" ref="D784:I784" si="177">SUM(D785)</f>
        <v>0</v>
      </c>
      <c r="E784" s="379">
        <f t="shared" si="169"/>
        <v>0</v>
      </c>
      <c r="F784" s="378">
        <f t="shared" si="170"/>
        <v>53</v>
      </c>
      <c r="G784" s="378">
        <f t="shared" si="177"/>
        <v>0</v>
      </c>
      <c r="H784" s="378">
        <f t="shared" si="177"/>
        <v>0</v>
      </c>
      <c r="I784" s="388">
        <f t="shared" si="177"/>
        <v>53</v>
      </c>
      <c r="J784" s="378">
        <f t="shared" si="171"/>
        <v>53</v>
      </c>
      <c r="K784" s="379">
        <f t="shared" si="172"/>
        <v>0</v>
      </c>
    </row>
    <row r="785" spans="1:11">
      <c r="A785" s="372">
        <v>2111001</v>
      </c>
      <c r="B785" s="373" t="s">
        <v>897</v>
      </c>
      <c r="C785" s="374">
        <v>0</v>
      </c>
      <c r="D785" s="295">
        <v>0</v>
      </c>
      <c r="E785" s="375">
        <f t="shared" si="169"/>
        <v>0</v>
      </c>
      <c r="F785" s="295">
        <f t="shared" si="170"/>
        <v>53</v>
      </c>
      <c r="G785" s="295"/>
      <c r="H785" s="295"/>
      <c r="I785" s="387">
        <v>53</v>
      </c>
      <c r="J785" s="374">
        <f t="shared" si="171"/>
        <v>53</v>
      </c>
      <c r="K785" s="375">
        <f t="shared" si="172"/>
        <v>0</v>
      </c>
    </row>
    <row r="786" spans="1:11">
      <c r="A786" s="376">
        <v>21111</v>
      </c>
      <c r="B786" s="377" t="s">
        <v>898</v>
      </c>
      <c r="C786" s="378">
        <v>0</v>
      </c>
      <c r="D786" s="378">
        <f t="shared" ref="D786:I786" si="178">SUM(D787:D791)</f>
        <v>0</v>
      </c>
      <c r="E786" s="379">
        <f t="shared" si="169"/>
        <v>0</v>
      </c>
      <c r="F786" s="378">
        <f t="shared" si="170"/>
        <v>0</v>
      </c>
      <c r="G786" s="378">
        <f t="shared" si="178"/>
        <v>0</v>
      </c>
      <c r="H786" s="378">
        <f t="shared" si="178"/>
        <v>0</v>
      </c>
      <c r="I786" s="388">
        <f t="shared" si="178"/>
        <v>0</v>
      </c>
      <c r="J786" s="378">
        <f t="shared" si="171"/>
        <v>0</v>
      </c>
      <c r="K786" s="379">
        <f t="shared" si="172"/>
        <v>0</v>
      </c>
    </row>
    <row r="787" spans="1:11">
      <c r="A787" s="372">
        <v>2111101</v>
      </c>
      <c r="B787" s="373" t="s">
        <v>899</v>
      </c>
      <c r="C787" s="374">
        <v>0</v>
      </c>
      <c r="D787" s="295">
        <v>0</v>
      </c>
      <c r="E787" s="375">
        <f t="shared" si="169"/>
        <v>0</v>
      </c>
      <c r="F787" s="295">
        <f t="shared" si="170"/>
        <v>0</v>
      </c>
      <c r="G787" s="295"/>
      <c r="H787" s="295"/>
      <c r="I787" s="387"/>
      <c r="J787" s="374">
        <f t="shared" si="171"/>
        <v>0</v>
      </c>
      <c r="K787" s="375">
        <f t="shared" si="172"/>
        <v>0</v>
      </c>
    </row>
    <row r="788" spans="1:11">
      <c r="A788" s="372">
        <v>2111102</v>
      </c>
      <c r="B788" s="373" t="s">
        <v>900</v>
      </c>
      <c r="C788" s="374">
        <v>0</v>
      </c>
      <c r="D788" s="295">
        <v>0</v>
      </c>
      <c r="E788" s="375">
        <f t="shared" si="169"/>
        <v>0</v>
      </c>
      <c r="F788" s="295">
        <f t="shared" si="170"/>
        <v>0</v>
      </c>
      <c r="G788" s="295"/>
      <c r="H788" s="295"/>
      <c r="I788" s="387"/>
      <c r="J788" s="374">
        <f t="shared" si="171"/>
        <v>0</v>
      </c>
      <c r="K788" s="375">
        <f t="shared" si="172"/>
        <v>0</v>
      </c>
    </row>
    <row r="789" spans="1:11">
      <c r="A789" s="372">
        <v>2111103</v>
      </c>
      <c r="B789" s="373" t="s">
        <v>901</v>
      </c>
      <c r="C789" s="374">
        <v>0</v>
      </c>
      <c r="D789" s="295">
        <v>0</v>
      </c>
      <c r="E789" s="375">
        <f t="shared" si="169"/>
        <v>0</v>
      </c>
      <c r="F789" s="295">
        <f t="shared" si="170"/>
        <v>0</v>
      </c>
      <c r="G789" s="295"/>
      <c r="H789" s="295"/>
      <c r="I789" s="387"/>
      <c r="J789" s="374">
        <f t="shared" si="171"/>
        <v>0</v>
      </c>
      <c r="K789" s="375">
        <f t="shared" si="172"/>
        <v>0</v>
      </c>
    </row>
    <row r="790" spans="1:11">
      <c r="A790" s="372">
        <v>2111104</v>
      </c>
      <c r="B790" s="373" t="s">
        <v>902</v>
      </c>
      <c r="C790" s="374">
        <v>0</v>
      </c>
      <c r="D790" s="295">
        <v>0</v>
      </c>
      <c r="E790" s="375">
        <f t="shared" si="169"/>
        <v>0</v>
      </c>
      <c r="F790" s="295">
        <f t="shared" si="170"/>
        <v>0</v>
      </c>
      <c r="G790" s="295"/>
      <c r="H790" s="295"/>
      <c r="I790" s="387"/>
      <c r="J790" s="374">
        <f t="shared" si="171"/>
        <v>0</v>
      </c>
      <c r="K790" s="375">
        <f t="shared" si="172"/>
        <v>0</v>
      </c>
    </row>
    <row r="791" spans="1:11">
      <c r="A791" s="372">
        <v>2111199</v>
      </c>
      <c r="B791" s="373" t="s">
        <v>903</v>
      </c>
      <c r="C791" s="374">
        <v>0</v>
      </c>
      <c r="D791" s="295">
        <v>0</v>
      </c>
      <c r="E791" s="375">
        <f t="shared" si="169"/>
        <v>0</v>
      </c>
      <c r="F791" s="295">
        <f t="shared" si="170"/>
        <v>0</v>
      </c>
      <c r="G791" s="295"/>
      <c r="H791" s="295"/>
      <c r="I791" s="387"/>
      <c r="J791" s="374">
        <f t="shared" si="171"/>
        <v>0</v>
      </c>
      <c r="K791" s="375">
        <f t="shared" si="172"/>
        <v>0</v>
      </c>
    </row>
    <row r="792" spans="1:11">
      <c r="A792" s="376">
        <v>21112</v>
      </c>
      <c r="B792" s="377" t="s">
        <v>904</v>
      </c>
      <c r="C792" s="378">
        <v>0</v>
      </c>
      <c r="D792" s="378">
        <f t="shared" ref="D792:I792" si="179">SUM(D793)</f>
        <v>0</v>
      </c>
      <c r="E792" s="379">
        <f t="shared" si="169"/>
        <v>0</v>
      </c>
      <c r="F792" s="378">
        <f t="shared" si="170"/>
        <v>40</v>
      </c>
      <c r="G792" s="378">
        <f t="shared" si="179"/>
        <v>0</v>
      </c>
      <c r="H792" s="378">
        <f t="shared" si="179"/>
        <v>0</v>
      </c>
      <c r="I792" s="388">
        <f t="shared" si="179"/>
        <v>40</v>
      </c>
      <c r="J792" s="378">
        <f t="shared" si="171"/>
        <v>40</v>
      </c>
      <c r="K792" s="379">
        <f t="shared" si="172"/>
        <v>0</v>
      </c>
    </row>
    <row r="793" spans="1:11">
      <c r="A793" s="372">
        <v>2111201</v>
      </c>
      <c r="B793" s="373" t="s">
        <v>904</v>
      </c>
      <c r="C793" s="374">
        <v>0</v>
      </c>
      <c r="D793" s="295">
        <v>0</v>
      </c>
      <c r="E793" s="375">
        <f t="shared" si="169"/>
        <v>0</v>
      </c>
      <c r="F793" s="295">
        <f t="shared" si="170"/>
        <v>40</v>
      </c>
      <c r="G793" s="295"/>
      <c r="H793" s="295"/>
      <c r="I793" s="387">
        <v>40</v>
      </c>
      <c r="J793" s="374">
        <f t="shared" si="171"/>
        <v>40</v>
      </c>
      <c r="K793" s="375">
        <f t="shared" si="172"/>
        <v>0</v>
      </c>
    </row>
    <row r="794" spans="1:11">
      <c r="A794" s="376">
        <v>21113</v>
      </c>
      <c r="B794" s="377" t="s">
        <v>905</v>
      </c>
      <c r="C794" s="378">
        <v>0</v>
      </c>
      <c r="D794" s="378">
        <f t="shared" ref="D794:I794" si="180">SUM(D795)</f>
        <v>0</v>
      </c>
      <c r="E794" s="379">
        <f t="shared" si="169"/>
        <v>0</v>
      </c>
      <c r="F794" s="378">
        <f t="shared" si="170"/>
        <v>0</v>
      </c>
      <c r="G794" s="378">
        <f t="shared" si="180"/>
        <v>0</v>
      </c>
      <c r="H794" s="378">
        <f t="shared" si="180"/>
        <v>0</v>
      </c>
      <c r="I794" s="388">
        <f t="shared" si="180"/>
        <v>0</v>
      </c>
      <c r="J794" s="378">
        <f t="shared" si="171"/>
        <v>0</v>
      </c>
      <c r="K794" s="379">
        <f t="shared" si="172"/>
        <v>0</v>
      </c>
    </row>
    <row r="795" spans="1:11">
      <c r="A795" s="372">
        <v>2111301</v>
      </c>
      <c r="B795" s="373" t="s">
        <v>905</v>
      </c>
      <c r="C795" s="374">
        <v>0</v>
      </c>
      <c r="D795" s="295">
        <v>0</v>
      </c>
      <c r="E795" s="375">
        <f t="shared" si="169"/>
        <v>0</v>
      </c>
      <c r="F795" s="295">
        <f t="shared" si="170"/>
        <v>0</v>
      </c>
      <c r="G795" s="295"/>
      <c r="H795" s="295"/>
      <c r="I795" s="387"/>
      <c r="J795" s="374">
        <f t="shared" si="171"/>
        <v>0</v>
      </c>
      <c r="K795" s="375">
        <f t="shared" si="172"/>
        <v>0</v>
      </c>
    </row>
    <row r="796" spans="1:11">
      <c r="A796" s="376">
        <v>21114</v>
      </c>
      <c r="B796" s="377" t="s">
        <v>906</v>
      </c>
      <c r="C796" s="378">
        <v>0</v>
      </c>
      <c r="D796" s="378">
        <f t="shared" ref="D796:I796" si="181">SUM(D797:D806)</f>
        <v>0</v>
      </c>
      <c r="E796" s="379">
        <f t="shared" si="169"/>
        <v>0</v>
      </c>
      <c r="F796" s="378">
        <f t="shared" si="170"/>
        <v>0</v>
      </c>
      <c r="G796" s="378">
        <f t="shared" si="181"/>
        <v>0</v>
      </c>
      <c r="H796" s="378">
        <f t="shared" si="181"/>
        <v>0</v>
      </c>
      <c r="I796" s="388">
        <f t="shared" si="181"/>
        <v>0</v>
      </c>
      <c r="J796" s="378">
        <f t="shared" si="171"/>
        <v>0</v>
      </c>
      <c r="K796" s="379">
        <f t="shared" si="172"/>
        <v>0</v>
      </c>
    </row>
    <row r="797" spans="1:11">
      <c r="A797" s="372">
        <v>2111401</v>
      </c>
      <c r="B797" s="373" t="s">
        <v>907</v>
      </c>
      <c r="C797" s="374">
        <v>0</v>
      </c>
      <c r="D797" s="295">
        <v>0</v>
      </c>
      <c r="E797" s="375">
        <f t="shared" si="169"/>
        <v>0</v>
      </c>
      <c r="F797" s="295">
        <f t="shared" si="170"/>
        <v>0</v>
      </c>
      <c r="G797" s="295"/>
      <c r="H797" s="295"/>
      <c r="I797" s="387"/>
      <c r="J797" s="374">
        <f t="shared" si="171"/>
        <v>0</v>
      </c>
      <c r="K797" s="375">
        <f t="shared" si="172"/>
        <v>0</v>
      </c>
    </row>
    <row r="798" spans="1:11">
      <c r="A798" s="372">
        <v>2111402</v>
      </c>
      <c r="B798" s="373" t="s">
        <v>908</v>
      </c>
      <c r="C798" s="374">
        <v>0</v>
      </c>
      <c r="D798" s="295">
        <v>0</v>
      </c>
      <c r="E798" s="375">
        <f t="shared" si="169"/>
        <v>0</v>
      </c>
      <c r="F798" s="295">
        <f t="shared" si="170"/>
        <v>0</v>
      </c>
      <c r="G798" s="295"/>
      <c r="H798" s="295"/>
      <c r="I798" s="387"/>
      <c r="J798" s="374">
        <f t="shared" si="171"/>
        <v>0</v>
      </c>
      <c r="K798" s="375">
        <f t="shared" si="172"/>
        <v>0</v>
      </c>
    </row>
    <row r="799" spans="1:11">
      <c r="A799" s="372">
        <v>2111403</v>
      </c>
      <c r="B799" s="373" t="s">
        <v>909</v>
      </c>
      <c r="C799" s="374">
        <v>0</v>
      </c>
      <c r="D799" s="295">
        <v>0</v>
      </c>
      <c r="E799" s="375">
        <f t="shared" si="169"/>
        <v>0</v>
      </c>
      <c r="F799" s="295">
        <f t="shared" si="170"/>
        <v>0</v>
      </c>
      <c r="G799" s="295"/>
      <c r="H799" s="295"/>
      <c r="I799" s="387"/>
      <c r="J799" s="374">
        <f t="shared" si="171"/>
        <v>0</v>
      </c>
      <c r="K799" s="375">
        <f t="shared" si="172"/>
        <v>0</v>
      </c>
    </row>
    <row r="800" spans="1:11">
      <c r="A800" s="372">
        <v>2111406</v>
      </c>
      <c r="B800" s="373" t="s">
        <v>910</v>
      </c>
      <c r="C800" s="374">
        <v>0</v>
      </c>
      <c r="D800" s="295">
        <v>0</v>
      </c>
      <c r="E800" s="375">
        <f t="shared" si="169"/>
        <v>0</v>
      </c>
      <c r="F800" s="295">
        <f t="shared" si="170"/>
        <v>0</v>
      </c>
      <c r="G800" s="295"/>
      <c r="H800" s="295"/>
      <c r="I800" s="387"/>
      <c r="J800" s="374">
        <f t="shared" si="171"/>
        <v>0</v>
      </c>
      <c r="K800" s="375">
        <f t="shared" si="172"/>
        <v>0</v>
      </c>
    </row>
    <row r="801" spans="1:11">
      <c r="A801" s="372">
        <v>2111407</v>
      </c>
      <c r="B801" s="373" t="s">
        <v>911</v>
      </c>
      <c r="C801" s="374">
        <v>0</v>
      </c>
      <c r="D801" s="295">
        <v>0</v>
      </c>
      <c r="E801" s="375">
        <f t="shared" si="169"/>
        <v>0</v>
      </c>
      <c r="F801" s="295">
        <f t="shared" si="170"/>
        <v>0</v>
      </c>
      <c r="G801" s="295"/>
      <c r="H801" s="295"/>
      <c r="I801" s="387"/>
      <c r="J801" s="374">
        <f t="shared" si="171"/>
        <v>0</v>
      </c>
      <c r="K801" s="375">
        <f t="shared" si="172"/>
        <v>0</v>
      </c>
    </row>
    <row r="802" spans="1:11">
      <c r="A802" s="372">
        <v>2111408</v>
      </c>
      <c r="B802" s="373" t="s">
        <v>912</v>
      </c>
      <c r="C802" s="374">
        <v>0</v>
      </c>
      <c r="D802" s="295">
        <v>0</v>
      </c>
      <c r="E802" s="375">
        <f t="shared" si="169"/>
        <v>0</v>
      </c>
      <c r="F802" s="295">
        <f t="shared" si="170"/>
        <v>0</v>
      </c>
      <c r="G802" s="295"/>
      <c r="H802" s="295"/>
      <c r="I802" s="387"/>
      <c r="J802" s="374">
        <f t="shared" si="171"/>
        <v>0</v>
      </c>
      <c r="K802" s="375">
        <f t="shared" si="172"/>
        <v>0</v>
      </c>
    </row>
    <row r="803" spans="1:11">
      <c r="A803" s="372">
        <v>2111411</v>
      </c>
      <c r="B803" s="373" t="s">
        <v>213</v>
      </c>
      <c r="C803" s="374">
        <v>0</v>
      </c>
      <c r="D803" s="295">
        <v>0</v>
      </c>
      <c r="E803" s="375">
        <f t="shared" si="169"/>
        <v>0</v>
      </c>
      <c r="F803" s="295">
        <f t="shared" si="170"/>
        <v>0</v>
      </c>
      <c r="G803" s="295"/>
      <c r="H803" s="295"/>
      <c r="I803" s="387"/>
      <c r="J803" s="374">
        <f t="shared" si="171"/>
        <v>0</v>
      </c>
      <c r="K803" s="375">
        <f t="shared" si="172"/>
        <v>0</v>
      </c>
    </row>
    <row r="804" spans="1:11">
      <c r="A804" s="372">
        <v>2111413</v>
      </c>
      <c r="B804" s="373" t="s">
        <v>913</v>
      </c>
      <c r="C804" s="374">
        <v>0</v>
      </c>
      <c r="D804" s="295">
        <v>0</v>
      </c>
      <c r="E804" s="375">
        <f t="shared" si="169"/>
        <v>0</v>
      </c>
      <c r="F804" s="295">
        <f t="shared" si="170"/>
        <v>0</v>
      </c>
      <c r="G804" s="295"/>
      <c r="H804" s="295"/>
      <c r="I804" s="387"/>
      <c r="J804" s="374">
        <f t="shared" si="171"/>
        <v>0</v>
      </c>
      <c r="K804" s="375">
        <f t="shared" si="172"/>
        <v>0</v>
      </c>
    </row>
    <row r="805" spans="1:11">
      <c r="A805" s="372">
        <v>2111450</v>
      </c>
      <c r="B805" s="373" t="s">
        <v>914</v>
      </c>
      <c r="C805" s="374">
        <v>0</v>
      </c>
      <c r="D805" s="295">
        <v>0</v>
      </c>
      <c r="E805" s="375">
        <f t="shared" si="169"/>
        <v>0</v>
      </c>
      <c r="F805" s="295">
        <f t="shared" si="170"/>
        <v>0</v>
      </c>
      <c r="G805" s="295"/>
      <c r="H805" s="295"/>
      <c r="I805" s="387"/>
      <c r="J805" s="374">
        <f t="shared" si="171"/>
        <v>0</v>
      </c>
      <c r="K805" s="375">
        <f t="shared" si="172"/>
        <v>0</v>
      </c>
    </row>
    <row r="806" spans="1:11">
      <c r="A806" s="372">
        <v>2111499</v>
      </c>
      <c r="B806" s="373" t="s">
        <v>915</v>
      </c>
      <c r="C806" s="374">
        <v>0</v>
      </c>
      <c r="D806" s="295">
        <v>0</v>
      </c>
      <c r="E806" s="375">
        <f t="shared" si="169"/>
        <v>0</v>
      </c>
      <c r="F806" s="295">
        <f t="shared" si="170"/>
        <v>0</v>
      </c>
      <c r="G806" s="295"/>
      <c r="H806" s="295"/>
      <c r="I806" s="387"/>
      <c r="J806" s="374">
        <f t="shared" si="171"/>
        <v>0</v>
      </c>
      <c r="K806" s="375">
        <f t="shared" si="172"/>
        <v>0</v>
      </c>
    </row>
    <row r="807" spans="1:11">
      <c r="A807" s="376">
        <v>21199</v>
      </c>
      <c r="B807" s="377" t="s">
        <v>916</v>
      </c>
      <c r="C807" s="378">
        <v>0</v>
      </c>
      <c r="D807" s="378">
        <f t="shared" ref="D807:I807" si="182">SUM(D808)</f>
        <v>0</v>
      </c>
      <c r="E807" s="379">
        <f t="shared" si="169"/>
        <v>0</v>
      </c>
      <c r="F807" s="378">
        <f t="shared" si="170"/>
        <v>0</v>
      </c>
      <c r="G807" s="378">
        <f t="shared" si="182"/>
        <v>0</v>
      </c>
      <c r="H807" s="378">
        <f t="shared" si="182"/>
        <v>0</v>
      </c>
      <c r="I807" s="388">
        <f t="shared" si="182"/>
        <v>0</v>
      </c>
      <c r="J807" s="378">
        <f t="shared" si="171"/>
        <v>0</v>
      </c>
      <c r="K807" s="379">
        <f t="shared" si="172"/>
        <v>0</v>
      </c>
    </row>
    <row r="808" spans="1:11">
      <c r="A808" s="372">
        <v>2119999</v>
      </c>
      <c r="B808" s="373" t="s">
        <v>916</v>
      </c>
      <c r="C808" s="374">
        <v>0</v>
      </c>
      <c r="D808" s="295">
        <v>0</v>
      </c>
      <c r="E808" s="375">
        <f t="shared" si="169"/>
        <v>0</v>
      </c>
      <c r="F808" s="295">
        <f t="shared" si="170"/>
        <v>0</v>
      </c>
      <c r="G808" s="295"/>
      <c r="H808" s="295"/>
      <c r="I808" s="387"/>
      <c r="J808" s="374">
        <f t="shared" si="171"/>
        <v>0</v>
      </c>
      <c r="K808" s="375">
        <f t="shared" si="172"/>
        <v>0</v>
      </c>
    </row>
    <row r="809" spans="1:11">
      <c r="A809" s="396">
        <v>212</v>
      </c>
      <c r="B809" s="397" t="s">
        <v>917</v>
      </c>
      <c r="C809" s="366">
        <f t="shared" ref="C809:I809" si="183">SUM(C810,C821,C823,C826,C828,C830)</f>
        <v>2611</v>
      </c>
      <c r="D809" s="366">
        <f t="shared" si="183"/>
        <v>3636</v>
      </c>
      <c r="E809" s="384">
        <f t="shared" si="169"/>
        <v>139.256989659134</v>
      </c>
      <c r="F809" s="366">
        <f t="shared" si="170"/>
        <v>2317</v>
      </c>
      <c r="G809" s="366">
        <f t="shared" si="183"/>
        <v>2020</v>
      </c>
      <c r="H809" s="366">
        <f t="shared" si="183"/>
        <v>0</v>
      </c>
      <c r="I809" s="383">
        <f t="shared" si="183"/>
        <v>297</v>
      </c>
      <c r="J809" s="366">
        <f t="shared" si="171"/>
        <v>-294</v>
      </c>
      <c r="K809" s="384">
        <f t="shared" si="172"/>
        <v>-11.2600536193029</v>
      </c>
    </row>
    <row r="810" spans="1:11">
      <c r="A810" s="376">
        <v>21201</v>
      </c>
      <c r="B810" s="377" t="s">
        <v>918</v>
      </c>
      <c r="C810" s="378">
        <v>1880</v>
      </c>
      <c r="D810" s="378">
        <f t="shared" ref="D810:I810" si="184">SUM(D811:D820)</f>
        <v>2069</v>
      </c>
      <c r="E810" s="379">
        <f t="shared" si="169"/>
        <v>110.053191489362</v>
      </c>
      <c r="F810" s="378">
        <f t="shared" si="170"/>
        <v>804</v>
      </c>
      <c r="G810" s="378">
        <f t="shared" si="184"/>
        <v>804</v>
      </c>
      <c r="H810" s="378">
        <f t="shared" si="184"/>
        <v>0</v>
      </c>
      <c r="I810" s="388">
        <f t="shared" si="184"/>
        <v>0</v>
      </c>
      <c r="J810" s="378">
        <f t="shared" si="171"/>
        <v>-1076</v>
      </c>
      <c r="K810" s="379">
        <f t="shared" si="172"/>
        <v>-57.2340425531915</v>
      </c>
    </row>
    <row r="811" spans="1:11">
      <c r="A811" s="372">
        <v>2120101</v>
      </c>
      <c r="B811" s="373" t="s">
        <v>919</v>
      </c>
      <c r="C811" s="374">
        <v>350</v>
      </c>
      <c r="D811" s="295">
        <v>446</v>
      </c>
      <c r="E811" s="375">
        <f t="shared" si="169"/>
        <v>127.428571428571</v>
      </c>
      <c r="F811" s="295">
        <f t="shared" si="170"/>
        <v>259</v>
      </c>
      <c r="G811" s="295">
        <v>259</v>
      </c>
      <c r="H811" s="295"/>
      <c r="I811" s="387"/>
      <c r="J811" s="374">
        <f t="shared" si="171"/>
        <v>-91</v>
      </c>
      <c r="K811" s="375">
        <f t="shared" si="172"/>
        <v>-26</v>
      </c>
    </row>
    <row r="812" spans="1:11">
      <c r="A812" s="372">
        <v>2120102</v>
      </c>
      <c r="B812" s="373" t="s">
        <v>920</v>
      </c>
      <c r="C812" s="374">
        <v>1062</v>
      </c>
      <c r="D812" s="295">
        <v>1127</v>
      </c>
      <c r="E812" s="375">
        <f t="shared" si="169"/>
        <v>106.120527306968</v>
      </c>
      <c r="F812" s="295">
        <f t="shared" si="170"/>
        <v>30</v>
      </c>
      <c r="G812" s="295">
        <v>30</v>
      </c>
      <c r="H812" s="295"/>
      <c r="I812" s="387"/>
      <c r="J812" s="374">
        <f t="shared" si="171"/>
        <v>-1032</v>
      </c>
      <c r="K812" s="375">
        <f t="shared" si="172"/>
        <v>-97.1751412429379</v>
      </c>
    </row>
    <row r="813" spans="1:11">
      <c r="A813" s="372">
        <v>2120103</v>
      </c>
      <c r="B813" s="373" t="s">
        <v>921</v>
      </c>
      <c r="C813" s="374">
        <v>0</v>
      </c>
      <c r="D813" s="295">
        <v>0</v>
      </c>
      <c r="E813" s="375">
        <f t="shared" si="169"/>
        <v>0</v>
      </c>
      <c r="F813" s="295">
        <f t="shared" si="170"/>
        <v>0</v>
      </c>
      <c r="G813" s="295"/>
      <c r="H813" s="295"/>
      <c r="I813" s="387"/>
      <c r="J813" s="374">
        <f t="shared" si="171"/>
        <v>0</v>
      </c>
      <c r="K813" s="375">
        <f t="shared" si="172"/>
        <v>0</v>
      </c>
    </row>
    <row r="814" spans="1:11">
      <c r="A814" s="372">
        <v>2120104</v>
      </c>
      <c r="B814" s="373" t="s">
        <v>922</v>
      </c>
      <c r="C814" s="374">
        <v>193</v>
      </c>
      <c r="D814" s="295">
        <v>244</v>
      </c>
      <c r="E814" s="375">
        <f t="shared" si="169"/>
        <v>126.424870466321</v>
      </c>
      <c r="F814" s="295">
        <f t="shared" si="170"/>
        <v>291</v>
      </c>
      <c r="G814" s="295">
        <v>291</v>
      </c>
      <c r="H814" s="295"/>
      <c r="I814" s="387"/>
      <c r="J814" s="374">
        <f t="shared" si="171"/>
        <v>98</v>
      </c>
      <c r="K814" s="375">
        <f t="shared" si="172"/>
        <v>50.7772020725389</v>
      </c>
    </row>
    <row r="815" spans="1:11">
      <c r="A815" s="372">
        <v>2120105</v>
      </c>
      <c r="B815" s="373" t="s">
        <v>923</v>
      </c>
      <c r="C815" s="374">
        <v>0</v>
      </c>
      <c r="D815" s="295">
        <v>0</v>
      </c>
      <c r="E815" s="375">
        <f t="shared" si="169"/>
        <v>0</v>
      </c>
      <c r="F815" s="295">
        <f t="shared" si="170"/>
        <v>0</v>
      </c>
      <c r="G815" s="295"/>
      <c r="H815" s="295"/>
      <c r="I815" s="387"/>
      <c r="J815" s="374">
        <f t="shared" si="171"/>
        <v>0</v>
      </c>
      <c r="K815" s="375">
        <f t="shared" si="172"/>
        <v>0</v>
      </c>
    </row>
    <row r="816" spans="1:11">
      <c r="A816" s="372">
        <v>2120106</v>
      </c>
      <c r="B816" s="373" t="s">
        <v>924</v>
      </c>
      <c r="C816" s="374">
        <v>21</v>
      </c>
      <c r="D816" s="295">
        <v>21</v>
      </c>
      <c r="E816" s="375">
        <f t="shared" si="169"/>
        <v>100</v>
      </c>
      <c r="F816" s="295">
        <f t="shared" si="170"/>
        <v>19</v>
      </c>
      <c r="G816" s="295">
        <v>19</v>
      </c>
      <c r="H816" s="295"/>
      <c r="I816" s="387"/>
      <c r="J816" s="374">
        <f t="shared" si="171"/>
        <v>-2</v>
      </c>
      <c r="K816" s="375">
        <f t="shared" si="172"/>
        <v>-9.52380952380952</v>
      </c>
    </row>
    <row r="817" spans="1:11">
      <c r="A817" s="372">
        <v>2120107</v>
      </c>
      <c r="B817" s="373" t="s">
        <v>925</v>
      </c>
      <c r="C817" s="374">
        <v>71</v>
      </c>
      <c r="D817" s="295">
        <v>66</v>
      </c>
      <c r="E817" s="375">
        <f t="shared" si="169"/>
        <v>92.9577464788732</v>
      </c>
      <c r="F817" s="295">
        <f t="shared" si="170"/>
        <v>55</v>
      </c>
      <c r="G817" s="295">
        <v>55</v>
      </c>
      <c r="H817" s="295"/>
      <c r="I817" s="387"/>
      <c r="J817" s="374">
        <f t="shared" si="171"/>
        <v>-16</v>
      </c>
      <c r="K817" s="375">
        <f t="shared" si="172"/>
        <v>-22.5352112676056</v>
      </c>
    </row>
    <row r="818" spans="1:11">
      <c r="A818" s="372">
        <v>2120109</v>
      </c>
      <c r="B818" s="373" t="s">
        <v>926</v>
      </c>
      <c r="C818" s="374">
        <v>47</v>
      </c>
      <c r="D818" s="295">
        <v>43</v>
      </c>
      <c r="E818" s="375">
        <f t="shared" si="169"/>
        <v>91.4893617021277</v>
      </c>
      <c r="F818" s="295">
        <f t="shared" si="170"/>
        <v>40</v>
      </c>
      <c r="G818" s="295">
        <v>40</v>
      </c>
      <c r="H818" s="295"/>
      <c r="I818" s="387"/>
      <c r="J818" s="374">
        <f t="shared" si="171"/>
        <v>-7</v>
      </c>
      <c r="K818" s="375">
        <f t="shared" si="172"/>
        <v>-14.8936170212766</v>
      </c>
    </row>
    <row r="819" spans="1:11">
      <c r="A819" s="372">
        <v>2120110</v>
      </c>
      <c r="B819" s="373" t="s">
        <v>927</v>
      </c>
      <c r="C819" s="374">
        <v>0</v>
      </c>
      <c r="D819" s="295">
        <v>0</v>
      </c>
      <c r="E819" s="375">
        <f t="shared" si="169"/>
        <v>0</v>
      </c>
      <c r="F819" s="295">
        <f t="shared" si="170"/>
        <v>0</v>
      </c>
      <c r="G819" s="295"/>
      <c r="H819" s="295"/>
      <c r="I819" s="387"/>
      <c r="J819" s="374">
        <f t="shared" si="171"/>
        <v>0</v>
      </c>
      <c r="K819" s="375">
        <f t="shared" si="172"/>
        <v>0</v>
      </c>
    </row>
    <row r="820" spans="1:11">
      <c r="A820" s="372">
        <v>2120199</v>
      </c>
      <c r="B820" s="373" t="s">
        <v>928</v>
      </c>
      <c r="C820" s="374">
        <v>136</v>
      </c>
      <c r="D820" s="295">
        <v>122</v>
      </c>
      <c r="E820" s="375">
        <f t="shared" si="169"/>
        <v>89.7058823529412</v>
      </c>
      <c r="F820" s="295">
        <f t="shared" si="170"/>
        <v>110</v>
      </c>
      <c r="G820" s="295">
        <v>110</v>
      </c>
      <c r="H820" s="295"/>
      <c r="I820" s="387"/>
      <c r="J820" s="374">
        <f t="shared" si="171"/>
        <v>-26</v>
      </c>
      <c r="K820" s="375">
        <f t="shared" si="172"/>
        <v>-19.1176470588235</v>
      </c>
    </row>
    <row r="821" spans="1:11">
      <c r="A821" s="376">
        <v>21202</v>
      </c>
      <c r="B821" s="377" t="s">
        <v>929</v>
      </c>
      <c r="C821" s="378">
        <v>0</v>
      </c>
      <c r="D821" s="378">
        <f t="shared" ref="D821:I821" si="185">SUM(D822)</f>
        <v>0</v>
      </c>
      <c r="E821" s="379">
        <f t="shared" si="169"/>
        <v>0</v>
      </c>
      <c r="F821" s="378">
        <f t="shared" si="170"/>
        <v>10</v>
      </c>
      <c r="G821" s="378">
        <f t="shared" si="185"/>
        <v>0</v>
      </c>
      <c r="H821" s="378">
        <f t="shared" si="185"/>
        <v>0</v>
      </c>
      <c r="I821" s="388">
        <f t="shared" si="185"/>
        <v>10</v>
      </c>
      <c r="J821" s="378">
        <f t="shared" si="171"/>
        <v>10</v>
      </c>
      <c r="K821" s="379">
        <f t="shared" si="172"/>
        <v>0</v>
      </c>
    </row>
    <row r="822" spans="1:11">
      <c r="A822" s="372">
        <v>2120201</v>
      </c>
      <c r="B822" s="373" t="s">
        <v>929</v>
      </c>
      <c r="C822" s="374">
        <v>0</v>
      </c>
      <c r="D822" s="295">
        <v>0</v>
      </c>
      <c r="E822" s="375">
        <f t="shared" si="169"/>
        <v>0</v>
      </c>
      <c r="F822" s="295">
        <f t="shared" si="170"/>
        <v>10</v>
      </c>
      <c r="G822" s="295"/>
      <c r="H822" s="295"/>
      <c r="I822" s="387">
        <v>10</v>
      </c>
      <c r="J822" s="374">
        <f t="shared" si="171"/>
        <v>10</v>
      </c>
      <c r="K822" s="375">
        <f t="shared" si="172"/>
        <v>0</v>
      </c>
    </row>
    <row r="823" spans="1:11">
      <c r="A823" s="376">
        <v>21203</v>
      </c>
      <c r="B823" s="377" t="s">
        <v>930</v>
      </c>
      <c r="C823" s="378">
        <v>0</v>
      </c>
      <c r="D823" s="378">
        <f t="shared" ref="D823:I823" si="186">SUM(D824:D825)</f>
        <v>116</v>
      </c>
      <c r="E823" s="379">
        <f t="shared" si="169"/>
        <v>0</v>
      </c>
      <c r="F823" s="378">
        <f t="shared" si="170"/>
        <v>192</v>
      </c>
      <c r="G823" s="378">
        <f t="shared" si="186"/>
        <v>0</v>
      </c>
      <c r="H823" s="378">
        <f t="shared" si="186"/>
        <v>0</v>
      </c>
      <c r="I823" s="388">
        <f t="shared" si="186"/>
        <v>192</v>
      </c>
      <c r="J823" s="378">
        <f t="shared" si="171"/>
        <v>192</v>
      </c>
      <c r="K823" s="379">
        <f t="shared" si="172"/>
        <v>0</v>
      </c>
    </row>
    <row r="824" spans="1:11">
      <c r="A824" s="372">
        <v>2120303</v>
      </c>
      <c r="B824" s="373" t="s">
        <v>931</v>
      </c>
      <c r="C824" s="295">
        <v>0</v>
      </c>
      <c r="D824" s="295">
        <v>0</v>
      </c>
      <c r="E824" s="375">
        <f t="shared" si="169"/>
        <v>0</v>
      </c>
      <c r="F824" s="295">
        <f t="shared" si="170"/>
        <v>0</v>
      </c>
      <c r="G824" s="295"/>
      <c r="H824" s="295"/>
      <c r="I824" s="387"/>
      <c r="J824" s="374">
        <f t="shared" si="171"/>
        <v>0</v>
      </c>
      <c r="K824" s="375">
        <f t="shared" si="172"/>
        <v>0</v>
      </c>
    </row>
    <row r="825" spans="1:11">
      <c r="A825" s="372">
        <v>2120399</v>
      </c>
      <c r="B825" s="373" t="s">
        <v>932</v>
      </c>
      <c r="C825" s="295">
        <v>0</v>
      </c>
      <c r="D825" s="295">
        <v>116</v>
      </c>
      <c r="E825" s="375">
        <f t="shared" si="169"/>
        <v>0</v>
      </c>
      <c r="F825" s="295">
        <f t="shared" si="170"/>
        <v>192</v>
      </c>
      <c r="G825" s="295"/>
      <c r="H825" s="295"/>
      <c r="I825" s="387">
        <v>192</v>
      </c>
      <c r="J825" s="374">
        <f t="shared" si="171"/>
        <v>192</v>
      </c>
      <c r="K825" s="375">
        <f t="shared" si="172"/>
        <v>0</v>
      </c>
    </row>
    <row r="826" spans="1:11">
      <c r="A826" s="376">
        <v>21205</v>
      </c>
      <c r="B826" s="377" t="s">
        <v>933</v>
      </c>
      <c r="C826" s="378">
        <v>731</v>
      </c>
      <c r="D826" s="378">
        <f t="shared" ref="D826:I826" si="187">SUM(D827)</f>
        <v>1428</v>
      </c>
      <c r="E826" s="379">
        <f t="shared" si="169"/>
        <v>195.348837209302</v>
      </c>
      <c r="F826" s="378">
        <f t="shared" si="170"/>
        <v>1216</v>
      </c>
      <c r="G826" s="378">
        <f t="shared" si="187"/>
        <v>1216</v>
      </c>
      <c r="H826" s="378">
        <f t="shared" si="187"/>
        <v>0</v>
      </c>
      <c r="I826" s="388">
        <f t="shared" si="187"/>
        <v>0</v>
      </c>
      <c r="J826" s="378">
        <f t="shared" si="171"/>
        <v>485</v>
      </c>
      <c r="K826" s="379">
        <f t="shared" si="172"/>
        <v>66.3474692202462</v>
      </c>
    </row>
    <row r="827" spans="1:11">
      <c r="A827" s="372">
        <v>2120501</v>
      </c>
      <c r="B827" s="373" t="s">
        <v>933</v>
      </c>
      <c r="C827" s="374">
        <v>731</v>
      </c>
      <c r="D827" s="295">
        <v>1428</v>
      </c>
      <c r="E827" s="375">
        <f t="shared" si="169"/>
        <v>195.348837209302</v>
      </c>
      <c r="F827" s="295">
        <f t="shared" si="170"/>
        <v>1216</v>
      </c>
      <c r="G827" s="295">
        <v>1216</v>
      </c>
      <c r="H827" s="295"/>
      <c r="I827" s="387"/>
      <c r="J827" s="374">
        <f t="shared" si="171"/>
        <v>485</v>
      </c>
      <c r="K827" s="375">
        <f t="shared" si="172"/>
        <v>66.3474692202462</v>
      </c>
    </row>
    <row r="828" spans="1:11">
      <c r="A828" s="376">
        <v>21206</v>
      </c>
      <c r="B828" s="377" t="s">
        <v>934</v>
      </c>
      <c r="C828" s="378">
        <v>0</v>
      </c>
      <c r="D828" s="378">
        <f t="shared" ref="D828:I828" si="188">SUM(D829)</f>
        <v>0</v>
      </c>
      <c r="E828" s="379">
        <f t="shared" si="169"/>
        <v>0</v>
      </c>
      <c r="F828" s="378">
        <f t="shared" si="170"/>
        <v>0</v>
      </c>
      <c r="G828" s="378">
        <f t="shared" si="188"/>
        <v>0</v>
      </c>
      <c r="H828" s="378">
        <f t="shared" si="188"/>
        <v>0</v>
      </c>
      <c r="I828" s="388">
        <f t="shared" si="188"/>
        <v>0</v>
      </c>
      <c r="J828" s="378">
        <f t="shared" si="171"/>
        <v>0</v>
      </c>
      <c r="K828" s="379">
        <f t="shared" si="172"/>
        <v>0</v>
      </c>
    </row>
    <row r="829" spans="1:11">
      <c r="A829" s="372">
        <v>2120601</v>
      </c>
      <c r="B829" s="373" t="s">
        <v>934</v>
      </c>
      <c r="C829" s="374">
        <v>0</v>
      </c>
      <c r="D829" s="295">
        <v>0</v>
      </c>
      <c r="E829" s="375">
        <f t="shared" si="169"/>
        <v>0</v>
      </c>
      <c r="F829" s="295">
        <f t="shared" si="170"/>
        <v>0</v>
      </c>
      <c r="G829" s="295"/>
      <c r="H829" s="295"/>
      <c r="I829" s="387"/>
      <c r="J829" s="374">
        <f t="shared" si="171"/>
        <v>0</v>
      </c>
      <c r="K829" s="375">
        <f t="shared" si="172"/>
        <v>0</v>
      </c>
    </row>
    <row r="830" spans="1:11">
      <c r="A830" s="376">
        <v>21299</v>
      </c>
      <c r="B830" s="377" t="s">
        <v>935</v>
      </c>
      <c r="C830" s="378">
        <v>0</v>
      </c>
      <c r="D830" s="378">
        <f t="shared" ref="D830:I830" si="189">SUM(D831)</f>
        <v>23</v>
      </c>
      <c r="E830" s="379">
        <f t="shared" si="169"/>
        <v>0</v>
      </c>
      <c r="F830" s="378">
        <f t="shared" si="170"/>
        <v>95</v>
      </c>
      <c r="G830" s="378">
        <f t="shared" si="189"/>
        <v>0</v>
      </c>
      <c r="H830" s="378">
        <f t="shared" si="189"/>
        <v>0</v>
      </c>
      <c r="I830" s="388">
        <f t="shared" si="189"/>
        <v>95</v>
      </c>
      <c r="J830" s="378">
        <f t="shared" si="171"/>
        <v>95</v>
      </c>
      <c r="K830" s="379">
        <f t="shared" si="172"/>
        <v>0</v>
      </c>
    </row>
    <row r="831" spans="1:11">
      <c r="A831" s="372">
        <v>2129999</v>
      </c>
      <c r="B831" s="373" t="s">
        <v>935</v>
      </c>
      <c r="C831" s="374">
        <v>0</v>
      </c>
      <c r="D831" s="295">
        <v>23</v>
      </c>
      <c r="E831" s="375">
        <f t="shared" si="169"/>
        <v>0</v>
      </c>
      <c r="F831" s="295">
        <f t="shared" si="170"/>
        <v>95</v>
      </c>
      <c r="G831" s="295"/>
      <c r="H831" s="295"/>
      <c r="I831" s="387">
        <v>95</v>
      </c>
      <c r="J831" s="374">
        <f t="shared" si="171"/>
        <v>95</v>
      </c>
      <c r="K831" s="375">
        <f t="shared" si="172"/>
        <v>0</v>
      </c>
    </row>
    <row r="832" spans="1:11">
      <c r="A832" s="396">
        <v>213</v>
      </c>
      <c r="B832" s="397" t="s">
        <v>936</v>
      </c>
      <c r="C832" s="366">
        <f t="shared" ref="C832:I832" si="190">SUM(C833,C859,C882,C910,C921,C928,C934,C937)</f>
        <v>39436</v>
      </c>
      <c r="D832" s="366">
        <f t="shared" si="190"/>
        <v>55184</v>
      </c>
      <c r="E832" s="384">
        <f t="shared" ref="E832:E895" si="191">IF(C832=0,0,D832/C832)*100</f>
        <v>139.933056090881</v>
      </c>
      <c r="F832" s="366">
        <f t="shared" ref="F832:F895" si="192">G832+H832+I832</f>
        <v>69800</v>
      </c>
      <c r="G832" s="366">
        <f t="shared" si="190"/>
        <v>6337</v>
      </c>
      <c r="H832" s="366">
        <f t="shared" si="190"/>
        <v>45000</v>
      </c>
      <c r="I832" s="383">
        <f t="shared" si="190"/>
        <v>18463</v>
      </c>
      <c r="J832" s="366">
        <f t="shared" ref="J832:J895" si="193">F832-C832</f>
        <v>30364</v>
      </c>
      <c r="K832" s="384">
        <f t="shared" ref="K832:K895" si="194">IF(C832=0,0,J832/C832*100)</f>
        <v>76.9956385028908</v>
      </c>
    </row>
    <row r="833" spans="1:11">
      <c r="A833" s="376">
        <v>21301</v>
      </c>
      <c r="B833" s="377" t="s">
        <v>937</v>
      </c>
      <c r="C833" s="378">
        <v>20193</v>
      </c>
      <c r="D833" s="378">
        <f t="shared" ref="D833:I833" si="195">SUM(D834:D858)</f>
        <v>29670</v>
      </c>
      <c r="E833" s="379">
        <f t="shared" si="191"/>
        <v>146.932105184965</v>
      </c>
      <c r="F833" s="378">
        <f t="shared" si="192"/>
        <v>29864</v>
      </c>
      <c r="G833" s="378">
        <f t="shared" si="195"/>
        <v>4755</v>
      </c>
      <c r="H833" s="378">
        <f t="shared" si="195"/>
        <v>18841</v>
      </c>
      <c r="I833" s="388">
        <f t="shared" si="195"/>
        <v>6268</v>
      </c>
      <c r="J833" s="378">
        <f t="shared" si="193"/>
        <v>9671</v>
      </c>
      <c r="K833" s="379">
        <f t="shared" si="194"/>
        <v>47.8928341504482</v>
      </c>
    </row>
    <row r="834" spans="1:11">
      <c r="A834" s="372">
        <v>2130101</v>
      </c>
      <c r="B834" s="373" t="s">
        <v>938</v>
      </c>
      <c r="C834" s="374">
        <v>1165</v>
      </c>
      <c r="D834" s="295">
        <v>1213</v>
      </c>
      <c r="E834" s="375">
        <f t="shared" si="191"/>
        <v>104.12017167382</v>
      </c>
      <c r="F834" s="295">
        <f t="shared" si="192"/>
        <v>1209</v>
      </c>
      <c r="G834" s="295">
        <v>1209</v>
      </c>
      <c r="H834" s="295"/>
      <c r="I834" s="387"/>
      <c r="J834" s="374">
        <f t="shared" si="193"/>
        <v>44</v>
      </c>
      <c r="K834" s="375">
        <f t="shared" si="194"/>
        <v>3.77682403433476</v>
      </c>
    </row>
    <row r="835" spans="1:11">
      <c r="A835" s="372">
        <v>2130102</v>
      </c>
      <c r="B835" s="373" t="s">
        <v>939</v>
      </c>
      <c r="C835" s="374">
        <v>0</v>
      </c>
      <c r="D835" s="295">
        <v>20</v>
      </c>
      <c r="E835" s="375">
        <f t="shared" si="191"/>
        <v>0</v>
      </c>
      <c r="F835" s="295">
        <f t="shared" si="192"/>
        <v>0</v>
      </c>
      <c r="G835" s="295"/>
      <c r="H835" s="295"/>
      <c r="I835" s="387"/>
      <c r="J835" s="374">
        <f t="shared" si="193"/>
        <v>0</v>
      </c>
      <c r="K835" s="375">
        <f t="shared" si="194"/>
        <v>0</v>
      </c>
    </row>
    <row r="836" spans="1:11">
      <c r="A836" s="372">
        <v>2130103</v>
      </c>
      <c r="B836" s="373" t="s">
        <v>940</v>
      </c>
      <c r="C836" s="374">
        <v>0</v>
      </c>
      <c r="D836" s="295">
        <v>0</v>
      </c>
      <c r="E836" s="375">
        <f t="shared" si="191"/>
        <v>0</v>
      </c>
      <c r="F836" s="295">
        <f t="shared" si="192"/>
        <v>0</v>
      </c>
      <c r="G836" s="295"/>
      <c r="H836" s="295"/>
      <c r="I836" s="387"/>
      <c r="J836" s="374">
        <f t="shared" si="193"/>
        <v>0</v>
      </c>
      <c r="K836" s="375">
        <f t="shared" si="194"/>
        <v>0</v>
      </c>
    </row>
    <row r="837" spans="1:11">
      <c r="A837" s="372">
        <v>2130104</v>
      </c>
      <c r="B837" s="373" t="s">
        <v>941</v>
      </c>
      <c r="C837" s="374">
        <v>3868</v>
      </c>
      <c r="D837" s="295">
        <v>3674</v>
      </c>
      <c r="E837" s="375">
        <f t="shared" si="191"/>
        <v>94.9844881075491</v>
      </c>
      <c r="F837" s="295">
        <f t="shared" si="192"/>
        <v>3537</v>
      </c>
      <c r="G837" s="295">
        <v>3537</v>
      </c>
      <c r="H837" s="295"/>
      <c r="I837" s="387"/>
      <c r="J837" s="374">
        <f t="shared" si="193"/>
        <v>-331</v>
      </c>
      <c r="K837" s="375">
        <f t="shared" si="194"/>
        <v>-8.55739400206825</v>
      </c>
    </row>
    <row r="838" spans="1:11">
      <c r="A838" s="372">
        <v>2130105</v>
      </c>
      <c r="B838" s="373" t="s">
        <v>942</v>
      </c>
      <c r="C838" s="374">
        <v>0</v>
      </c>
      <c r="D838" s="295">
        <v>0</v>
      </c>
      <c r="E838" s="375">
        <f t="shared" si="191"/>
        <v>0</v>
      </c>
      <c r="F838" s="295">
        <f t="shared" si="192"/>
        <v>0</v>
      </c>
      <c r="G838" s="295"/>
      <c r="H838" s="295"/>
      <c r="I838" s="387"/>
      <c r="J838" s="374">
        <f t="shared" si="193"/>
        <v>0</v>
      </c>
      <c r="K838" s="375">
        <f t="shared" si="194"/>
        <v>0</v>
      </c>
    </row>
    <row r="839" spans="1:11">
      <c r="A839" s="372">
        <v>2130106</v>
      </c>
      <c r="B839" s="373" t="s">
        <v>943</v>
      </c>
      <c r="C839" s="374">
        <v>70</v>
      </c>
      <c r="D839" s="295">
        <v>209</v>
      </c>
      <c r="E839" s="375">
        <f t="shared" si="191"/>
        <v>298.571428571429</v>
      </c>
      <c r="F839" s="295">
        <f t="shared" si="192"/>
        <v>63</v>
      </c>
      <c r="G839" s="295"/>
      <c r="H839" s="295"/>
      <c r="I839" s="387">
        <v>63</v>
      </c>
      <c r="J839" s="374">
        <f t="shared" si="193"/>
        <v>-7</v>
      </c>
      <c r="K839" s="375">
        <f t="shared" si="194"/>
        <v>-10</v>
      </c>
    </row>
    <row r="840" spans="1:11">
      <c r="A840" s="372">
        <v>2130108</v>
      </c>
      <c r="B840" s="373" t="s">
        <v>944</v>
      </c>
      <c r="C840" s="374">
        <v>364</v>
      </c>
      <c r="D840" s="295">
        <v>109</v>
      </c>
      <c r="E840" s="375">
        <f t="shared" si="191"/>
        <v>29.9450549450549</v>
      </c>
      <c r="F840" s="295">
        <f t="shared" si="192"/>
        <v>590</v>
      </c>
      <c r="G840" s="295">
        <v>1</v>
      </c>
      <c r="H840" s="295">
        <v>228</v>
      </c>
      <c r="I840" s="387">
        <v>361</v>
      </c>
      <c r="J840" s="374">
        <f t="shared" si="193"/>
        <v>226</v>
      </c>
      <c r="K840" s="375">
        <f t="shared" si="194"/>
        <v>62.0879120879121</v>
      </c>
    </row>
    <row r="841" spans="1:11">
      <c r="A841" s="372">
        <v>2130109</v>
      </c>
      <c r="B841" s="373" t="s">
        <v>945</v>
      </c>
      <c r="C841" s="374">
        <v>79</v>
      </c>
      <c r="D841" s="295">
        <v>17</v>
      </c>
      <c r="E841" s="375">
        <f t="shared" si="191"/>
        <v>21.5189873417722</v>
      </c>
      <c r="F841" s="295">
        <f t="shared" si="192"/>
        <v>110</v>
      </c>
      <c r="G841" s="295"/>
      <c r="H841" s="295">
        <v>41</v>
      </c>
      <c r="I841" s="387">
        <v>69</v>
      </c>
      <c r="J841" s="374">
        <f t="shared" si="193"/>
        <v>31</v>
      </c>
      <c r="K841" s="375">
        <f t="shared" si="194"/>
        <v>39.2405063291139</v>
      </c>
    </row>
    <row r="842" spans="1:11">
      <c r="A842" s="372">
        <v>2130110</v>
      </c>
      <c r="B842" s="373" t="s">
        <v>946</v>
      </c>
      <c r="C842" s="374">
        <v>0</v>
      </c>
      <c r="D842" s="295">
        <v>1</v>
      </c>
      <c r="E842" s="375">
        <f t="shared" si="191"/>
        <v>0</v>
      </c>
      <c r="F842" s="295">
        <f t="shared" si="192"/>
        <v>0</v>
      </c>
      <c r="G842" s="295"/>
      <c r="H842" s="295"/>
      <c r="I842" s="387"/>
      <c r="J842" s="374">
        <f t="shared" si="193"/>
        <v>0</v>
      </c>
      <c r="K842" s="375">
        <f t="shared" si="194"/>
        <v>0</v>
      </c>
    </row>
    <row r="843" spans="1:11">
      <c r="A843" s="372">
        <v>2130111</v>
      </c>
      <c r="B843" s="373" t="s">
        <v>947</v>
      </c>
      <c r="C843" s="374">
        <v>5</v>
      </c>
      <c r="D843" s="295">
        <v>1</v>
      </c>
      <c r="E843" s="375">
        <f t="shared" si="191"/>
        <v>20</v>
      </c>
      <c r="F843" s="295">
        <f t="shared" si="192"/>
        <v>9</v>
      </c>
      <c r="G843" s="295"/>
      <c r="H843" s="295">
        <v>4</v>
      </c>
      <c r="I843" s="387">
        <v>5</v>
      </c>
      <c r="J843" s="374">
        <f t="shared" si="193"/>
        <v>4</v>
      </c>
      <c r="K843" s="375">
        <f t="shared" si="194"/>
        <v>80</v>
      </c>
    </row>
    <row r="844" spans="1:11">
      <c r="A844" s="372">
        <v>2130112</v>
      </c>
      <c r="B844" s="373" t="s">
        <v>948</v>
      </c>
      <c r="C844" s="374">
        <v>0</v>
      </c>
      <c r="D844" s="295">
        <v>14</v>
      </c>
      <c r="E844" s="375">
        <f t="shared" si="191"/>
        <v>0</v>
      </c>
      <c r="F844" s="295">
        <f t="shared" si="192"/>
        <v>0</v>
      </c>
      <c r="G844" s="295"/>
      <c r="H844" s="295"/>
      <c r="I844" s="387"/>
      <c r="J844" s="374">
        <f t="shared" si="193"/>
        <v>0</v>
      </c>
      <c r="K844" s="375">
        <f t="shared" si="194"/>
        <v>0</v>
      </c>
    </row>
    <row r="845" spans="1:11">
      <c r="A845" s="372">
        <v>2130114</v>
      </c>
      <c r="B845" s="373" t="s">
        <v>949</v>
      </c>
      <c r="C845" s="374">
        <v>0</v>
      </c>
      <c r="D845" s="295">
        <v>0</v>
      </c>
      <c r="E845" s="375">
        <f t="shared" si="191"/>
        <v>0</v>
      </c>
      <c r="F845" s="295">
        <f t="shared" si="192"/>
        <v>0</v>
      </c>
      <c r="G845" s="295"/>
      <c r="H845" s="295"/>
      <c r="I845" s="387"/>
      <c r="J845" s="374">
        <f t="shared" si="193"/>
        <v>0</v>
      </c>
      <c r="K845" s="375">
        <f t="shared" si="194"/>
        <v>0</v>
      </c>
    </row>
    <row r="846" spans="1:11">
      <c r="A846" s="372">
        <v>2130119</v>
      </c>
      <c r="B846" s="373" t="s">
        <v>950</v>
      </c>
      <c r="C846" s="374">
        <v>0</v>
      </c>
      <c r="D846" s="295">
        <v>69</v>
      </c>
      <c r="E846" s="375">
        <f t="shared" si="191"/>
        <v>0</v>
      </c>
      <c r="F846" s="295">
        <f t="shared" si="192"/>
        <v>362</v>
      </c>
      <c r="G846" s="295"/>
      <c r="H846" s="295">
        <v>228</v>
      </c>
      <c r="I846" s="387">
        <v>134</v>
      </c>
      <c r="J846" s="374">
        <f t="shared" si="193"/>
        <v>362</v>
      </c>
      <c r="K846" s="375">
        <f t="shared" si="194"/>
        <v>0</v>
      </c>
    </row>
    <row r="847" spans="1:11">
      <c r="A847" s="372">
        <v>2130120</v>
      </c>
      <c r="B847" s="373" t="s">
        <v>951</v>
      </c>
      <c r="C847" s="374">
        <v>0</v>
      </c>
      <c r="D847" s="295">
        <v>47</v>
      </c>
      <c r="E847" s="375">
        <f t="shared" si="191"/>
        <v>0</v>
      </c>
      <c r="F847" s="295">
        <f t="shared" si="192"/>
        <v>6994</v>
      </c>
      <c r="G847" s="295"/>
      <c r="H847" s="295">
        <v>6994</v>
      </c>
      <c r="I847" s="387"/>
      <c r="J847" s="374">
        <f t="shared" si="193"/>
        <v>6994</v>
      </c>
      <c r="K847" s="375">
        <f t="shared" si="194"/>
        <v>0</v>
      </c>
    </row>
    <row r="848" spans="1:11">
      <c r="A848" s="372">
        <v>2130121</v>
      </c>
      <c r="B848" s="373" t="s">
        <v>952</v>
      </c>
      <c r="C848" s="374">
        <v>0</v>
      </c>
      <c r="D848" s="295">
        <v>0</v>
      </c>
      <c r="E848" s="375">
        <f t="shared" si="191"/>
        <v>0</v>
      </c>
      <c r="F848" s="295">
        <f t="shared" si="192"/>
        <v>0</v>
      </c>
      <c r="G848" s="295"/>
      <c r="H848" s="295"/>
      <c r="I848" s="387"/>
      <c r="J848" s="374">
        <f t="shared" si="193"/>
        <v>0</v>
      </c>
      <c r="K848" s="375">
        <f t="shared" si="194"/>
        <v>0</v>
      </c>
    </row>
    <row r="849" spans="1:11">
      <c r="A849" s="372">
        <v>2130122</v>
      </c>
      <c r="B849" s="373" t="s">
        <v>953</v>
      </c>
      <c r="C849" s="374">
        <v>8665</v>
      </c>
      <c r="D849" s="295">
        <v>10990</v>
      </c>
      <c r="E849" s="375">
        <f t="shared" si="191"/>
        <v>126.832083092902</v>
      </c>
      <c r="F849" s="295">
        <f t="shared" si="192"/>
        <v>3449</v>
      </c>
      <c r="G849" s="295"/>
      <c r="H849" s="295">
        <v>1531</v>
      </c>
      <c r="I849" s="387">
        <v>1918</v>
      </c>
      <c r="J849" s="374">
        <f t="shared" si="193"/>
        <v>-5216</v>
      </c>
      <c r="K849" s="375">
        <f t="shared" si="194"/>
        <v>-60.1961915753029</v>
      </c>
    </row>
    <row r="850" spans="1:11">
      <c r="A850" s="372">
        <v>2130124</v>
      </c>
      <c r="B850" s="373" t="s">
        <v>954</v>
      </c>
      <c r="C850" s="374">
        <v>150</v>
      </c>
      <c r="D850" s="295">
        <v>135</v>
      </c>
      <c r="E850" s="375">
        <f t="shared" si="191"/>
        <v>90</v>
      </c>
      <c r="F850" s="295">
        <f t="shared" si="192"/>
        <v>805</v>
      </c>
      <c r="G850" s="295"/>
      <c r="H850" s="295">
        <v>719</v>
      </c>
      <c r="I850" s="387">
        <v>86</v>
      </c>
      <c r="J850" s="374">
        <f t="shared" si="193"/>
        <v>655</v>
      </c>
      <c r="K850" s="375">
        <f t="shared" si="194"/>
        <v>436.666666666667</v>
      </c>
    </row>
    <row r="851" spans="1:11">
      <c r="A851" s="372">
        <v>2130125</v>
      </c>
      <c r="B851" s="373" t="s">
        <v>955</v>
      </c>
      <c r="C851" s="374">
        <v>0</v>
      </c>
      <c r="D851" s="295">
        <v>0</v>
      </c>
      <c r="E851" s="375">
        <f t="shared" si="191"/>
        <v>0</v>
      </c>
      <c r="F851" s="295">
        <f t="shared" si="192"/>
        <v>0</v>
      </c>
      <c r="G851" s="295"/>
      <c r="H851" s="295"/>
      <c r="I851" s="387"/>
      <c r="J851" s="374">
        <f t="shared" si="193"/>
        <v>0</v>
      </c>
      <c r="K851" s="375">
        <f t="shared" si="194"/>
        <v>0</v>
      </c>
    </row>
    <row r="852" spans="1:11">
      <c r="A852" s="372">
        <v>2130126</v>
      </c>
      <c r="B852" s="373" t="s">
        <v>956</v>
      </c>
      <c r="C852" s="374">
        <v>10</v>
      </c>
      <c r="D852" s="295">
        <v>1</v>
      </c>
      <c r="E852" s="375">
        <f t="shared" si="191"/>
        <v>10</v>
      </c>
      <c r="F852" s="295">
        <f t="shared" si="192"/>
        <v>10</v>
      </c>
      <c r="G852" s="295"/>
      <c r="H852" s="295"/>
      <c r="I852" s="387">
        <v>10</v>
      </c>
      <c r="J852" s="374">
        <f t="shared" si="193"/>
        <v>0</v>
      </c>
      <c r="K852" s="375">
        <f t="shared" si="194"/>
        <v>0</v>
      </c>
    </row>
    <row r="853" spans="1:11">
      <c r="A853" s="372">
        <v>2130135</v>
      </c>
      <c r="B853" s="373" t="s">
        <v>957</v>
      </c>
      <c r="C853" s="374">
        <v>100</v>
      </c>
      <c r="D853" s="295">
        <v>94</v>
      </c>
      <c r="E853" s="375">
        <f t="shared" si="191"/>
        <v>94</v>
      </c>
      <c r="F853" s="295">
        <f t="shared" si="192"/>
        <v>100</v>
      </c>
      <c r="G853" s="295"/>
      <c r="H853" s="295"/>
      <c r="I853" s="387">
        <v>100</v>
      </c>
      <c r="J853" s="374">
        <f t="shared" si="193"/>
        <v>0</v>
      </c>
      <c r="K853" s="375">
        <f t="shared" si="194"/>
        <v>0</v>
      </c>
    </row>
    <row r="854" spans="1:11">
      <c r="A854" s="372">
        <v>2130142</v>
      </c>
      <c r="B854" s="373" t="s">
        <v>958</v>
      </c>
      <c r="C854" s="374">
        <v>0</v>
      </c>
      <c r="D854" s="295">
        <v>0</v>
      </c>
      <c r="E854" s="375">
        <f t="shared" si="191"/>
        <v>0</v>
      </c>
      <c r="F854" s="295">
        <f t="shared" si="192"/>
        <v>0</v>
      </c>
      <c r="G854" s="295"/>
      <c r="H854" s="295"/>
      <c r="I854" s="387"/>
      <c r="J854" s="374">
        <f t="shared" si="193"/>
        <v>0</v>
      </c>
      <c r="K854" s="375">
        <f t="shared" si="194"/>
        <v>0</v>
      </c>
    </row>
    <row r="855" spans="1:11">
      <c r="A855" s="372">
        <v>2130148</v>
      </c>
      <c r="B855" s="373" t="s">
        <v>959</v>
      </c>
      <c r="C855" s="374">
        <v>0</v>
      </c>
      <c r="D855" s="295">
        <v>1</v>
      </c>
      <c r="E855" s="375">
        <f t="shared" si="191"/>
        <v>0</v>
      </c>
      <c r="F855" s="295">
        <f t="shared" si="192"/>
        <v>0</v>
      </c>
      <c r="G855" s="295"/>
      <c r="H855" s="295"/>
      <c r="I855" s="387"/>
      <c r="J855" s="374">
        <f t="shared" si="193"/>
        <v>0</v>
      </c>
      <c r="K855" s="375">
        <f t="shared" si="194"/>
        <v>0</v>
      </c>
    </row>
    <row r="856" spans="1:11">
      <c r="A856" s="372">
        <v>2130152</v>
      </c>
      <c r="B856" s="373" t="s">
        <v>960</v>
      </c>
      <c r="C856" s="374">
        <v>0</v>
      </c>
      <c r="D856" s="295">
        <v>0</v>
      </c>
      <c r="E856" s="375">
        <f t="shared" si="191"/>
        <v>0</v>
      </c>
      <c r="F856" s="295">
        <f t="shared" si="192"/>
        <v>0</v>
      </c>
      <c r="G856" s="295"/>
      <c r="H856" s="295"/>
      <c r="I856" s="387"/>
      <c r="J856" s="374">
        <f t="shared" si="193"/>
        <v>0</v>
      </c>
      <c r="K856" s="375">
        <f t="shared" si="194"/>
        <v>0</v>
      </c>
    </row>
    <row r="857" spans="1:11">
      <c r="A857" s="372">
        <v>2130153</v>
      </c>
      <c r="B857" s="373" t="s">
        <v>961</v>
      </c>
      <c r="C857" s="374">
        <v>477</v>
      </c>
      <c r="D857" s="295">
        <v>1661</v>
      </c>
      <c r="E857" s="375">
        <f t="shared" si="191"/>
        <v>348.218029350105</v>
      </c>
      <c r="F857" s="295">
        <f t="shared" si="192"/>
        <v>4518</v>
      </c>
      <c r="G857" s="295"/>
      <c r="H857" s="295">
        <v>1500</v>
      </c>
      <c r="I857" s="387">
        <v>3018</v>
      </c>
      <c r="J857" s="374">
        <f t="shared" si="193"/>
        <v>4041</v>
      </c>
      <c r="K857" s="375">
        <f t="shared" si="194"/>
        <v>847.169811320755</v>
      </c>
    </row>
    <row r="858" spans="1:11">
      <c r="A858" s="372">
        <v>2130199</v>
      </c>
      <c r="B858" s="373" t="s">
        <v>962</v>
      </c>
      <c r="C858" s="374">
        <v>5240</v>
      </c>
      <c r="D858" s="295">
        <v>11414</v>
      </c>
      <c r="E858" s="375">
        <f t="shared" si="191"/>
        <v>217.824427480916</v>
      </c>
      <c r="F858" s="295">
        <f t="shared" si="192"/>
        <v>8108</v>
      </c>
      <c r="G858" s="295">
        <v>8</v>
      </c>
      <c r="H858" s="295">
        <v>7596</v>
      </c>
      <c r="I858" s="387">
        <v>504</v>
      </c>
      <c r="J858" s="374">
        <f t="shared" si="193"/>
        <v>2868</v>
      </c>
      <c r="K858" s="375">
        <f t="shared" si="194"/>
        <v>54.7328244274809</v>
      </c>
    </row>
    <row r="859" spans="1:11">
      <c r="A859" s="376">
        <v>21302</v>
      </c>
      <c r="B859" s="377" t="s">
        <v>963</v>
      </c>
      <c r="C859" s="378">
        <v>979</v>
      </c>
      <c r="D859" s="378">
        <f t="shared" ref="D859:I859" si="196">SUM(D860:D881)</f>
        <v>217</v>
      </c>
      <c r="E859" s="379">
        <f t="shared" si="191"/>
        <v>22.1654749744637</v>
      </c>
      <c r="F859" s="378">
        <f t="shared" si="192"/>
        <v>4275</v>
      </c>
      <c r="G859" s="378">
        <f t="shared" si="196"/>
        <v>80</v>
      </c>
      <c r="H859" s="378">
        <f t="shared" si="196"/>
        <v>3310</v>
      </c>
      <c r="I859" s="388">
        <f t="shared" si="196"/>
        <v>885</v>
      </c>
      <c r="J859" s="378">
        <f t="shared" si="193"/>
        <v>3296</v>
      </c>
      <c r="K859" s="379">
        <f t="shared" si="194"/>
        <v>336.670071501532</v>
      </c>
    </row>
    <row r="860" spans="1:11">
      <c r="A860" s="372">
        <v>2130201</v>
      </c>
      <c r="B860" s="373" t="s">
        <v>964</v>
      </c>
      <c r="C860" s="374">
        <v>0</v>
      </c>
      <c r="D860" s="295">
        <v>0</v>
      </c>
      <c r="E860" s="375">
        <f t="shared" si="191"/>
        <v>0</v>
      </c>
      <c r="F860" s="295">
        <f t="shared" si="192"/>
        <v>0</v>
      </c>
      <c r="G860" s="295"/>
      <c r="H860" s="295"/>
      <c r="I860" s="387"/>
      <c r="J860" s="374">
        <f t="shared" si="193"/>
        <v>0</v>
      </c>
      <c r="K860" s="375">
        <f t="shared" si="194"/>
        <v>0</v>
      </c>
    </row>
    <row r="861" spans="1:11">
      <c r="A861" s="372">
        <v>2130202</v>
      </c>
      <c r="B861" s="373" t="s">
        <v>965</v>
      </c>
      <c r="C861" s="374">
        <v>0</v>
      </c>
      <c r="D861" s="295">
        <v>0</v>
      </c>
      <c r="E861" s="375">
        <f t="shared" si="191"/>
        <v>0</v>
      </c>
      <c r="F861" s="295">
        <f t="shared" si="192"/>
        <v>0</v>
      </c>
      <c r="G861" s="295"/>
      <c r="H861" s="295"/>
      <c r="I861" s="387"/>
      <c r="J861" s="374">
        <f t="shared" si="193"/>
        <v>0</v>
      </c>
      <c r="K861" s="375">
        <f t="shared" si="194"/>
        <v>0</v>
      </c>
    </row>
    <row r="862" spans="1:11">
      <c r="A862" s="372">
        <v>2130203</v>
      </c>
      <c r="B862" s="373" t="s">
        <v>966</v>
      </c>
      <c r="C862" s="374">
        <v>0</v>
      </c>
      <c r="D862" s="295">
        <v>0</v>
      </c>
      <c r="E862" s="375">
        <f t="shared" si="191"/>
        <v>0</v>
      </c>
      <c r="F862" s="295">
        <f t="shared" si="192"/>
        <v>0</v>
      </c>
      <c r="G862" s="295"/>
      <c r="H862" s="295"/>
      <c r="I862" s="387"/>
      <c r="J862" s="374">
        <f t="shared" si="193"/>
        <v>0</v>
      </c>
      <c r="K862" s="375">
        <f t="shared" si="194"/>
        <v>0</v>
      </c>
    </row>
    <row r="863" spans="1:11">
      <c r="A863" s="372">
        <v>2130204</v>
      </c>
      <c r="B863" s="373" t="s">
        <v>967</v>
      </c>
      <c r="C863" s="374">
        <v>90</v>
      </c>
      <c r="D863" s="295">
        <v>84</v>
      </c>
      <c r="E863" s="375">
        <f t="shared" si="191"/>
        <v>93.3333333333333</v>
      </c>
      <c r="F863" s="295">
        <f t="shared" si="192"/>
        <v>80</v>
      </c>
      <c r="G863" s="295">
        <v>80</v>
      </c>
      <c r="H863" s="295"/>
      <c r="I863" s="387"/>
      <c r="J863" s="374">
        <f t="shared" si="193"/>
        <v>-10</v>
      </c>
      <c r="K863" s="375">
        <f t="shared" si="194"/>
        <v>-11.1111111111111</v>
      </c>
    </row>
    <row r="864" spans="1:11">
      <c r="A864" s="372">
        <v>2130205</v>
      </c>
      <c r="B864" s="373" t="s">
        <v>968</v>
      </c>
      <c r="C864" s="374">
        <v>14</v>
      </c>
      <c r="D864" s="295">
        <v>9</v>
      </c>
      <c r="E864" s="375">
        <f t="shared" si="191"/>
        <v>64.2857142857143</v>
      </c>
      <c r="F864" s="295">
        <f t="shared" si="192"/>
        <v>512</v>
      </c>
      <c r="G864" s="295"/>
      <c r="H864" s="295">
        <v>484</v>
      </c>
      <c r="I864" s="387">
        <v>28</v>
      </c>
      <c r="J864" s="374">
        <f t="shared" si="193"/>
        <v>498</v>
      </c>
      <c r="K864" s="375">
        <f t="shared" si="194"/>
        <v>3557.14285714286</v>
      </c>
    </row>
    <row r="865" spans="1:11">
      <c r="A865" s="372">
        <v>2130206</v>
      </c>
      <c r="B865" s="373" t="s">
        <v>969</v>
      </c>
      <c r="C865" s="374">
        <v>0</v>
      </c>
      <c r="D865" s="295">
        <v>0</v>
      </c>
      <c r="E865" s="375">
        <f t="shared" si="191"/>
        <v>0</v>
      </c>
      <c r="F865" s="295">
        <f t="shared" si="192"/>
        <v>0</v>
      </c>
      <c r="G865" s="295"/>
      <c r="H865" s="295"/>
      <c r="I865" s="387"/>
      <c r="J865" s="374">
        <f t="shared" si="193"/>
        <v>0</v>
      </c>
      <c r="K865" s="375">
        <f t="shared" si="194"/>
        <v>0</v>
      </c>
    </row>
    <row r="866" spans="1:11">
      <c r="A866" s="372">
        <v>2130207</v>
      </c>
      <c r="B866" s="373" t="s">
        <v>970</v>
      </c>
      <c r="C866" s="374">
        <v>0</v>
      </c>
      <c r="D866" s="295">
        <v>0</v>
      </c>
      <c r="E866" s="375">
        <f t="shared" si="191"/>
        <v>0</v>
      </c>
      <c r="F866" s="295">
        <f t="shared" si="192"/>
        <v>0</v>
      </c>
      <c r="G866" s="295"/>
      <c r="H866" s="295"/>
      <c r="I866" s="387"/>
      <c r="J866" s="374">
        <f t="shared" si="193"/>
        <v>0</v>
      </c>
      <c r="K866" s="375">
        <f t="shared" si="194"/>
        <v>0</v>
      </c>
    </row>
    <row r="867" spans="1:11">
      <c r="A867" s="372">
        <v>2130209</v>
      </c>
      <c r="B867" s="373" t="s">
        <v>971</v>
      </c>
      <c r="C867" s="374">
        <v>210</v>
      </c>
      <c r="D867" s="295">
        <v>0</v>
      </c>
      <c r="E867" s="375">
        <f t="shared" si="191"/>
        <v>0</v>
      </c>
      <c r="F867" s="295">
        <f t="shared" si="192"/>
        <v>420</v>
      </c>
      <c r="G867" s="295"/>
      <c r="H867" s="295">
        <v>210</v>
      </c>
      <c r="I867" s="387">
        <v>210</v>
      </c>
      <c r="J867" s="374">
        <f t="shared" si="193"/>
        <v>210</v>
      </c>
      <c r="K867" s="375">
        <f t="shared" si="194"/>
        <v>100</v>
      </c>
    </row>
    <row r="868" spans="1:11">
      <c r="A868" s="372">
        <v>2130211</v>
      </c>
      <c r="B868" s="373" t="s">
        <v>972</v>
      </c>
      <c r="C868" s="374">
        <v>0</v>
      </c>
      <c r="D868" s="295">
        <v>0</v>
      </c>
      <c r="E868" s="375">
        <f t="shared" si="191"/>
        <v>0</v>
      </c>
      <c r="F868" s="295">
        <f t="shared" si="192"/>
        <v>0</v>
      </c>
      <c r="G868" s="295"/>
      <c r="H868" s="295"/>
      <c r="I868" s="387"/>
      <c r="J868" s="374">
        <f t="shared" si="193"/>
        <v>0</v>
      </c>
      <c r="K868" s="375">
        <f t="shared" si="194"/>
        <v>0</v>
      </c>
    </row>
    <row r="869" spans="1:11">
      <c r="A869" s="372">
        <v>2130212</v>
      </c>
      <c r="B869" s="373" t="s">
        <v>973</v>
      </c>
      <c r="C869" s="374">
        <v>0</v>
      </c>
      <c r="D869" s="295">
        <v>0</v>
      </c>
      <c r="E869" s="375">
        <f t="shared" si="191"/>
        <v>0</v>
      </c>
      <c r="F869" s="295">
        <f t="shared" si="192"/>
        <v>0</v>
      </c>
      <c r="G869" s="295"/>
      <c r="H869" s="295"/>
      <c r="I869" s="387"/>
      <c r="J869" s="374">
        <f t="shared" si="193"/>
        <v>0</v>
      </c>
      <c r="K869" s="375">
        <f t="shared" si="194"/>
        <v>0</v>
      </c>
    </row>
    <row r="870" spans="1:11">
      <c r="A870" s="372">
        <v>2130213</v>
      </c>
      <c r="B870" s="373" t="s">
        <v>974</v>
      </c>
      <c r="C870" s="374">
        <v>0</v>
      </c>
      <c r="D870" s="295">
        <v>0</v>
      </c>
      <c r="E870" s="375">
        <f t="shared" si="191"/>
        <v>0</v>
      </c>
      <c r="F870" s="295">
        <f t="shared" si="192"/>
        <v>0</v>
      </c>
      <c r="G870" s="295"/>
      <c r="H870" s="295"/>
      <c r="I870" s="387"/>
      <c r="J870" s="374">
        <f t="shared" si="193"/>
        <v>0</v>
      </c>
      <c r="K870" s="375">
        <f t="shared" si="194"/>
        <v>0</v>
      </c>
    </row>
    <row r="871" spans="1:11">
      <c r="A871" s="372">
        <v>2130217</v>
      </c>
      <c r="B871" s="373" t="s">
        <v>975</v>
      </c>
      <c r="C871" s="374">
        <v>0</v>
      </c>
      <c r="D871" s="295">
        <v>0</v>
      </c>
      <c r="E871" s="375">
        <f t="shared" si="191"/>
        <v>0</v>
      </c>
      <c r="F871" s="295">
        <f t="shared" si="192"/>
        <v>0</v>
      </c>
      <c r="G871" s="295"/>
      <c r="H871" s="295"/>
      <c r="I871" s="387"/>
      <c r="J871" s="374">
        <f t="shared" si="193"/>
        <v>0</v>
      </c>
      <c r="K871" s="375">
        <f t="shared" si="194"/>
        <v>0</v>
      </c>
    </row>
    <row r="872" spans="1:11">
      <c r="A872" s="372">
        <v>2130220</v>
      </c>
      <c r="B872" s="373" t="s">
        <v>976</v>
      </c>
      <c r="C872" s="374">
        <v>0</v>
      </c>
      <c r="D872" s="295">
        <v>0</v>
      </c>
      <c r="E872" s="375">
        <f t="shared" si="191"/>
        <v>0</v>
      </c>
      <c r="F872" s="295">
        <f t="shared" si="192"/>
        <v>0</v>
      </c>
      <c r="G872" s="295"/>
      <c r="H872" s="295"/>
      <c r="I872" s="387"/>
      <c r="J872" s="374">
        <f t="shared" si="193"/>
        <v>0</v>
      </c>
      <c r="K872" s="375">
        <f t="shared" si="194"/>
        <v>0</v>
      </c>
    </row>
    <row r="873" spans="1:11">
      <c r="A873" s="372">
        <v>2130221</v>
      </c>
      <c r="B873" s="373" t="s">
        <v>977</v>
      </c>
      <c r="C873" s="374">
        <v>0</v>
      </c>
      <c r="D873" s="295">
        <v>0</v>
      </c>
      <c r="E873" s="375">
        <f t="shared" si="191"/>
        <v>0</v>
      </c>
      <c r="F873" s="295">
        <f t="shared" si="192"/>
        <v>0</v>
      </c>
      <c r="G873" s="295"/>
      <c r="H873" s="295"/>
      <c r="I873" s="387"/>
      <c r="J873" s="374">
        <f t="shared" si="193"/>
        <v>0</v>
      </c>
      <c r="K873" s="375">
        <f t="shared" si="194"/>
        <v>0</v>
      </c>
    </row>
    <row r="874" spans="1:11">
      <c r="A874" s="372">
        <v>2130223</v>
      </c>
      <c r="B874" s="373" t="s">
        <v>978</v>
      </c>
      <c r="C874" s="374">
        <v>0</v>
      </c>
      <c r="D874" s="295">
        <v>0</v>
      </c>
      <c r="E874" s="375">
        <f t="shared" si="191"/>
        <v>0</v>
      </c>
      <c r="F874" s="295">
        <f t="shared" si="192"/>
        <v>0</v>
      </c>
      <c r="G874" s="295"/>
      <c r="H874" s="295"/>
      <c r="I874" s="387"/>
      <c r="J874" s="374">
        <f t="shared" si="193"/>
        <v>0</v>
      </c>
      <c r="K874" s="375">
        <f t="shared" si="194"/>
        <v>0</v>
      </c>
    </row>
    <row r="875" spans="1:11">
      <c r="A875" s="372">
        <v>2130226</v>
      </c>
      <c r="B875" s="373" t="s">
        <v>979</v>
      </c>
      <c r="C875" s="374">
        <v>0</v>
      </c>
      <c r="D875" s="295">
        <v>0</v>
      </c>
      <c r="E875" s="375">
        <f t="shared" si="191"/>
        <v>0</v>
      </c>
      <c r="F875" s="295">
        <f t="shared" si="192"/>
        <v>0</v>
      </c>
      <c r="G875" s="295"/>
      <c r="H875" s="295"/>
      <c r="I875" s="387"/>
      <c r="J875" s="374">
        <f t="shared" si="193"/>
        <v>0</v>
      </c>
      <c r="K875" s="375">
        <f t="shared" si="194"/>
        <v>0</v>
      </c>
    </row>
    <row r="876" spans="1:11">
      <c r="A876" s="372">
        <v>2130227</v>
      </c>
      <c r="B876" s="373" t="s">
        <v>980</v>
      </c>
      <c r="C876" s="374">
        <v>0</v>
      </c>
      <c r="D876" s="295">
        <v>0</v>
      </c>
      <c r="E876" s="375">
        <f t="shared" si="191"/>
        <v>0</v>
      </c>
      <c r="F876" s="295">
        <f t="shared" si="192"/>
        <v>0</v>
      </c>
      <c r="G876" s="295"/>
      <c r="H876" s="295"/>
      <c r="I876" s="387"/>
      <c r="J876" s="374">
        <f t="shared" si="193"/>
        <v>0</v>
      </c>
      <c r="K876" s="375">
        <f t="shared" si="194"/>
        <v>0</v>
      </c>
    </row>
    <row r="877" spans="1:11">
      <c r="A877" s="372">
        <v>2130234</v>
      </c>
      <c r="B877" s="373" t="s">
        <v>981</v>
      </c>
      <c r="C877" s="374">
        <v>28</v>
      </c>
      <c r="D877" s="295">
        <v>43</v>
      </c>
      <c r="E877" s="375">
        <f t="shared" si="191"/>
        <v>153.571428571429</v>
      </c>
      <c r="F877" s="295">
        <f t="shared" si="192"/>
        <v>48</v>
      </c>
      <c r="G877" s="295"/>
      <c r="H877" s="295">
        <v>43</v>
      </c>
      <c r="I877" s="387">
        <v>5</v>
      </c>
      <c r="J877" s="374">
        <f t="shared" si="193"/>
        <v>20</v>
      </c>
      <c r="K877" s="375">
        <f t="shared" si="194"/>
        <v>71.4285714285714</v>
      </c>
    </row>
    <row r="878" spans="1:11">
      <c r="A878" s="372">
        <v>2130236</v>
      </c>
      <c r="B878" s="373" t="s">
        <v>982</v>
      </c>
      <c r="C878" s="374">
        <v>0</v>
      </c>
      <c r="D878" s="295">
        <v>0</v>
      </c>
      <c r="E878" s="375">
        <f t="shared" si="191"/>
        <v>0</v>
      </c>
      <c r="F878" s="295">
        <f t="shared" si="192"/>
        <v>0</v>
      </c>
      <c r="G878" s="295"/>
      <c r="H878" s="295"/>
      <c r="I878" s="387"/>
      <c r="J878" s="374">
        <f t="shared" si="193"/>
        <v>0</v>
      </c>
      <c r="K878" s="375">
        <f t="shared" si="194"/>
        <v>0</v>
      </c>
    </row>
    <row r="879" spans="1:11">
      <c r="A879" s="372">
        <v>2130237</v>
      </c>
      <c r="B879" s="373" t="s">
        <v>948</v>
      </c>
      <c r="C879" s="374">
        <v>0</v>
      </c>
      <c r="D879" s="295">
        <v>0</v>
      </c>
      <c r="E879" s="375">
        <f t="shared" si="191"/>
        <v>0</v>
      </c>
      <c r="F879" s="295">
        <f t="shared" si="192"/>
        <v>0</v>
      </c>
      <c r="G879" s="295"/>
      <c r="H879" s="295"/>
      <c r="I879" s="387"/>
      <c r="J879" s="374">
        <f t="shared" si="193"/>
        <v>0</v>
      </c>
      <c r="K879" s="375">
        <f t="shared" si="194"/>
        <v>0</v>
      </c>
    </row>
    <row r="880" spans="1:11">
      <c r="A880" s="372">
        <v>2130238</v>
      </c>
      <c r="B880" s="373" t="s">
        <v>983</v>
      </c>
      <c r="C880" s="374">
        <v>0</v>
      </c>
      <c r="D880" s="295">
        <v>0</v>
      </c>
      <c r="E880" s="375">
        <f t="shared" si="191"/>
        <v>0</v>
      </c>
      <c r="F880" s="295">
        <f t="shared" si="192"/>
        <v>0</v>
      </c>
      <c r="G880" s="295"/>
      <c r="H880" s="295"/>
      <c r="I880" s="387"/>
      <c r="J880" s="374">
        <f t="shared" si="193"/>
        <v>0</v>
      </c>
      <c r="K880" s="375">
        <f t="shared" si="194"/>
        <v>0</v>
      </c>
    </row>
    <row r="881" spans="1:11">
      <c r="A881" s="372">
        <v>2130299</v>
      </c>
      <c r="B881" s="373" t="s">
        <v>984</v>
      </c>
      <c r="C881" s="374">
        <v>637</v>
      </c>
      <c r="D881" s="295">
        <v>81</v>
      </c>
      <c r="E881" s="375">
        <f t="shared" si="191"/>
        <v>12.7158555729984</v>
      </c>
      <c r="F881" s="295">
        <f t="shared" si="192"/>
        <v>3215</v>
      </c>
      <c r="G881" s="295"/>
      <c r="H881" s="295">
        <v>2573</v>
      </c>
      <c r="I881" s="387">
        <v>642</v>
      </c>
      <c r="J881" s="374">
        <f t="shared" si="193"/>
        <v>2578</v>
      </c>
      <c r="K881" s="375">
        <f t="shared" si="194"/>
        <v>404.709576138148</v>
      </c>
    </row>
    <row r="882" spans="1:11">
      <c r="A882" s="376">
        <v>21303</v>
      </c>
      <c r="B882" s="377" t="s">
        <v>985</v>
      </c>
      <c r="C882" s="378">
        <v>2757</v>
      </c>
      <c r="D882" s="378">
        <f t="shared" ref="D882:I882" si="197">SUM(D883:D909)</f>
        <v>2525</v>
      </c>
      <c r="E882" s="379">
        <f t="shared" si="191"/>
        <v>91.5850562205296</v>
      </c>
      <c r="F882" s="378">
        <f t="shared" si="192"/>
        <v>5024</v>
      </c>
      <c r="G882" s="378">
        <f t="shared" si="197"/>
        <v>1102</v>
      </c>
      <c r="H882" s="378">
        <f t="shared" si="197"/>
        <v>382</v>
      </c>
      <c r="I882" s="388">
        <f t="shared" si="197"/>
        <v>3540</v>
      </c>
      <c r="J882" s="378">
        <f t="shared" si="193"/>
        <v>2267</v>
      </c>
      <c r="K882" s="379">
        <f t="shared" si="194"/>
        <v>82.2270583968081</v>
      </c>
    </row>
    <row r="883" spans="1:11">
      <c r="A883" s="372">
        <v>2130301</v>
      </c>
      <c r="B883" s="373" t="s">
        <v>986</v>
      </c>
      <c r="C883" s="374">
        <v>381</v>
      </c>
      <c r="D883" s="295">
        <v>372</v>
      </c>
      <c r="E883" s="375">
        <f t="shared" si="191"/>
        <v>97.6377952755905</v>
      </c>
      <c r="F883" s="295">
        <f t="shared" si="192"/>
        <v>367</v>
      </c>
      <c r="G883" s="295">
        <v>367</v>
      </c>
      <c r="H883" s="295"/>
      <c r="I883" s="387"/>
      <c r="J883" s="374">
        <f t="shared" si="193"/>
        <v>-14</v>
      </c>
      <c r="K883" s="375">
        <f t="shared" si="194"/>
        <v>-3.6745406824147</v>
      </c>
    </row>
    <row r="884" spans="1:11">
      <c r="A884" s="372">
        <v>2130302</v>
      </c>
      <c r="B884" s="373" t="s">
        <v>987</v>
      </c>
      <c r="C884" s="374">
        <v>0</v>
      </c>
      <c r="D884" s="295">
        <v>0</v>
      </c>
      <c r="E884" s="375">
        <f t="shared" si="191"/>
        <v>0</v>
      </c>
      <c r="F884" s="295">
        <f t="shared" si="192"/>
        <v>0</v>
      </c>
      <c r="G884" s="295"/>
      <c r="H884" s="295"/>
      <c r="I884" s="387"/>
      <c r="J884" s="374">
        <f t="shared" si="193"/>
        <v>0</v>
      </c>
      <c r="K884" s="375">
        <f t="shared" si="194"/>
        <v>0</v>
      </c>
    </row>
    <row r="885" spans="1:11">
      <c r="A885" s="372">
        <v>2130303</v>
      </c>
      <c r="B885" s="373" t="s">
        <v>988</v>
      </c>
      <c r="C885" s="374">
        <v>0</v>
      </c>
      <c r="D885" s="295">
        <v>0</v>
      </c>
      <c r="E885" s="375">
        <f t="shared" si="191"/>
        <v>0</v>
      </c>
      <c r="F885" s="295">
        <f t="shared" si="192"/>
        <v>0</v>
      </c>
      <c r="G885" s="295"/>
      <c r="H885" s="295"/>
      <c r="I885" s="387"/>
      <c r="J885" s="374">
        <f t="shared" si="193"/>
        <v>0</v>
      </c>
      <c r="K885" s="375">
        <f t="shared" si="194"/>
        <v>0</v>
      </c>
    </row>
    <row r="886" spans="1:11">
      <c r="A886" s="372">
        <v>2130304</v>
      </c>
      <c r="B886" s="373" t="s">
        <v>989</v>
      </c>
      <c r="C886" s="374">
        <v>0</v>
      </c>
      <c r="D886" s="295">
        <v>0</v>
      </c>
      <c r="E886" s="375">
        <f t="shared" si="191"/>
        <v>0</v>
      </c>
      <c r="F886" s="295">
        <f t="shared" si="192"/>
        <v>0</v>
      </c>
      <c r="G886" s="295"/>
      <c r="H886" s="295"/>
      <c r="I886" s="387"/>
      <c r="J886" s="374">
        <f t="shared" si="193"/>
        <v>0</v>
      </c>
      <c r="K886" s="375">
        <f t="shared" si="194"/>
        <v>0</v>
      </c>
    </row>
    <row r="887" spans="1:11">
      <c r="A887" s="372">
        <v>2130305</v>
      </c>
      <c r="B887" s="373" t="s">
        <v>990</v>
      </c>
      <c r="C887" s="374">
        <v>479</v>
      </c>
      <c r="D887" s="295">
        <v>440</v>
      </c>
      <c r="E887" s="375">
        <f t="shared" si="191"/>
        <v>91.8580375782881</v>
      </c>
      <c r="F887" s="295">
        <f t="shared" si="192"/>
        <v>1792</v>
      </c>
      <c r="G887" s="295"/>
      <c r="H887" s="295">
        <v>226</v>
      </c>
      <c r="I887" s="387">
        <v>1566</v>
      </c>
      <c r="J887" s="374">
        <f t="shared" si="193"/>
        <v>1313</v>
      </c>
      <c r="K887" s="375">
        <f t="shared" si="194"/>
        <v>274.112734864301</v>
      </c>
    </row>
    <row r="888" spans="1:11">
      <c r="A888" s="372">
        <v>2130306</v>
      </c>
      <c r="B888" s="373" t="s">
        <v>991</v>
      </c>
      <c r="C888" s="374">
        <v>548</v>
      </c>
      <c r="D888" s="295">
        <v>616</v>
      </c>
      <c r="E888" s="375">
        <f t="shared" si="191"/>
        <v>112.408759124088</v>
      </c>
      <c r="F888" s="295">
        <f t="shared" si="192"/>
        <v>875</v>
      </c>
      <c r="G888" s="295">
        <v>476</v>
      </c>
      <c r="H888" s="295"/>
      <c r="I888" s="387">
        <v>399</v>
      </c>
      <c r="J888" s="374">
        <f t="shared" si="193"/>
        <v>327</v>
      </c>
      <c r="K888" s="375">
        <f t="shared" si="194"/>
        <v>59.6715328467153</v>
      </c>
    </row>
    <row r="889" spans="1:11">
      <c r="A889" s="372">
        <v>2130307</v>
      </c>
      <c r="B889" s="373" t="s">
        <v>992</v>
      </c>
      <c r="C889" s="374">
        <v>0</v>
      </c>
      <c r="D889" s="295">
        <v>0</v>
      </c>
      <c r="E889" s="375">
        <f t="shared" si="191"/>
        <v>0</v>
      </c>
      <c r="F889" s="295">
        <f t="shared" si="192"/>
        <v>0</v>
      </c>
      <c r="G889" s="295"/>
      <c r="H889" s="295"/>
      <c r="I889" s="387"/>
      <c r="J889" s="374">
        <f t="shared" si="193"/>
        <v>0</v>
      </c>
      <c r="K889" s="375">
        <f t="shared" si="194"/>
        <v>0</v>
      </c>
    </row>
    <row r="890" spans="1:11">
      <c r="A890" s="372">
        <v>2130308</v>
      </c>
      <c r="B890" s="373" t="s">
        <v>993</v>
      </c>
      <c r="C890" s="374">
        <v>0</v>
      </c>
      <c r="D890" s="295">
        <v>0</v>
      </c>
      <c r="E890" s="375">
        <f t="shared" si="191"/>
        <v>0</v>
      </c>
      <c r="F890" s="295">
        <f t="shared" si="192"/>
        <v>0</v>
      </c>
      <c r="G890" s="295"/>
      <c r="H890" s="295"/>
      <c r="I890" s="387"/>
      <c r="J890" s="374">
        <f t="shared" si="193"/>
        <v>0</v>
      </c>
      <c r="K890" s="375">
        <f t="shared" si="194"/>
        <v>0</v>
      </c>
    </row>
    <row r="891" spans="1:11">
      <c r="A891" s="372">
        <v>2130309</v>
      </c>
      <c r="B891" s="373" t="s">
        <v>994</v>
      </c>
      <c r="C891" s="374">
        <v>0</v>
      </c>
      <c r="D891" s="295">
        <v>0</v>
      </c>
      <c r="E891" s="375">
        <f t="shared" si="191"/>
        <v>0</v>
      </c>
      <c r="F891" s="295">
        <f t="shared" si="192"/>
        <v>0</v>
      </c>
      <c r="G891" s="295"/>
      <c r="H891" s="295"/>
      <c r="I891" s="387"/>
      <c r="J891" s="374">
        <f t="shared" si="193"/>
        <v>0</v>
      </c>
      <c r="K891" s="375">
        <f t="shared" si="194"/>
        <v>0</v>
      </c>
    </row>
    <row r="892" spans="1:11">
      <c r="A892" s="372">
        <v>2130310</v>
      </c>
      <c r="B892" s="373" t="s">
        <v>995</v>
      </c>
      <c r="C892" s="374">
        <v>0</v>
      </c>
      <c r="D892" s="295">
        <v>66</v>
      </c>
      <c r="E892" s="375">
        <f t="shared" si="191"/>
        <v>0</v>
      </c>
      <c r="F892" s="295">
        <f t="shared" si="192"/>
        <v>155</v>
      </c>
      <c r="G892" s="295"/>
      <c r="H892" s="295"/>
      <c r="I892" s="387">
        <v>155</v>
      </c>
      <c r="J892" s="374">
        <f t="shared" si="193"/>
        <v>155</v>
      </c>
      <c r="K892" s="375">
        <f t="shared" si="194"/>
        <v>0</v>
      </c>
    </row>
    <row r="893" spans="1:11">
      <c r="A893" s="372">
        <v>2130311</v>
      </c>
      <c r="B893" s="373" t="s">
        <v>996</v>
      </c>
      <c r="C893" s="374">
        <v>40</v>
      </c>
      <c r="D893" s="295">
        <v>175</v>
      </c>
      <c r="E893" s="375">
        <f t="shared" si="191"/>
        <v>437.5</v>
      </c>
      <c r="F893" s="295">
        <f t="shared" si="192"/>
        <v>321</v>
      </c>
      <c r="G893" s="295"/>
      <c r="H893" s="295"/>
      <c r="I893" s="387">
        <v>321</v>
      </c>
      <c r="J893" s="374">
        <f t="shared" si="193"/>
        <v>281</v>
      </c>
      <c r="K893" s="375">
        <f t="shared" si="194"/>
        <v>702.5</v>
      </c>
    </row>
    <row r="894" spans="1:11">
      <c r="A894" s="372">
        <v>2130312</v>
      </c>
      <c r="B894" s="373" t="s">
        <v>997</v>
      </c>
      <c r="C894" s="374">
        <v>0</v>
      </c>
      <c r="D894" s="295">
        <v>0</v>
      </c>
      <c r="E894" s="375">
        <f t="shared" si="191"/>
        <v>0</v>
      </c>
      <c r="F894" s="295">
        <f t="shared" si="192"/>
        <v>0</v>
      </c>
      <c r="G894" s="295"/>
      <c r="H894" s="295"/>
      <c r="I894" s="387"/>
      <c r="J894" s="374">
        <f t="shared" si="193"/>
        <v>0</v>
      </c>
      <c r="K894" s="375">
        <f t="shared" si="194"/>
        <v>0</v>
      </c>
    </row>
    <row r="895" spans="1:11">
      <c r="A895" s="372">
        <v>2130313</v>
      </c>
      <c r="B895" s="373" t="s">
        <v>998</v>
      </c>
      <c r="C895" s="374">
        <v>0</v>
      </c>
      <c r="D895" s="295">
        <v>0</v>
      </c>
      <c r="E895" s="375">
        <f t="shared" si="191"/>
        <v>0</v>
      </c>
      <c r="F895" s="295">
        <f t="shared" si="192"/>
        <v>0</v>
      </c>
      <c r="G895" s="295"/>
      <c r="H895" s="295"/>
      <c r="I895" s="387"/>
      <c r="J895" s="374">
        <f t="shared" si="193"/>
        <v>0</v>
      </c>
      <c r="K895" s="375">
        <f t="shared" si="194"/>
        <v>0</v>
      </c>
    </row>
    <row r="896" spans="1:11">
      <c r="A896" s="372">
        <v>2130314</v>
      </c>
      <c r="B896" s="373" t="s">
        <v>999</v>
      </c>
      <c r="C896" s="374">
        <v>56</v>
      </c>
      <c r="D896" s="295">
        <v>84</v>
      </c>
      <c r="E896" s="375">
        <f t="shared" ref="E896:E959" si="198">IF(C896=0,0,D896/C896)*100</f>
        <v>150</v>
      </c>
      <c r="F896" s="295">
        <f t="shared" ref="F896:F959" si="199">G896+H896+I896</f>
        <v>119</v>
      </c>
      <c r="G896" s="295"/>
      <c r="H896" s="295">
        <v>54</v>
      </c>
      <c r="I896" s="387">
        <v>65</v>
      </c>
      <c r="J896" s="374">
        <f t="shared" ref="J896:J959" si="200">F896-C896</f>
        <v>63</v>
      </c>
      <c r="K896" s="375">
        <f t="shared" ref="K896:K959" si="201">IF(C896=0,0,J896/C896*100)</f>
        <v>112.5</v>
      </c>
    </row>
    <row r="897" spans="1:11">
      <c r="A897" s="372">
        <v>2130315</v>
      </c>
      <c r="B897" s="373" t="s">
        <v>1000</v>
      </c>
      <c r="C897" s="374">
        <v>0</v>
      </c>
      <c r="D897" s="295">
        <v>9</v>
      </c>
      <c r="E897" s="375">
        <f t="shared" si="198"/>
        <v>0</v>
      </c>
      <c r="F897" s="295">
        <f t="shared" si="199"/>
        <v>0</v>
      </c>
      <c r="G897" s="295"/>
      <c r="H897" s="295"/>
      <c r="I897" s="387"/>
      <c r="J897" s="374">
        <f t="shared" si="200"/>
        <v>0</v>
      </c>
      <c r="K897" s="375">
        <f t="shared" si="201"/>
        <v>0</v>
      </c>
    </row>
    <row r="898" spans="1:11">
      <c r="A898" s="372">
        <v>2130316</v>
      </c>
      <c r="B898" s="373" t="s">
        <v>1001</v>
      </c>
      <c r="C898" s="374">
        <v>0</v>
      </c>
      <c r="D898" s="295">
        <v>0</v>
      </c>
      <c r="E898" s="375">
        <f t="shared" si="198"/>
        <v>0</v>
      </c>
      <c r="F898" s="295">
        <f t="shared" si="199"/>
        <v>159</v>
      </c>
      <c r="G898" s="295"/>
      <c r="H898" s="295">
        <v>46</v>
      </c>
      <c r="I898" s="387">
        <v>113</v>
      </c>
      <c r="J898" s="374">
        <f t="shared" si="200"/>
        <v>159</v>
      </c>
      <c r="K898" s="375">
        <f t="shared" si="201"/>
        <v>0</v>
      </c>
    </row>
    <row r="899" spans="1:11">
      <c r="A899" s="372">
        <v>2130317</v>
      </c>
      <c r="B899" s="373" t="s">
        <v>1002</v>
      </c>
      <c r="C899" s="374">
        <v>284</v>
      </c>
      <c r="D899" s="295">
        <v>256</v>
      </c>
      <c r="E899" s="375">
        <f t="shared" si="198"/>
        <v>90.1408450704225</v>
      </c>
      <c r="F899" s="295">
        <f t="shared" si="199"/>
        <v>250</v>
      </c>
      <c r="G899" s="295">
        <v>250</v>
      </c>
      <c r="H899" s="295"/>
      <c r="I899" s="387"/>
      <c r="J899" s="374">
        <f t="shared" si="200"/>
        <v>-34</v>
      </c>
      <c r="K899" s="375">
        <f t="shared" si="201"/>
        <v>-11.9718309859155</v>
      </c>
    </row>
    <row r="900" spans="1:11">
      <c r="A900" s="372">
        <v>2130318</v>
      </c>
      <c r="B900" s="373" t="s">
        <v>1003</v>
      </c>
      <c r="C900" s="374">
        <v>0</v>
      </c>
      <c r="D900" s="295">
        <v>0</v>
      </c>
      <c r="E900" s="375">
        <f t="shared" si="198"/>
        <v>0</v>
      </c>
      <c r="F900" s="295">
        <f t="shared" si="199"/>
        <v>0</v>
      </c>
      <c r="G900" s="295"/>
      <c r="H900" s="295"/>
      <c r="I900" s="387"/>
      <c r="J900" s="374">
        <f t="shared" si="200"/>
        <v>0</v>
      </c>
      <c r="K900" s="375">
        <f t="shared" si="201"/>
        <v>0</v>
      </c>
    </row>
    <row r="901" spans="1:11">
      <c r="A901" s="372">
        <v>2130319</v>
      </c>
      <c r="B901" s="373" t="s">
        <v>1004</v>
      </c>
      <c r="C901" s="374">
        <v>40</v>
      </c>
      <c r="D901" s="295">
        <v>49</v>
      </c>
      <c r="E901" s="375">
        <f t="shared" si="198"/>
        <v>122.5</v>
      </c>
      <c r="F901" s="295">
        <f t="shared" si="199"/>
        <v>0</v>
      </c>
      <c r="G901" s="295"/>
      <c r="H901" s="295"/>
      <c r="I901" s="387"/>
      <c r="J901" s="374">
        <f t="shared" si="200"/>
        <v>-40</v>
      </c>
      <c r="K901" s="375">
        <f t="shared" si="201"/>
        <v>-100</v>
      </c>
    </row>
    <row r="902" spans="1:11">
      <c r="A902" s="372">
        <v>2130321</v>
      </c>
      <c r="B902" s="373" t="s">
        <v>1005</v>
      </c>
      <c r="C902" s="374">
        <v>624</v>
      </c>
      <c r="D902" s="295">
        <v>0</v>
      </c>
      <c r="E902" s="375">
        <f t="shared" si="198"/>
        <v>0</v>
      </c>
      <c r="F902" s="295">
        <f t="shared" si="199"/>
        <v>624</v>
      </c>
      <c r="G902" s="295"/>
      <c r="H902" s="295"/>
      <c r="I902" s="387">
        <v>624</v>
      </c>
      <c r="J902" s="374">
        <f t="shared" si="200"/>
        <v>0</v>
      </c>
      <c r="K902" s="375">
        <f t="shared" si="201"/>
        <v>0</v>
      </c>
    </row>
    <row r="903" spans="1:11">
      <c r="A903" s="372">
        <v>2130322</v>
      </c>
      <c r="B903" s="373" t="s">
        <v>1006</v>
      </c>
      <c r="C903" s="374">
        <v>0</v>
      </c>
      <c r="D903" s="295">
        <v>0</v>
      </c>
      <c r="E903" s="375">
        <f t="shared" si="198"/>
        <v>0</v>
      </c>
      <c r="F903" s="295">
        <f t="shared" si="199"/>
        <v>0</v>
      </c>
      <c r="G903" s="295"/>
      <c r="H903" s="295"/>
      <c r="I903" s="387"/>
      <c r="J903" s="374">
        <f t="shared" si="200"/>
        <v>0</v>
      </c>
      <c r="K903" s="375">
        <f t="shared" si="201"/>
        <v>0</v>
      </c>
    </row>
    <row r="904" spans="1:11">
      <c r="A904" s="372">
        <v>2130333</v>
      </c>
      <c r="B904" s="373" t="s">
        <v>978</v>
      </c>
      <c r="C904" s="374">
        <v>0</v>
      </c>
      <c r="D904" s="295">
        <v>0</v>
      </c>
      <c r="E904" s="375">
        <f t="shared" si="198"/>
        <v>0</v>
      </c>
      <c r="F904" s="295">
        <f t="shared" si="199"/>
        <v>0</v>
      </c>
      <c r="G904" s="295"/>
      <c r="H904" s="295"/>
      <c r="I904" s="387"/>
      <c r="J904" s="374">
        <f t="shared" si="200"/>
        <v>0</v>
      </c>
      <c r="K904" s="375">
        <f t="shared" si="201"/>
        <v>0</v>
      </c>
    </row>
    <row r="905" spans="1:11">
      <c r="A905" s="372">
        <v>2130334</v>
      </c>
      <c r="B905" s="373" t="s">
        <v>1007</v>
      </c>
      <c r="C905" s="374">
        <v>286</v>
      </c>
      <c r="D905" s="295">
        <v>361</v>
      </c>
      <c r="E905" s="375">
        <f t="shared" si="198"/>
        <v>126.223776223776</v>
      </c>
      <c r="F905" s="295">
        <f t="shared" si="199"/>
        <v>342</v>
      </c>
      <c r="G905" s="295"/>
      <c r="H905" s="295">
        <v>56</v>
      </c>
      <c r="I905" s="387">
        <v>286</v>
      </c>
      <c r="J905" s="374">
        <f t="shared" si="200"/>
        <v>56</v>
      </c>
      <c r="K905" s="375">
        <f t="shared" si="201"/>
        <v>19.5804195804196</v>
      </c>
    </row>
    <row r="906" spans="1:11">
      <c r="A906" s="372">
        <v>2130335</v>
      </c>
      <c r="B906" s="373" t="s">
        <v>1008</v>
      </c>
      <c r="C906" s="374">
        <v>0</v>
      </c>
      <c r="D906" s="295">
        <v>18</v>
      </c>
      <c r="E906" s="375">
        <f t="shared" si="198"/>
        <v>0</v>
      </c>
      <c r="F906" s="295">
        <f t="shared" si="199"/>
        <v>0</v>
      </c>
      <c r="G906" s="295"/>
      <c r="H906" s="295"/>
      <c r="I906" s="387"/>
      <c r="J906" s="374">
        <f t="shared" si="200"/>
        <v>0</v>
      </c>
      <c r="K906" s="375">
        <f t="shared" si="201"/>
        <v>0</v>
      </c>
    </row>
    <row r="907" spans="1:11">
      <c r="A907" s="372">
        <v>2130336</v>
      </c>
      <c r="B907" s="373" t="s">
        <v>1009</v>
      </c>
      <c r="C907" s="374">
        <v>0</v>
      </c>
      <c r="D907" s="295">
        <v>0</v>
      </c>
      <c r="E907" s="375">
        <f t="shared" si="198"/>
        <v>0</v>
      </c>
      <c r="F907" s="295">
        <f t="shared" si="199"/>
        <v>0</v>
      </c>
      <c r="G907" s="295"/>
      <c r="H907" s="295"/>
      <c r="I907" s="387"/>
      <c r="J907" s="374">
        <f t="shared" si="200"/>
        <v>0</v>
      </c>
      <c r="K907" s="375">
        <f t="shared" si="201"/>
        <v>0</v>
      </c>
    </row>
    <row r="908" spans="1:11">
      <c r="A908" s="372">
        <v>2130337</v>
      </c>
      <c r="B908" s="373" t="s">
        <v>1010</v>
      </c>
      <c r="C908" s="374">
        <v>0</v>
      </c>
      <c r="D908" s="295">
        <v>0</v>
      </c>
      <c r="E908" s="375">
        <f t="shared" si="198"/>
        <v>0</v>
      </c>
      <c r="F908" s="295">
        <f t="shared" si="199"/>
        <v>0</v>
      </c>
      <c r="G908" s="295"/>
      <c r="H908" s="295"/>
      <c r="I908" s="387"/>
      <c r="J908" s="374">
        <f t="shared" si="200"/>
        <v>0</v>
      </c>
      <c r="K908" s="375">
        <f t="shared" si="201"/>
        <v>0</v>
      </c>
    </row>
    <row r="909" spans="1:11">
      <c r="A909" s="372">
        <v>2130399</v>
      </c>
      <c r="B909" s="373" t="s">
        <v>1011</v>
      </c>
      <c r="C909" s="374">
        <v>19</v>
      </c>
      <c r="D909" s="295">
        <v>79</v>
      </c>
      <c r="E909" s="375">
        <f t="shared" si="198"/>
        <v>415.789473684211</v>
      </c>
      <c r="F909" s="295">
        <f t="shared" si="199"/>
        <v>20</v>
      </c>
      <c r="G909" s="295">
        <v>9</v>
      </c>
      <c r="H909" s="295"/>
      <c r="I909" s="387">
        <v>11</v>
      </c>
      <c r="J909" s="374">
        <f t="shared" si="200"/>
        <v>1</v>
      </c>
      <c r="K909" s="375">
        <f t="shared" si="201"/>
        <v>5.26315789473684</v>
      </c>
    </row>
    <row r="910" spans="1:11">
      <c r="A910" s="376">
        <v>21305</v>
      </c>
      <c r="B910" s="377" t="s">
        <v>1012</v>
      </c>
      <c r="C910" s="378">
        <v>6996</v>
      </c>
      <c r="D910" s="378">
        <f t="shared" ref="D910:I910" si="202">SUM(D911:D920)</f>
        <v>14110</v>
      </c>
      <c r="E910" s="379">
        <f t="shared" si="198"/>
        <v>201.686678101772</v>
      </c>
      <c r="F910" s="378">
        <f t="shared" si="199"/>
        <v>8941</v>
      </c>
      <c r="G910" s="378">
        <f t="shared" si="202"/>
        <v>400</v>
      </c>
      <c r="H910" s="378">
        <f t="shared" si="202"/>
        <v>8541</v>
      </c>
      <c r="I910" s="388">
        <f t="shared" si="202"/>
        <v>0</v>
      </c>
      <c r="J910" s="378">
        <f t="shared" si="200"/>
        <v>1945</v>
      </c>
      <c r="K910" s="379">
        <f t="shared" si="201"/>
        <v>27.8016009148085</v>
      </c>
    </row>
    <row r="911" spans="1:11">
      <c r="A911" s="372">
        <v>2130501</v>
      </c>
      <c r="B911" s="373" t="s">
        <v>1013</v>
      </c>
      <c r="C911" s="374">
        <v>292</v>
      </c>
      <c r="D911" s="295">
        <v>424</v>
      </c>
      <c r="E911" s="375">
        <f t="shared" si="198"/>
        <v>145.205479452055</v>
      </c>
      <c r="F911" s="295">
        <f t="shared" si="199"/>
        <v>0</v>
      </c>
      <c r="G911" s="295"/>
      <c r="H911" s="295"/>
      <c r="I911" s="387"/>
      <c r="J911" s="374">
        <f t="shared" si="200"/>
        <v>-292</v>
      </c>
      <c r="K911" s="375">
        <f t="shared" si="201"/>
        <v>-100</v>
      </c>
    </row>
    <row r="912" spans="1:11">
      <c r="A912" s="372">
        <v>2130502</v>
      </c>
      <c r="B912" s="373" t="s">
        <v>1014</v>
      </c>
      <c r="C912" s="374">
        <v>0</v>
      </c>
      <c r="D912" s="295">
        <v>0</v>
      </c>
      <c r="E912" s="375">
        <f t="shared" si="198"/>
        <v>0</v>
      </c>
      <c r="F912" s="295">
        <f t="shared" si="199"/>
        <v>0</v>
      </c>
      <c r="G912" s="295"/>
      <c r="H912" s="295"/>
      <c r="I912" s="387"/>
      <c r="J912" s="374">
        <f t="shared" si="200"/>
        <v>0</v>
      </c>
      <c r="K912" s="375">
        <f t="shared" si="201"/>
        <v>0</v>
      </c>
    </row>
    <row r="913" spans="1:11">
      <c r="A913" s="372">
        <v>2130503</v>
      </c>
      <c r="B913" s="373" t="s">
        <v>1015</v>
      </c>
      <c r="C913" s="374">
        <v>0</v>
      </c>
      <c r="D913" s="295">
        <v>0</v>
      </c>
      <c r="E913" s="375">
        <f t="shared" si="198"/>
        <v>0</v>
      </c>
      <c r="F913" s="295">
        <f t="shared" si="199"/>
        <v>0</v>
      </c>
      <c r="G913" s="295"/>
      <c r="H913" s="295"/>
      <c r="I913" s="387"/>
      <c r="J913" s="374">
        <f t="shared" si="200"/>
        <v>0</v>
      </c>
      <c r="K913" s="375">
        <f t="shared" si="201"/>
        <v>0</v>
      </c>
    </row>
    <row r="914" spans="1:11">
      <c r="A914" s="372">
        <v>2130504</v>
      </c>
      <c r="B914" s="373" t="s">
        <v>1016</v>
      </c>
      <c r="C914" s="374">
        <v>3519</v>
      </c>
      <c r="D914" s="295">
        <v>5871</v>
      </c>
      <c r="E914" s="375">
        <f t="shared" si="198"/>
        <v>166.837169650469</v>
      </c>
      <c r="F914" s="295">
        <f t="shared" si="199"/>
        <v>3745</v>
      </c>
      <c r="G914" s="295"/>
      <c r="H914" s="295">
        <v>3745</v>
      </c>
      <c r="I914" s="387"/>
      <c r="J914" s="374">
        <f t="shared" si="200"/>
        <v>226</v>
      </c>
      <c r="K914" s="375">
        <f t="shared" si="201"/>
        <v>6.42227905655016</v>
      </c>
    </row>
    <row r="915" spans="1:11">
      <c r="A915" s="372">
        <v>2130505</v>
      </c>
      <c r="B915" s="373" t="s">
        <v>1017</v>
      </c>
      <c r="C915" s="374">
        <v>1545</v>
      </c>
      <c r="D915" s="295">
        <v>3056</v>
      </c>
      <c r="E915" s="375">
        <f t="shared" si="198"/>
        <v>197.799352750809</v>
      </c>
      <c r="F915" s="295">
        <f t="shared" si="199"/>
        <v>2539</v>
      </c>
      <c r="G915" s="295"/>
      <c r="H915" s="295">
        <v>2539</v>
      </c>
      <c r="I915" s="387"/>
      <c r="J915" s="374">
        <f t="shared" si="200"/>
        <v>994</v>
      </c>
      <c r="K915" s="375">
        <f t="shared" si="201"/>
        <v>64.336569579288</v>
      </c>
    </row>
    <row r="916" spans="1:11">
      <c r="A916" s="372">
        <v>2130506</v>
      </c>
      <c r="B916" s="373" t="s">
        <v>1018</v>
      </c>
      <c r="C916" s="374">
        <v>74</v>
      </c>
      <c r="D916" s="295">
        <v>263</v>
      </c>
      <c r="E916" s="375">
        <f t="shared" si="198"/>
        <v>355.405405405405</v>
      </c>
      <c r="F916" s="295">
        <f t="shared" si="199"/>
        <v>140</v>
      </c>
      <c r="G916" s="295"/>
      <c r="H916" s="295">
        <v>140</v>
      </c>
      <c r="I916" s="387"/>
      <c r="J916" s="374">
        <f t="shared" si="200"/>
        <v>66</v>
      </c>
      <c r="K916" s="375">
        <f t="shared" si="201"/>
        <v>89.1891891891892</v>
      </c>
    </row>
    <row r="917" spans="1:11">
      <c r="A917" s="372">
        <v>2130507</v>
      </c>
      <c r="B917" s="373" t="s">
        <v>1019</v>
      </c>
      <c r="C917" s="374">
        <v>118</v>
      </c>
      <c r="D917" s="295">
        <v>428</v>
      </c>
      <c r="E917" s="375">
        <f t="shared" si="198"/>
        <v>362.71186440678</v>
      </c>
      <c r="F917" s="295">
        <f t="shared" si="199"/>
        <v>200</v>
      </c>
      <c r="G917" s="295"/>
      <c r="H917" s="295">
        <v>200</v>
      </c>
      <c r="I917" s="387"/>
      <c r="J917" s="374">
        <f t="shared" si="200"/>
        <v>82</v>
      </c>
      <c r="K917" s="375">
        <f t="shared" si="201"/>
        <v>69.4915254237288</v>
      </c>
    </row>
    <row r="918" spans="1:11">
      <c r="A918" s="372">
        <v>2130508</v>
      </c>
      <c r="B918" s="373" t="s">
        <v>1020</v>
      </c>
      <c r="C918" s="374">
        <v>0</v>
      </c>
      <c r="D918" s="295">
        <v>0</v>
      </c>
      <c r="E918" s="375">
        <f t="shared" si="198"/>
        <v>0</v>
      </c>
      <c r="F918" s="295">
        <f t="shared" si="199"/>
        <v>0</v>
      </c>
      <c r="G918" s="295"/>
      <c r="H918" s="295"/>
      <c r="I918" s="387"/>
      <c r="J918" s="374">
        <f t="shared" si="200"/>
        <v>0</v>
      </c>
      <c r="K918" s="375">
        <f t="shared" si="201"/>
        <v>0</v>
      </c>
    </row>
    <row r="919" spans="1:11">
      <c r="A919" s="372">
        <v>2130550</v>
      </c>
      <c r="B919" s="373" t="s">
        <v>1021</v>
      </c>
      <c r="C919" s="374">
        <v>79</v>
      </c>
      <c r="D919" s="295">
        <v>73</v>
      </c>
      <c r="E919" s="375">
        <f t="shared" si="198"/>
        <v>92.4050632911392</v>
      </c>
      <c r="F919" s="295">
        <f t="shared" si="199"/>
        <v>0</v>
      </c>
      <c r="G919" s="295"/>
      <c r="H919" s="295"/>
      <c r="I919" s="387"/>
      <c r="J919" s="374">
        <f t="shared" si="200"/>
        <v>-79</v>
      </c>
      <c r="K919" s="375">
        <f t="shared" si="201"/>
        <v>-100</v>
      </c>
    </row>
    <row r="920" spans="1:11">
      <c r="A920" s="372">
        <v>2130599</v>
      </c>
      <c r="B920" s="373" t="s">
        <v>1022</v>
      </c>
      <c r="C920" s="374">
        <v>1369</v>
      </c>
      <c r="D920" s="295">
        <v>3995</v>
      </c>
      <c r="E920" s="375">
        <f t="shared" si="198"/>
        <v>291.8188458729</v>
      </c>
      <c r="F920" s="295">
        <f t="shared" si="199"/>
        <v>2317</v>
      </c>
      <c r="G920" s="295">
        <v>400</v>
      </c>
      <c r="H920" s="295">
        <v>1917</v>
      </c>
      <c r="I920" s="387"/>
      <c r="J920" s="374">
        <f t="shared" si="200"/>
        <v>948</v>
      </c>
      <c r="K920" s="375">
        <f t="shared" si="201"/>
        <v>69.2476260043828</v>
      </c>
    </row>
    <row r="921" spans="1:11">
      <c r="A921" s="376">
        <v>21307</v>
      </c>
      <c r="B921" s="377" t="s">
        <v>1023</v>
      </c>
      <c r="C921" s="378">
        <v>1026</v>
      </c>
      <c r="D921" s="378">
        <f t="shared" ref="D921:I921" si="203">SUM(D922:D927)</f>
        <v>2583</v>
      </c>
      <c r="E921" s="379">
        <f t="shared" si="198"/>
        <v>251.754385964912</v>
      </c>
      <c r="F921" s="378">
        <f t="shared" si="199"/>
        <v>3912</v>
      </c>
      <c r="G921" s="378">
        <f t="shared" si="203"/>
        <v>0</v>
      </c>
      <c r="H921" s="378">
        <f t="shared" si="203"/>
        <v>2787</v>
      </c>
      <c r="I921" s="388">
        <f t="shared" si="203"/>
        <v>1125</v>
      </c>
      <c r="J921" s="378">
        <f t="shared" si="200"/>
        <v>2886</v>
      </c>
      <c r="K921" s="379">
        <f t="shared" si="201"/>
        <v>281.286549707602</v>
      </c>
    </row>
    <row r="922" spans="1:11">
      <c r="A922" s="372">
        <v>2130701</v>
      </c>
      <c r="B922" s="373" t="s">
        <v>1024</v>
      </c>
      <c r="C922" s="374">
        <v>832</v>
      </c>
      <c r="D922" s="295">
        <v>2061</v>
      </c>
      <c r="E922" s="375">
        <f t="shared" si="198"/>
        <v>247.716346153846</v>
      </c>
      <c r="F922" s="295">
        <f t="shared" si="199"/>
        <v>3594</v>
      </c>
      <c r="G922" s="295"/>
      <c r="H922" s="295">
        <v>2599</v>
      </c>
      <c r="I922" s="387">
        <v>995</v>
      </c>
      <c r="J922" s="374">
        <f t="shared" si="200"/>
        <v>2762</v>
      </c>
      <c r="K922" s="375">
        <f t="shared" si="201"/>
        <v>331.971153846154</v>
      </c>
    </row>
    <row r="923" spans="1:11">
      <c r="A923" s="372">
        <v>2130704</v>
      </c>
      <c r="B923" s="373" t="s">
        <v>1025</v>
      </c>
      <c r="C923" s="374">
        <v>0</v>
      </c>
      <c r="D923" s="295">
        <v>0</v>
      </c>
      <c r="E923" s="375">
        <f t="shared" si="198"/>
        <v>0</v>
      </c>
      <c r="F923" s="295">
        <f t="shared" si="199"/>
        <v>0</v>
      </c>
      <c r="G923" s="295"/>
      <c r="H923" s="295"/>
      <c r="I923" s="387"/>
      <c r="J923" s="374">
        <f t="shared" si="200"/>
        <v>0</v>
      </c>
      <c r="K923" s="375">
        <f t="shared" si="201"/>
        <v>0</v>
      </c>
    </row>
    <row r="924" spans="1:11">
      <c r="A924" s="372">
        <v>2130705</v>
      </c>
      <c r="B924" s="373" t="s">
        <v>1026</v>
      </c>
      <c r="C924" s="374">
        <v>0</v>
      </c>
      <c r="D924" s="295">
        <v>0</v>
      </c>
      <c r="E924" s="375">
        <f t="shared" si="198"/>
        <v>0</v>
      </c>
      <c r="F924" s="295">
        <f t="shared" si="199"/>
        <v>0</v>
      </c>
      <c r="G924" s="295"/>
      <c r="H924" s="295"/>
      <c r="I924" s="387"/>
      <c r="J924" s="374">
        <f t="shared" si="200"/>
        <v>0</v>
      </c>
      <c r="K924" s="375">
        <f t="shared" si="201"/>
        <v>0</v>
      </c>
    </row>
    <row r="925" spans="1:11">
      <c r="A925" s="372">
        <v>2130706</v>
      </c>
      <c r="B925" s="373" t="s">
        <v>1027</v>
      </c>
      <c r="C925" s="374">
        <v>0</v>
      </c>
      <c r="D925" s="295">
        <v>318</v>
      </c>
      <c r="E925" s="375">
        <f t="shared" si="198"/>
        <v>0</v>
      </c>
      <c r="F925" s="295">
        <f t="shared" si="199"/>
        <v>0</v>
      </c>
      <c r="G925" s="295"/>
      <c r="H925" s="295"/>
      <c r="I925" s="387"/>
      <c r="J925" s="374">
        <f t="shared" si="200"/>
        <v>0</v>
      </c>
      <c r="K925" s="375">
        <f t="shared" si="201"/>
        <v>0</v>
      </c>
    </row>
    <row r="926" spans="1:11">
      <c r="A926" s="372">
        <v>2130707</v>
      </c>
      <c r="B926" s="373" t="s">
        <v>1028</v>
      </c>
      <c r="C926" s="374">
        <v>184</v>
      </c>
      <c r="D926" s="295">
        <v>191</v>
      </c>
      <c r="E926" s="375">
        <f t="shared" si="198"/>
        <v>103.804347826087</v>
      </c>
      <c r="F926" s="295">
        <f t="shared" si="199"/>
        <v>295</v>
      </c>
      <c r="G926" s="295"/>
      <c r="H926" s="295">
        <v>172</v>
      </c>
      <c r="I926" s="387">
        <v>123</v>
      </c>
      <c r="J926" s="374">
        <f t="shared" si="200"/>
        <v>111</v>
      </c>
      <c r="K926" s="375">
        <f t="shared" si="201"/>
        <v>60.3260869565217</v>
      </c>
    </row>
    <row r="927" spans="1:11">
      <c r="A927" s="372">
        <v>2130799</v>
      </c>
      <c r="B927" s="373" t="s">
        <v>1029</v>
      </c>
      <c r="C927" s="374">
        <v>10</v>
      </c>
      <c r="D927" s="295">
        <v>13</v>
      </c>
      <c r="E927" s="375">
        <f t="shared" si="198"/>
        <v>130</v>
      </c>
      <c r="F927" s="295">
        <f t="shared" si="199"/>
        <v>23</v>
      </c>
      <c r="G927" s="295"/>
      <c r="H927" s="295">
        <v>16</v>
      </c>
      <c r="I927" s="387">
        <v>7</v>
      </c>
      <c r="J927" s="374">
        <f t="shared" si="200"/>
        <v>13</v>
      </c>
      <c r="K927" s="375">
        <f t="shared" si="201"/>
        <v>130</v>
      </c>
    </row>
    <row r="928" spans="1:11">
      <c r="A928" s="376">
        <v>21308</v>
      </c>
      <c r="B928" s="377" t="s">
        <v>1030</v>
      </c>
      <c r="C928" s="378">
        <v>7485</v>
      </c>
      <c r="D928" s="378">
        <f t="shared" ref="D928:I928" si="204">SUM(D929:D933)</f>
        <v>6023</v>
      </c>
      <c r="E928" s="379">
        <f t="shared" si="198"/>
        <v>80.4676018704075</v>
      </c>
      <c r="F928" s="378">
        <f t="shared" si="199"/>
        <v>17784</v>
      </c>
      <c r="G928" s="378">
        <f t="shared" si="204"/>
        <v>0</v>
      </c>
      <c r="H928" s="378">
        <f t="shared" si="204"/>
        <v>11139</v>
      </c>
      <c r="I928" s="388">
        <f t="shared" si="204"/>
        <v>6645</v>
      </c>
      <c r="J928" s="378">
        <f t="shared" si="200"/>
        <v>10299</v>
      </c>
      <c r="K928" s="379">
        <f t="shared" si="201"/>
        <v>137.595190380762</v>
      </c>
    </row>
    <row r="929" spans="1:11">
      <c r="A929" s="372">
        <v>2130801</v>
      </c>
      <c r="B929" s="373" t="s">
        <v>1031</v>
      </c>
      <c r="C929" s="374">
        <v>0</v>
      </c>
      <c r="D929" s="295">
        <v>0</v>
      </c>
      <c r="E929" s="375">
        <f t="shared" si="198"/>
        <v>0</v>
      </c>
      <c r="F929" s="295">
        <f t="shared" si="199"/>
        <v>0</v>
      </c>
      <c r="G929" s="295"/>
      <c r="H929" s="295"/>
      <c r="I929" s="387"/>
      <c r="J929" s="374">
        <f t="shared" si="200"/>
        <v>0</v>
      </c>
      <c r="K929" s="375">
        <f t="shared" si="201"/>
        <v>0</v>
      </c>
    </row>
    <row r="930" spans="1:11">
      <c r="A930" s="372">
        <v>2130803</v>
      </c>
      <c r="B930" s="373" t="s">
        <v>1032</v>
      </c>
      <c r="C930" s="374">
        <v>7480</v>
      </c>
      <c r="D930" s="295">
        <v>6020</v>
      </c>
      <c r="E930" s="375">
        <f t="shared" si="198"/>
        <v>80.4812834224599</v>
      </c>
      <c r="F930" s="295">
        <f t="shared" si="199"/>
        <v>17779</v>
      </c>
      <c r="G930" s="295"/>
      <c r="H930" s="295">
        <v>11139</v>
      </c>
      <c r="I930" s="387">
        <v>6640</v>
      </c>
      <c r="J930" s="374">
        <f t="shared" si="200"/>
        <v>10299</v>
      </c>
      <c r="K930" s="375">
        <f t="shared" si="201"/>
        <v>137.687165775401</v>
      </c>
    </row>
    <row r="931" spans="1:11">
      <c r="A931" s="372">
        <v>2130804</v>
      </c>
      <c r="B931" s="373" t="s">
        <v>1033</v>
      </c>
      <c r="C931" s="374">
        <v>5</v>
      </c>
      <c r="D931" s="295">
        <v>3</v>
      </c>
      <c r="E931" s="375">
        <f t="shared" si="198"/>
        <v>60</v>
      </c>
      <c r="F931" s="295">
        <f t="shared" si="199"/>
        <v>5</v>
      </c>
      <c r="G931" s="295"/>
      <c r="H931" s="295"/>
      <c r="I931" s="387">
        <v>5</v>
      </c>
      <c r="J931" s="374">
        <f t="shared" si="200"/>
        <v>0</v>
      </c>
      <c r="K931" s="375">
        <f t="shared" si="201"/>
        <v>0</v>
      </c>
    </row>
    <row r="932" spans="1:11">
      <c r="A932" s="372">
        <v>2130805</v>
      </c>
      <c r="B932" s="373" t="s">
        <v>1034</v>
      </c>
      <c r="C932" s="374">
        <v>0</v>
      </c>
      <c r="D932" s="295">
        <v>0</v>
      </c>
      <c r="E932" s="375">
        <f t="shared" si="198"/>
        <v>0</v>
      </c>
      <c r="F932" s="295">
        <f t="shared" si="199"/>
        <v>0</v>
      </c>
      <c r="G932" s="295"/>
      <c r="H932" s="295"/>
      <c r="I932" s="387"/>
      <c r="J932" s="374">
        <f t="shared" si="200"/>
        <v>0</v>
      </c>
      <c r="K932" s="375">
        <f t="shared" si="201"/>
        <v>0</v>
      </c>
    </row>
    <row r="933" spans="1:11">
      <c r="A933" s="372">
        <v>2130899</v>
      </c>
      <c r="B933" s="373" t="s">
        <v>1035</v>
      </c>
      <c r="C933" s="374">
        <v>0</v>
      </c>
      <c r="D933" s="295">
        <v>0</v>
      </c>
      <c r="E933" s="375">
        <f t="shared" si="198"/>
        <v>0</v>
      </c>
      <c r="F933" s="295">
        <f t="shared" si="199"/>
        <v>0</v>
      </c>
      <c r="G933" s="295"/>
      <c r="H933" s="295"/>
      <c r="I933" s="387"/>
      <c r="J933" s="374">
        <f t="shared" si="200"/>
        <v>0</v>
      </c>
      <c r="K933" s="375">
        <f t="shared" si="201"/>
        <v>0</v>
      </c>
    </row>
    <row r="934" spans="1:11">
      <c r="A934" s="376">
        <v>21309</v>
      </c>
      <c r="B934" s="377" t="s">
        <v>1036</v>
      </c>
      <c r="C934" s="378">
        <v>0</v>
      </c>
      <c r="D934" s="378">
        <f t="shared" ref="D934:I934" si="205">SUM(D935:D936)</f>
        <v>2</v>
      </c>
      <c r="E934" s="379">
        <f t="shared" si="198"/>
        <v>0</v>
      </c>
      <c r="F934" s="378">
        <f t="shared" si="199"/>
        <v>0</v>
      </c>
      <c r="G934" s="378">
        <f t="shared" si="205"/>
        <v>0</v>
      </c>
      <c r="H934" s="378">
        <f t="shared" si="205"/>
        <v>0</v>
      </c>
      <c r="I934" s="388">
        <f t="shared" si="205"/>
        <v>0</v>
      </c>
      <c r="J934" s="378">
        <f t="shared" si="200"/>
        <v>0</v>
      </c>
      <c r="K934" s="379">
        <f t="shared" si="201"/>
        <v>0</v>
      </c>
    </row>
    <row r="935" spans="1:11">
      <c r="A935" s="372">
        <v>2130901</v>
      </c>
      <c r="B935" s="373" t="s">
        <v>1037</v>
      </c>
      <c r="C935" s="374">
        <v>0</v>
      </c>
      <c r="D935" s="295">
        <v>0</v>
      </c>
      <c r="E935" s="375">
        <f t="shared" si="198"/>
        <v>0</v>
      </c>
      <c r="F935" s="295">
        <f t="shared" si="199"/>
        <v>0</v>
      </c>
      <c r="G935" s="295"/>
      <c r="H935" s="295"/>
      <c r="I935" s="387"/>
      <c r="J935" s="374">
        <f t="shared" si="200"/>
        <v>0</v>
      </c>
      <c r="K935" s="375">
        <f t="shared" si="201"/>
        <v>0</v>
      </c>
    </row>
    <row r="936" spans="1:11">
      <c r="A936" s="372">
        <v>2130999</v>
      </c>
      <c r="B936" s="373" t="s">
        <v>1038</v>
      </c>
      <c r="C936" s="374">
        <v>0</v>
      </c>
      <c r="D936" s="295">
        <v>2</v>
      </c>
      <c r="E936" s="375">
        <f t="shared" si="198"/>
        <v>0</v>
      </c>
      <c r="F936" s="295">
        <f t="shared" si="199"/>
        <v>0</v>
      </c>
      <c r="G936" s="295"/>
      <c r="H936" s="295"/>
      <c r="I936" s="387"/>
      <c r="J936" s="374">
        <f t="shared" si="200"/>
        <v>0</v>
      </c>
      <c r="K936" s="375">
        <f t="shared" si="201"/>
        <v>0</v>
      </c>
    </row>
    <row r="937" spans="1:11">
      <c r="A937" s="376">
        <v>21399</v>
      </c>
      <c r="B937" s="377" t="s">
        <v>1039</v>
      </c>
      <c r="C937" s="378">
        <v>0</v>
      </c>
      <c r="D937" s="378">
        <f t="shared" ref="D937:I937" si="206">SUM(D938:D939)</f>
        <v>54</v>
      </c>
      <c r="E937" s="379">
        <f t="shared" si="198"/>
        <v>0</v>
      </c>
      <c r="F937" s="378">
        <f t="shared" si="199"/>
        <v>0</v>
      </c>
      <c r="G937" s="378">
        <f t="shared" si="206"/>
        <v>0</v>
      </c>
      <c r="H937" s="378">
        <f t="shared" si="206"/>
        <v>0</v>
      </c>
      <c r="I937" s="388">
        <f t="shared" si="206"/>
        <v>0</v>
      </c>
      <c r="J937" s="378">
        <f t="shared" si="200"/>
        <v>0</v>
      </c>
      <c r="K937" s="379">
        <f t="shared" si="201"/>
        <v>0</v>
      </c>
    </row>
    <row r="938" spans="1:11">
      <c r="A938" s="372">
        <v>2139901</v>
      </c>
      <c r="B938" s="373" t="s">
        <v>1040</v>
      </c>
      <c r="C938" s="374">
        <v>0</v>
      </c>
      <c r="D938" s="295">
        <v>0</v>
      </c>
      <c r="E938" s="375">
        <f t="shared" si="198"/>
        <v>0</v>
      </c>
      <c r="F938" s="295">
        <f t="shared" si="199"/>
        <v>0</v>
      </c>
      <c r="G938" s="295"/>
      <c r="H938" s="295"/>
      <c r="I938" s="387"/>
      <c r="J938" s="374">
        <f t="shared" si="200"/>
        <v>0</v>
      </c>
      <c r="K938" s="375">
        <f t="shared" si="201"/>
        <v>0</v>
      </c>
    </row>
    <row r="939" spans="1:11">
      <c r="A939" s="372">
        <v>2139999</v>
      </c>
      <c r="B939" s="373" t="s">
        <v>1039</v>
      </c>
      <c r="C939" s="374">
        <v>0</v>
      </c>
      <c r="D939" s="295">
        <v>54</v>
      </c>
      <c r="E939" s="375">
        <f t="shared" si="198"/>
        <v>0</v>
      </c>
      <c r="F939" s="295">
        <f t="shared" si="199"/>
        <v>0</v>
      </c>
      <c r="G939" s="295"/>
      <c r="H939" s="295"/>
      <c r="I939" s="387"/>
      <c r="J939" s="374">
        <f t="shared" si="200"/>
        <v>0</v>
      </c>
      <c r="K939" s="375">
        <f t="shared" si="201"/>
        <v>0</v>
      </c>
    </row>
    <row r="940" spans="1:11">
      <c r="A940" s="396">
        <v>214</v>
      </c>
      <c r="B940" s="397" t="s">
        <v>1041</v>
      </c>
      <c r="C940" s="366">
        <f t="shared" ref="C940:I940" si="207">SUM(C941,C962,C972,C982,C989)</f>
        <v>1182</v>
      </c>
      <c r="D940" s="366">
        <f t="shared" si="207"/>
        <v>3093</v>
      </c>
      <c r="E940" s="384">
        <f t="shared" si="198"/>
        <v>261.675126903553</v>
      </c>
      <c r="F940" s="366">
        <f t="shared" si="199"/>
        <v>7490</v>
      </c>
      <c r="G940" s="366">
        <f t="shared" si="207"/>
        <v>984</v>
      </c>
      <c r="H940" s="366">
        <f t="shared" si="207"/>
        <v>718</v>
      </c>
      <c r="I940" s="383">
        <f t="shared" si="207"/>
        <v>5788</v>
      </c>
      <c r="J940" s="366">
        <f t="shared" si="200"/>
        <v>6308</v>
      </c>
      <c r="K940" s="384">
        <f t="shared" si="201"/>
        <v>533.671742808799</v>
      </c>
    </row>
    <row r="941" spans="1:11">
      <c r="A941" s="376">
        <v>21401</v>
      </c>
      <c r="B941" s="377" t="s">
        <v>1042</v>
      </c>
      <c r="C941" s="378">
        <v>1182</v>
      </c>
      <c r="D941" s="378">
        <f t="shared" ref="D941:I941" si="208">SUM(D942:D961)</f>
        <v>3038</v>
      </c>
      <c r="E941" s="379">
        <f t="shared" si="198"/>
        <v>257.021996615905</v>
      </c>
      <c r="F941" s="378">
        <f t="shared" si="199"/>
        <v>7210</v>
      </c>
      <c r="G941" s="378">
        <f t="shared" si="208"/>
        <v>984</v>
      </c>
      <c r="H941" s="378">
        <f t="shared" si="208"/>
        <v>718</v>
      </c>
      <c r="I941" s="388">
        <f t="shared" si="208"/>
        <v>5508</v>
      </c>
      <c r="J941" s="378">
        <f t="shared" si="200"/>
        <v>6028</v>
      </c>
      <c r="K941" s="379">
        <f t="shared" si="201"/>
        <v>509.983079526227</v>
      </c>
    </row>
    <row r="942" spans="1:11">
      <c r="A942" s="372">
        <v>2140101</v>
      </c>
      <c r="B942" s="373" t="s">
        <v>1043</v>
      </c>
      <c r="C942" s="374">
        <v>672</v>
      </c>
      <c r="D942" s="295">
        <v>613</v>
      </c>
      <c r="E942" s="375">
        <f t="shared" si="198"/>
        <v>91.2202380952381</v>
      </c>
      <c r="F942" s="295">
        <f t="shared" si="199"/>
        <v>580</v>
      </c>
      <c r="G942" s="295">
        <v>580</v>
      </c>
      <c r="H942" s="295"/>
      <c r="I942" s="387"/>
      <c r="J942" s="374">
        <f t="shared" si="200"/>
        <v>-92</v>
      </c>
      <c r="K942" s="375">
        <f t="shared" si="201"/>
        <v>-13.6904761904762</v>
      </c>
    </row>
    <row r="943" spans="1:11">
      <c r="A943" s="372">
        <v>2140102</v>
      </c>
      <c r="B943" s="373" t="s">
        <v>1044</v>
      </c>
      <c r="C943" s="374">
        <v>0</v>
      </c>
      <c r="D943" s="295">
        <v>0</v>
      </c>
      <c r="E943" s="375">
        <f t="shared" si="198"/>
        <v>0</v>
      </c>
      <c r="F943" s="295">
        <f t="shared" si="199"/>
        <v>0</v>
      </c>
      <c r="G943" s="295"/>
      <c r="H943" s="295"/>
      <c r="I943" s="387"/>
      <c r="J943" s="374">
        <f t="shared" si="200"/>
        <v>0</v>
      </c>
      <c r="K943" s="375">
        <f t="shared" si="201"/>
        <v>0</v>
      </c>
    </row>
    <row r="944" spans="1:11">
      <c r="A944" s="372">
        <v>2140103</v>
      </c>
      <c r="B944" s="373" t="s">
        <v>1045</v>
      </c>
      <c r="C944" s="374">
        <v>0</v>
      </c>
      <c r="D944" s="295">
        <v>0</v>
      </c>
      <c r="E944" s="375">
        <f t="shared" si="198"/>
        <v>0</v>
      </c>
      <c r="F944" s="295">
        <f t="shared" si="199"/>
        <v>0</v>
      </c>
      <c r="G944" s="295"/>
      <c r="H944" s="295"/>
      <c r="I944" s="387"/>
      <c r="J944" s="374">
        <f t="shared" si="200"/>
        <v>0</v>
      </c>
      <c r="K944" s="375">
        <f t="shared" si="201"/>
        <v>0</v>
      </c>
    </row>
    <row r="945" spans="1:11">
      <c r="A945" s="372">
        <v>2140104</v>
      </c>
      <c r="B945" s="373" t="s">
        <v>1046</v>
      </c>
      <c r="C945" s="374">
        <v>0</v>
      </c>
      <c r="D945" s="295">
        <v>2212</v>
      </c>
      <c r="E945" s="375">
        <f t="shared" si="198"/>
        <v>0</v>
      </c>
      <c r="F945" s="295">
        <f t="shared" si="199"/>
        <v>2178</v>
      </c>
      <c r="G945" s="295"/>
      <c r="H945" s="295"/>
      <c r="I945" s="387">
        <v>2178</v>
      </c>
      <c r="J945" s="374">
        <f t="shared" si="200"/>
        <v>2178</v>
      </c>
      <c r="K945" s="375">
        <f t="shared" si="201"/>
        <v>0</v>
      </c>
    </row>
    <row r="946" spans="1:11">
      <c r="A946" s="372">
        <v>2140106</v>
      </c>
      <c r="B946" s="373" t="s">
        <v>1047</v>
      </c>
      <c r="C946" s="374">
        <v>368</v>
      </c>
      <c r="D946" s="295">
        <v>63</v>
      </c>
      <c r="E946" s="375">
        <f t="shared" si="198"/>
        <v>17.1195652173913</v>
      </c>
      <c r="F946" s="295">
        <f t="shared" si="199"/>
        <v>1610</v>
      </c>
      <c r="G946" s="295">
        <v>300</v>
      </c>
      <c r="H946" s="295">
        <v>718</v>
      </c>
      <c r="I946" s="387">
        <v>592</v>
      </c>
      <c r="J946" s="374">
        <f t="shared" si="200"/>
        <v>1242</v>
      </c>
      <c r="K946" s="375">
        <f t="shared" si="201"/>
        <v>337.5</v>
      </c>
    </row>
    <row r="947" spans="1:11">
      <c r="A947" s="372">
        <v>2140109</v>
      </c>
      <c r="B947" s="373" t="s">
        <v>1048</v>
      </c>
      <c r="C947" s="374">
        <v>0</v>
      </c>
      <c r="D947" s="295">
        <v>0</v>
      </c>
      <c r="E947" s="375">
        <f t="shared" si="198"/>
        <v>0</v>
      </c>
      <c r="F947" s="295">
        <f t="shared" si="199"/>
        <v>0</v>
      </c>
      <c r="G947" s="295"/>
      <c r="H947" s="295"/>
      <c r="I947" s="387"/>
      <c r="J947" s="374">
        <f t="shared" si="200"/>
        <v>0</v>
      </c>
      <c r="K947" s="375">
        <f t="shared" si="201"/>
        <v>0</v>
      </c>
    </row>
    <row r="948" spans="1:11">
      <c r="A948" s="372">
        <v>2140110</v>
      </c>
      <c r="B948" s="373" t="s">
        <v>1049</v>
      </c>
      <c r="C948" s="374">
        <v>5</v>
      </c>
      <c r="D948" s="295">
        <v>22</v>
      </c>
      <c r="E948" s="375">
        <f t="shared" si="198"/>
        <v>440</v>
      </c>
      <c r="F948" s="295">
        <f t="shared" si="199"/>
        <v>0</v>
      </c>
      <c r="G948" s="295"/>
      <c r="H948" s="295"/>
      <c r="I948" s="387"/>
      <c r="J948" s="374">
        <f t="shared" si="200"/>
        <v>-5</v>
      </c>
      <c r="K948" s="375">
        <f t="shared" si="201"/>
        <v>-100</v>
      </c>
    </row>
    <row r="949" spans="1:11">
      <c r="A949" s="372">
        <v>2140112</v>
      </c>
      <c r="B949" s="373" t="s">
        <v>1050</v>
      </c>
      <c r="C949" s="374">
        <v>130</v>
      </c>
      <c r="D949" s="295">
        <v>117</v>
      </c>
      <c r="E949" s="375">
        <f t="shared" si="198"/>
        <v>90</v>
      </c>
      <c r="F949" s="295">
        <f t="shared" si="199"/>
        <v>100</v>
      </c>
      <c r="G949" s="295">
        <v>100</v>
      </c>
      <c r="H949" s="295"/>
      <c r="I949" s="387"/>
      <c r="J949" s="374">
        <f t="shared" si="200"/>
        <v>-30</v>
      </c>
      <c r="K949" s="375">
        <f t="shared" si="201"/>
        <v>-23.0769230769231</v>
      </c>
    </row>
    <row r="950" spans="1:11">
      <c r="A950" s="372">
        <v>2140114</v>
      </c>
      <c r="B950" s="373" t="s">
        <v>1051</v>
      </c>
      <c r="C950" s="374">
        <v>0</v>
      </c>
      <c r="D950" s="295">
        <v>0</v>
      </c>
      <c r="E950" s="375">
        <f t="shared" si="198"/>
        <v>0</v>
      </c>
      <c r="F950" s="295">
        <f t="shared" si="199"/>
        <v>0</v>
      </c>
      <c r="G950" s="295"/>
      <c r="H950" s="295"/>
      <c r="I950" s="387"/>
      <c r="J950" s="374">
        <f t="shared" si="200"/>
        <v>0</v>
      </c>
      <c r="K950" s="375">
        <f t="shared" si="201"/>
        <v>0</v>
      </c>
    </row>
    <row r="951" spans="1:11">
      <c r="A951" s="372">
        <v>2140122</v>
      </c>
      <c r="B951" s="373" t="s">
        <v>1052</v>
      </c>
      <c r="C951" s="374">
        <v>0</v>
      </c>
      <c r="D951" s="295">
        <v>0</v>
      </c>
      <c r="E951" s="375">
        <f t="shared" si="198"/>
        <v>0</v>
      </c>
      <c r="F951" s="295">
        <f t="shared" si="199"/>
        <v>0</v>
      </c>
      <c r="G951" s="295"/>
      <c r="H951" s="295"/>
      <c r="I951" s="387"/>
      <c r="J951" s="374">
        <f t="shared" si="200"/>
        <v>0</v>
      </c>
      <c r="K951" s="375">
        <f t="shared" si="201"/>
        <v>0</v>
      </c>
    </row>
    <row r="952" spans="1:11">
      <c r="A952" s="372">
        <v>2140123</v>
      </c>
      <c r="B952" s="373" t="s">
        <v>1053</v>
      </c>
      <c r="C952" s="374">
        <v>0</v>
      </c>
      <c r="D952" s="295">
        <v>0</v>
      </c>
      <c r="E952" s="375">
        <f t="shared" si="198"/>
        <v>0</v>
      </c>
      <c r="F952" s="295">
        <f t="shared" si="199"/>
        <v>0</v>
      </c>
      <c r="G952" s="295"/>
      <c r="H952" s="295"/>
      <c r="I952" s="387"/>
      <c r="J952" s="374">
        <f t="shared" si="200"/>
        <v>0</v>
      </c>
      <c r="K952" s="375">
        <f t="shared" si="201"/>
        <v>0</v>
      </c>
    </row>
    <row r="953" spans="1:11">
      <c r="A953" s="372">
        <v>2140127</v>
      </c>
      <c r="B953" s="373" t="s">
        <v>1054</v>
      </c>
      <c r="C953" s="374">
        <v>0</v>
      </c>
      <c r="D953" s="295">
        <v>0</v>
      </c>
      <c r="E953" s="375">
        <f t="shared" si="198"/>
        <v>0</v>
      </c>
      <c r="F953" s="295">
        <f t="shared" si="199"/>
        <v>0</v>
      </c>
      <c r="G953" s="295"/>
      <c r="H953" s="295"/>
      <c r="I953" s="387"/>
      <c r="J953" s="374">
        <f t="shared" si="200"/>
        <v>0</v>
      </c>
      <c r="K953" s="375">
        <f t="shared" si="201"/>
        <v>0</v>
      </c>
    </row>
    <row r="954" spans="1:11">
      <c r="A954" s="372">
        <v>2140128</v>
      </c>
      <c r="B954" s="373" t="s">
        <v>1055</v>
      </c>
      <c r="C954" s="374">
        <v>0</v>
      </c>
      <c r="D954" s="295">
        <v>0</v>
      </c>
      <c r="E954" s="375">
        <f t="shared" si="198"/>
        <v>0</v>
      </c>
      <c r="F954" s="295">
        <f t="shared" si="199"/>
        <v>0</v>
      </c>
      <c r="G954" s="295"/>
      <c r="H954" s="295"/>
      <c r="I954" s="387"/>
      <c r="J954" s="374">
        <f t="shared" si="200"/>
        <v>0</v>
      </c>
      <c r="K954" s="375">
        <f t="shared" si="201"/>
        <v>0</v>
      </c>
    </row>
    <row r="955" spans="1:11">
      <c r="A955" s="372">
        <v>2140129</v>
      </c>
      <c r="B955" s="373" t="s">
        <v>1056</v>
      </c>
      <c r="C955" s="374">
        <v>0</v>
      </c>
      <c r="D955" s="295">
        <v>0</v>
      </c>
      <c r="E955" s="375">
        <f t="shared" si="198"/>
        <v>0</v>
      </c>
      <c r="F955" s="295">
        <f t="shared" si="199"/>
        <v>0</v>
      </c>
      <c r="G955" s="295"/>
      <c r="H955" s="295"/>
      <c r="I955" s="387"/>
      <c r="J955" s="374">
        <f t="shared" si="200"/>
        <v>0</v>
      </c>
      <c r="K955" s="375">
        <f t="shared" si="201"/>
        <v>0</v>
      </c>
    </row>
    <row r="956" spans="1:11">
      <c r="A956" s="372">
        <v>2140130</v>
      </c>
      <c r="B956" s="373" t="s">
        <v>1057</v>
      </c>
      <c r="C956" s="374">
        <v>0</v>
      </c>
      <c r="D956" s="295">
        <v>0</v>
      </c>
      <c r="E956" s="375">
        <f t="shared" si="198"/>
        <v>0</v>
      </c>
      <c r="F956" s="295">
        <f t="shared" si="199"/>
        <v>0</v>
      </c>
      <c r="G956" s="295"/>
      <c r="H956" s="295"/>
      <c r="I956" s="387"/>
      <c r="J956" s="374">
        <f t="shared" si="200"/>
        <v>0</v>
      </c>
      <c r="K956" s="375">
        <f t="shared" si="201"/>
        <v>0</v>
      </c>
    </row>
    <row r="957" spans="1:11">
      <c r="A957" s="372">
        <v>2140131</v>
      </c>
      <c r="B957" s="373" t="s">
        <v>1058</v>
      </c>
      <c r="C957" s="374">
        <v>0</v>
      </c>
      <c r="D957" s="295">
        <v>0</v>
      </c>
      <c r="E957" s="375">
        <f t="shared" si="198"/>
        <v>0</v>
      </c>
      <c r="F957" s="295">
        <f t="shared" si="199"/>
        <v>0</v>
      </c>
      <c r="G957" s="295"/>
      <c r="H957" s="295"/>
      <c r="I957" s="387"/>
      <c r="J957" s="374">
        <f t="shared" si="200"/>
        <v>0</v>
      </c>
      <c r="K957" s="375">
        <f t="shared" si="201"/>
        <v>0</v>
      </c>
    </row>
    <row r="958" spans="1:11">
      <c r="A958" s="372">
        <v>2140133</v>
      </c>
      <c r="B958" s="373" t="s">
        <v>1059</v>
      </c>
      <c r="C958" s="374">
        <v>0</v>
      </c>
      <c r="D958" s="295">
        <v>0</v>
      </c>
      <c r="E958" s="375">
        <f t="shared" si="198"/>
        <v>0</v>
      </c>
      <c r="F958" s="295">
        <f t="shared" si="199"/>
        <v>0</v>
      </c>
      <c r="G958" s="295"/>
      <c r="H958" s="295"/>
      <c r="I958" s="387"/>
      <c r="J958" s="374">
        <f t="shared" si="200"/>
        <v>0</v>
      </c>
      <c r="K958" s="375">
        <f t="shared" si="201"/>
        <v>0</v>
      </c>
    </row>
    <row r="959" spans="1:11">
      <c r="A959" s="372">
        <v>2140136</v>
      </c>
      <c r="B959" s="373" t="s">
        <v>1060</v>
      </c>
      <c r="C959" s="374">
        <v>7</v>
      </c>
      <c r="D959" s="295">
        <v>11</v>
      </c>
      <c r="E959" s="375">
        <f t="shared" si="198"/>
        <v>157.142857142857</v>
      </c>
      <c r="F959" s="295">
        <f t="shared" si="199"/>
        <v>4</v>
      </c>
      <c r="G959" s="295">
        <v>4</v>
      </c>
      <c r="H959" s="295"/>
      <c r="I959" s="387"/>
      <c r="J959" s="374">
        <f t="shared" si="200"/>
        <v>-3</v>
      </c>
      <c r="K959" s="375">
        <f t="shared" si="201"/>
        <v>-42.8571428571429</v>
      </c>
    </row>
    <row r="960" spans="1:11">
      <c r="A960" s="372">
        <v>2140138</v>
      </c>
      <c r="B960" s="373" t="s">
        <v>1061</v>
      </c>
      <c r="C960" s="374">
        <v>0</v>
      </c>
      <c r="D960" s="295">
        <v>0</v>
      </c>
      <c r="E960" s="375">
        <f t="shared" ref="E960:E1023" si="209">IF(C960=0,0,D960/C960)*100</f>
        <v>0</v>
      </c>
      <c r="F960" s="295">
        <f t="shared" ref="F960:F1023" si="210">G960+H960+I960</f>
        <v>0</v>
      </c>
      <c r="G960" s="295"/>
      <c r="H960" s="295"/>
      <c r="I960" s="387"/>
      <c r="J960" s="374">
        <f t="shared" ref="J960:J1023" si="211">F960-C960</f>
        <v>0</v>
      </c>
      <c r="K960" s="375">
        <f t="shared" ref="K960:K1023" si="212">IF(C960=0,0,J960/C960*100)</f>
        <v>0</v>
      </c>
    </row>
    <row r="961" spans="1:11">
      <c r="A961" s="372">
        <v>2140199</v>
      </c>
      <c r="B961" s="373" t="s">
        <v>1062</v>
      </c>
      <c r="C961" s="374">
        <v>0</v>
      </c>
      <c r="D961" s="295">
        <v>0</v>
      </c>
      <c r="E961" s="375">
        <f t="shared" si="209"/>
        <v>0</v>
      </c>
      <c r="F961" s="295">
        <f t="shared" si="210"/>
        <v>2738</v>
      </c>
      <c r="G961" s="295"/>
      <c r="H961" s="295"/>
      <c r="I961" s="387">
        <v>2738</v>
      </c>
      <c r="J961" s="374">
        <f t="shared" si="211"/>
        <v>2738</v>
      </c>
      <c r="K961" s="375">
        <f t="shared" si="212"/>
        <v>0</v>
      </c>
    </row>
    <row r="962" spans="1:11">
      <c r="A962" s="376">
        <v>21402</v>
      </c>
      <c r="B962" s="377" t="s">
        <v>1063</v>
      </c>
      <c r="C962" s="378">
        <v>0</v>
      </c>
      <c r="D962" s="378">
        <f t="shared" ref="D962:I962" si="213">SUM(D963:D971)</f>
        <v>0</v>
      </c>
      <c r="E962" s="379">
        <f t="shared" si="209"/>
        <v>0</v>
      </c>
      <c r="F962" s="378">
        <f t="shared" si="210"/>
        <v>0</v>
      </c>
      <c r="G962" s="378">
        <f t="shared" si="213"/>
        <v>0</v>
      </c>
      <c r="H962" s="378">
        <f t="shared" si="213"/>
        <v>0</v>
      </c>
      <c r="I962" s="388">
        <f t="shared" si="213"/>
        <v>0</v>
      </c>
      <c r="J962" s="378">
        <f t="shared" si="211"/>
        <v>0</v>
      </c>
      <c r="K962" s="379">
        <f t="shared" si="212"/>
        <v>0</v>
      </c>
    </row>
    <row r="963" spans="1:11">
      <c r="A963" s="372">
        <v>2140201</v>
      </c>
      <c r="B963" s="373" t="s">
        <v>1064</v>
      </c>
      <c r="C963" s="374">
        <v>0</v>
      </c>
      <c r="D963" s="295">
        <v>0</v>
      </c>
      <c r="E963" s="375">
        <f t="shared" si="209"/>
        <v>0</v>
      </c>
      <c r="F963" s="295">
        <f t="shared" si="210"/>
        <v>0</v>
      </c>
      <c r="G963" s="295"/>
      <c r="H963" s="295"/>
      <c r="I963" s="387"/>
      <c r="J963" s="374">
        <f t="shared" si="211"/>
        <v>0</v>
      </c>
      <c r="K963" s="375">
        <f t="shared" si="212"/>
        <v>0</v>
      </c>
    </row>
    <row r="964" spans="1:11">
      <c r="A964" s="372">
        <v>2140202</v>
      </c>
      <c r="B964" s="373" t="s">
        <v>1065</v>
      </c>
      <c r="C964" s="374">
        <v>0</v>
      </c>
      <c r="D964" s="295">
        <v>0</v>
      </c>
      <c r="E964" s="375">
        <f t="shared" si="209"/>
        <v>0</v>
      </c>
      <c r="F964" s="295">
        <f t="shared" si="210"/>
        <v>0</v>
      </c>
      <c r="G964" s="295"/>
      <c r="H964" s="295"/>
      <c r="I964" s="387"/>
      <c r="J964" s="374">
        <f t="shared" si="211"/>
        <v>0</v>
      </c>
      <c r="K964" s="375">
        <f t="shared" si="212"/>
        <v>0</v>
      </c>
    </row>
    <row r="965" spans="1:11">
      <c r="A965" s="372">
        <v>2140203</v>
      </c>
      <c r="B965" s="373" t="s">
        <v>1066</v>
      </c>
      <c r="C965" s="374">
        <v>0</v>
      </c>
      <c r="D965" s="295">
        <v>0</v>
      </c>
      <c r="E965" s="375">
        <f t="shared" si="209"/>
        <v>0</v>
      </c>
      <c r="F965" s="295">
        <f t="shared" si="210"/>
        <v>0</v>
      </c>
      <c r="G965" s="295"/>
      <c r="H965" s="295"/>
      <c r="I965" s="387"/>
      <c r="J965" s="374">
        <f t="shared" si="211"/>
        <v>0</v>
      </c>
      <c r="K965" s="375">
        <f t="shared" si="212"/>
        <v>0</v>
      </c>
    </row>
    <row r="966" spans="1:11">
      <c r="A966" s="372">
        <v>2140204</v>
      </c>
      <c r="B966" s="373" t="s">
        <v>1067</v>
      </c>
      <c r="C966" s="374">
        <v>0</v>
      </c>
      <c r="D966" s="295">
        <v>0</v>
      </c>
      <c r="E966" s="375">
        <f t="shared" si="209"/>
        <v>0</v>
      </c>
      <c r="F966" s="295">
        <f t="shared" si="210"/>
        <v>0</v>
      </c>
      <c r="G966" s="295"/>
      <c r="H966" s="295"/>
      <c r="I966" s="387"/>
      <c r="J966" s="374">
        <f t="shared" si="211"/>
        <v>0</v>
      </c>
      <c r="K966" s="375">
        <f t="shared" si="212"/>
        <v>0</v>
      </c>
    </row>
    <row r="967" spans="1:11">
      <c r="A967" s="372">
        <v>2140205</v>
      </c>
      <c r="B967" s="373" t="s">
        <v>1068</v>
      </c>
      <c r="C967" s="374">
        <v>0</v>
      </c>
      <c r="D967" s="295">
        <v>0</v>
      </c>
      <c r="E967" s="375">
        <f t="shared" si="209"/>
        <v>0</v>
      </c>
      <c r="F967" s="295">
        <f t="shared" si="210"/>
        <v>0</v>
      </c>
      <c r="G967" s="295"/>
      <c r="H967" s="295"/>
      <c r="I967" s="387"/>
      <c r="J967" s="374">
        <f t="shared" si="211"/>
        <v>0</v>
      </c>
      <c r="K967" s="375">
        <f t="shared" si="212"/>
        <v>0</v>
      </c>
    </row>
    <row r="968" spans="1:11">
      <c r="A968" s="372">
        <v>2140206</v>
      </c>
      <c r="B968" s="373" t="s">
        <v>1069</v>
      </c>
      <c r="C968" s="374">
        <v>0</v>
      </c>
      <c r="D968" s="295">
        <v>0</v>
      </c>
      <c r="E968" s="375">
        <f t="shared" si="209"/>
        <v>0</v>
      </c>
      <c r="F968" s="295">
        <f t="shared" si="210"/>
        <v>0</v>
      </c>
      <c r="G968" s="295"/>
      <c r="H968" s="295"/>
      <c r="I968" s="387"/>
      <c r="J968" s="374">
        <f t="shared" si="211"/>
        <v>0</v>
      </c>
      <c r="K968" s="375">
        <f t="shared" si="212"/>
        <v>0</v>
      </c>
    </row>
    <row r="969" spans="1:11">
      <c r="A969" s="372">
        <v>2140207</v>
      </c>
      <c r="B969" s="373" t="s">
        <v>1070</v>
      </c>
      <c r="C969" s="374">
        <v>0</v>
      </c>
      <c r="D969" s="295">
        <v>0</v>
      </c>
      <c r="E969" s="375">
        <f t="shared" si="209"/>
        <v>0</v>
      </c>
      <c r="F969" s="295">
        <f t="shared" si="210"/>
        <v>0</v>
      </c>
      <c r="G969" s="295"/>
      <c r="H969" s="295"/>
      <c r="I969" s="387"/>
      <c r="J969" s="374">
        <f t="shared" si="211"/>
        <v>0</v>
      </c>
      <c r="K969" s="375">
        <f t="shared" si="212"/>
        <v>0</v>
      </c>
    </row>
    <row r="970" spans="1:11">
      <c r="A970" s="372">
        <v>2140208</v>
      </c>
      <c r="B970" s="373" t="s">
        <v>1071</v>
      </c>
      <c r="C970" s="374">
        <v>0</v>
      </c>
      <c r="D970" s="295">
        <v>0</v>
      </c>
      <c r="E970" s="375">
        <f t="shared" si="209"/>
        <v>0</v>
      </c>
      <c r="F970" s="295">
        <f t="shared" si="210"/>
        <v>0</v>
      </c>
      <c r="G970" s="295"/>
      <c r="H970" s="295"/>
      <c r="I970" s="387"/>
      <c r="J970" s="374">
        <f t="shared" si="211"/>
        <v>0</v>
      </c>
      <c r="K970" s="375">
        <f t="shared" si="212"/>
        <v>0</v>
      </c>
    </row>
    <row r="971" spans="1:11">
      <c r="A971" s="372">
        <v>2140299</v>
      </c>
      <c r="B971" s="373" t="s">
        <v>1072</v>
      </c>
      <c r="C971" s="374">
        <v>0</v>
      </c>
      <c r="D971" s="295">
        <v>0</v>
      </c>
      <c r="E971" s="375">
        <f t="shared" si="209"/>
        <v>0</v>
      </c>
      <c r="F971" s="295">
        <f t="shared" si="210"/>
        <v>0</v>
      </c>
      <c r="G971" s="295"/>
      <c r="H971" s="295"/>
      <c r="I971" s="387"/>
      <c r="J971" s="374">
        <f t="shared" si="211"/>
        <v>0</v>
      </c>
      <c r="K971" s="375">
        <f t="shared" si="212"/>
        <v>0</v>
      </c>
    </row>
    <row r="972" spans="1:11">
      <c r="A972" s="376">
        <v>21403</v>
      </c>
      <c r="B972" s="377" t="s">
        <v>1073</v>
      </c>
      <c r="C972" s="378">
        <v>0</v>
      </c>
      <c r="D972" s="378">
        <f t="shared" ref="D972:I972" si="214">SUM(D973:D981)</f>
        <v>0</v>
      </c>
      <c r="E972" s="379">
        <f t="shared" si="209"/>
        <v>0</v>
      </c>
      <c r="F972" s="378">
        <f t="shared" si="210"/>
        <v>0</v>
      </c>
      <c r="G972" s="378">
        <f t="shared" si="214"/>
        <v>0</v>
      </c>
      <c r="H972" s="378">
        <f t="shared" si="214"/>
        <v>0</v>
      </c>
      <c r="I972" s="388">
        <f t="shared" si="214"/>
        <v>0</v>
      </c>
      <c r="J972" s="378">
        <f t="shared" si="211"/>
        <v>0</v>
      </c>
      <c r="K972" s="379">
        <f t="shared" si="212"/>
        <v>0</v>
      </c>
    </row>
    <row r="973" spans="1:11">
      <c r="A973" s="372">
        <v>2140301</v>
      </c>
      <c r="B973" s="373" t="s">
        <v>1074</v>
      </c>
      <c r="C973" s="374">
        <v>0</v>
      </c>
      <c r="D973" s="295">
        <v>0</v>
      </c>
      <c r="E973" s="375">
        <f t="shared" si="209"/>
        <v>0</v>
      </c>
      <c r="F973" s="295">
        <f t="shared" si="210"/>
        <v>0</v>
      </c>
      <c r="G973" s="295"/>
      <c r="H973" s="295"/>
      <c r="I973" s="387"/>
      <c r="J973" s="374">
        <f t="shared" si="211"/>
        <v>0</v>
      </c>
      <c r="K973" s="375">
        <f t="shared" si="212"/>
        <v>0</v>
      </c>
    </row>
    <row r="974" spans="1:11">
      <c r="A974" s="372">
        <v>2140302</v>
      </c>
      <c r="B974" s="373" t="s">
        <v>1075</v>
      </c>
      <c r="C974" s="374">
        <v>0</v>
      </c>
      <c r="D974" s="295">
        <v>0</v>
      </c>
      <c r="E974" s="375">
        <f t="shared" si="209"/>
        <v>0</v>
      </c>
      <c r="F974" s="295">
        <f t="shared" si="210"/>
        <v>0</v>
      </c>
      <c r="G974" s="295"/>
      <c r="H974" s="295"/>
      <c r="I974" s="387"/>
      <c r="J974" s="374">
        <f t="shared" si="211"/>
        <v>0</v>
      </c>
      <c r="K974" s="375">
        <f t="shared" si="212"/>
        <v>0</v>
      </c>
    </row>
    <row r="975" spans="1:11">
      <c r="A975" s="372">
        <v>2140303</v>
      </c>
      <c r="B975" s="373" t="s">
        <v>1076</v>
      </c>
      <c r="C975" s="374">
        <v>0</v>
      </c>
      <c r="D975" s="295">
        <v>0</v>
      </c>
      <c r="E975" s="375">
        <f t="shared" si="209"/>
        <v>0</v>
      </c>
      <c r="F975" s="295">
        <f t="shared" si="210"/>
        <v>0</v>
      </c>
      <c r="G975" s="295"/>
      <c r="H975" s="295"/>
      <c r="I975" s="387"/>
      <c r="J975" s="374">
        <f t="shared" si="211"/>
        <v>0</v>
      </c>
      <c r="K975" s="375">
        <f t="shared" si="212"/>
        <v>0</v>
      </c>
    </row>
    <row r="976" spans="1:11">
      <c r="A976" s="372">
        <v>2140304</v>
      </c>
      <c r="B976" s="373" t="s">
        <v>1077</v>
      </c>
      <c r="C976" s="374">
        <v>0</v>
      </c>
      <c r="D976" s="295">
        <v>0</v>
      </c>
      <c r="E976" s="375">
        <f t="shared" si="209"/>
        <v>0</v>
      </c>
      <c r="F976" s="295">
        <f t="shared" si="210"/>
        <v>0</v>
      </c>
      <c r="G976" s="295"/>
      <c r="H976" s="295"/>
      <c r="I976" s="387"/>
      <c r="J976" s="374">
        <f t="shared" si="211"/>
        <v>0</v>
      </c>
      <c r="K976" s="375">
        <f t="shared" si="212"/>
        <v>0</v>
      </c>
    </row>
    <row r="977" spans="1:11">
      <c r="A977" s="372">
        <v>2140305</v>
      </c>
      <c r="B977" s="373" t="s">
        <v>1078</v>
      </c>
      <c r="C977" s="374">
        <v>0</v>
      </c>
      <c r="D977" s="295">
        <v>0</v>
      </c>
      <c r="E977" s="375">
        <f t="shared" si="209"/>
        <v>0</v>
      </c>
      <c r="F977" s="295">
        <f t="shared" si="210"/>
        <v>0</v>
      </c>
      <c r="G977" s="295"/>
      <c r="H977" s="295"/>
      <c r="I977" s="387"/>
      <c r="J977" s="374">
        <f t="shared" si="211"/>
        <v>0</v>
      </c>
      <c r="K977" s="375">
        <f t="shared" si="212"/>
        <v>0</v>
      </c>
    </row>
    <row r="978" spans="1:11">
      <c r="A978" s="372">
        <v>2140306</v>
      </c>
      <c r="B978" s="373" t="s">
        <v>1079</v>
      </c>
      <c r="C978" s="374">
        <v>0</v>
      </c>
      <c r="D978" s="295">
        <v>0</v>
      </c>
      <c r="E978" s="375">
        <f t="shared" si="209"/>
        <v>0</v>
      </c>
      <c r="F978" s="295">
        <f t="shared" si="210"/>
        <v>0</v>
      </c>
      <c r="G978" s="295"/>
      <c r="H978" s="295"/>
      <c r="I978" s="387"/>
      <c r="J978" s="374">
        <f t="shared" si="211"/>
        <v>0</v>
      </c>
      <c r="K978" s="375">
        <f t="shared" si="212"/>
        <v>0</v>
      </c>
    </row>
    <row r="979" spans="1:11">
      <c r="A979" s="372">
        <v>2140307</v>
      </c>
      <c r="B979" s="373" t="s">
        <v>1080</v>
      </c>
      <c r="C979" s="374">
        <v>0</v>
      </c>
      <c r="D979" s="295">
        <v>0</v>
      </c>
      <c r="E979" s="375">
        <f t="shared" si="209"/>
        <v>0</v>
      </c>
      <c r="F979" s="295">
        <f t="shared" si="210"/>
        <v>0</v>
      </c>
      <c r="G979" s="295"/>
      <c r="H979" s="295"/>
      <c r="I979" s="387"/>
      <c r="J979" s="374">
        <f t="shared" si="211"/>
        <v>0</v>
      </c>
      <c r="K979" s="375">
        <f t="shared" si="212"/>
        <v>0</v>
      </c>
    </row>
    <row r="980" spans="1:11">
      <c r="A980" s="372">
        <v>2140308</v>
      </c>
      <c r="B980" s="373" t="s">
        <v>1081</v>
      </c>
      <c r="C980" s="374">
        <v>0</v>
      </c>
      <c r="D980" s="295">
        <v>0</v>
      </c>
      <c r="E980" s="375">
        <f t="shared" si="209"/>
        <v>0</v>
      </c>
      <c r="F980" s="295">
        <f t="shared" si="210"/>
        <v>0</v>
      </c>
      <c r="G980" s="295"/>
      <c r="H980" s="295"/>
      <c r="I980" s="387"/>
      <c r="J980" s="374">
        <f t="shared" si="211"/>
        <v>0</v>
      </c>
      <c r="K980" s="375">
        <f t="shared" si="212"/>
        <v>0</v>
      </c>
    </row>
    <row r="981" spans="1:11">
      <c r="A981" s="372">
        <v>2140399</v>
      </c>
      <c r="B981" s="373" t="s">
        <v>1082</v>
      </c>
      <c r="C981" s="374">
        <v>0</v>
      </c>
      <c r="D981" s="295">
        <v>0</v>
      </c>
      <c r="E981" s="375">
        <f t="shared" si="209"/>
        <v>0</v>
      </c>
      <c r="F981" s="295">
        <f t="shared" si="210"/>
        <v>0</v>
      </c>
      <c r="G981" s="295"/>
      <c r="H981" s="295"/>
      <c r="I981" s="387"/>
      <c r="J981" s="374">
        <f t="shared" si="211"/>
        <v>0</v>
      </c>
      <c r="K981" s="375">
        <f t="shared" si="212"/>
        <v>0</v>
      </c>
    </row>
    <row r="982" spans="1:11">
      <c r="A982" s="376">
        <v>21405</v>
      </c>
      <c r="B982" s="377" t="s">
        <v>1083</v>
      </c>
      <c r="C982" s="378">
        <v>0</v>
      </c>
      <c r="D982" s="378">
        <f t="shared" ref="D982:I982" si="215">SUM(D983:D988)</f>
        <v>0</v>
      </c>
      <c r="E982" s="379">
        <f t="shared" si="209"/>
        <v>0</v>
      </c>
      <c r="F982" s="378">
        <f t="shared" si="210"/>
        <v>0</v>
      </c>
      <c r="G982" s="378">
        <f t="shared" si="215"/>
        <v>0</v>
      </c>
      <c r="H982" s="378">
        <f t="shared" si="215"/>
        <v>0</v>
      </c>
      <c r="I982" s="388">
        <f t="shared" si="215"/>
        <v>0</v>
      </c>
      <c r="J982" s="378">
        <f t="shared" si="211"/>
        <v>0</v>
      </c>
      <c r="K982" s="379">
        <f t="shared" si="212"/>
        <v>0</v>
      </c>
    </row>
    <row r="983" spans="1:11">
      <c r="A983" s="372">
        <v>2140501</v>
      </c>
      <c r="B983" s="373" t="s">
        <v>1084</v>
      </c>
      <c r="C983" s="374">
        <v>0</v>
      </c>
      <c r="D983" s="295">
        <v>0</v>
      </c>
      <c r="E983" s="375">
        <f t="shared" si="209"/>
        <v>0</v>
      </c>
      <c r="F983" s="295">
        <f t="shared" si="210"/>
        <v>0</v>
      </c>
      <c r="G983" s="295"/>
      <c r="H983" s="295"/>
      <c r="I983" s="387"/>
      <c r="J983" s="374">
        <f t="shared" si="211"/>
        <v>0</v>
      </c>
      <c r="K983" s="375">
        <f t="shared" si="212"/>
        <v>0</v>
      </c>
    </row>
    <row r="984" spans="1:11">
      <c r="A984" s="372">
        <v>2140502</v>
      </c>
      <c r="B984" s="373" t="s">
        <v>1085</v>
      </c>
      <c r="C984" s="374">
        <v>0</v>
      </c>
      <c r="D984" s="295">
        <v>0</v>
      </c>
      <c r="E984" s="375">
        <f t="shared" si="209"/>
        <v>0</v>
      </c>
      <c r="F984" s="295">
        <f t="shared" si="210"/>
        <v>0</v>
      </c>
      <c r="G984" s="295"/>
      <c r="H984" s="295"/>
      <c r="I984" s="387"/>
      <c r="J984" s="374">
        <f t="shared" si="211"/>
        <v>0</v>
      </c>
      <c r="K984" s="375">
        <f t="shared" si="212"/>
        <v>0</v>
      </c>
    </row>
    <row r="985" spans="1:11">
      <c r="A985" s="372">
        <v>2140503</v>
      </c>
      <c r="B985" s="373" t="s">
        <v>1086</v>
      </c>
      <c r="C985" s="374">
        <v>0</v>
      </c>
      <c r="D985" s="295">
        <v>0</v>
      </c>
      <c r="E985" s="375">
        <f t="shared" si="209"/>
        <v>0</v>
      </c>
      <c r="F985" s="295">
        <f t="shared" si="210"/>
        <v>0</v>
      </c>
      <c r="G985" s="295"/>
      <c r="H985" s="295"/>
      <c r="I985" s="387"/>
      <c r="J985" s="374">
        <f t="shared" si="211"/>
        <v>0</v>
      </c>
      <c r="K985" s="375">
        <f t="shared" si="212"/>
        <v>0</v>
      </c>
    </row>
    <row r="986" spans="1:11">
      <c r="A986" s="372">
        <v>2140504</v>
      </c>
      <c r="B986" s="373" t="s">
        <v>1071</v>
      </c>
      <c r="C986" s="374">
        <v>0</v>
      </c>
      <c r="D986" s="295">
        <v>0</v>
      </c>
      <c r="E986" s="375">
        <f t="shared" si="209"/>
        <v>0</v>
      </c>
      <c r="F986" s="295">
        <f t="shared" si="210"/>
        <v>0</v>
      </c>
      <c r="G986" s="295"/>
      <c r="H986" s="295"/>
      <c r="I986" s="387"/>
      <c r="J986" s="374">
        <f t="shared" si="211"/>
        <v>0</v>
      </c>
      <c r="K986" s="375">
        <f t="shared" si="212"/>
        <v>0</v>
      </c>
    </row>
    <row r="987" spans="1:11">
      <c r="A987" s="372">
        <v>2140505</v>
      </c>
      <c r="B987" s="373" t="s">
        <v>1087</v>
      </c>
      <c r="C987" s="374">
        <v>0</v>
      </c>
      <c r="D987" s="295">
        <v>0</v>
      </c>
      <c r="E987" s="375">
        <f t="shared" si="209"/>
        <v>0</v>
      </c>
      <c r="F987" s="295">
        <f t="shared" si="210"/>
        <v>0</v>
      </c>
      <c r="G987" s="295"/>
      <c r="H987" s="295"/>
      <c r="I987" s="387"/>
      <c r="J987" s="374">
        <f t="shared" si="211"/>
        <v>0</v>
      </c>
      <c r="K987" s="375">
        <f t="shared" si="212"/>
        <v>0</v>
      </c>
    </row>
    <row r="988" spans="1:11">
      <c r="A988" s="372">
        <v>2140599</v>
      </c>
      <c r="B988" s="373" t="s">
        <v>1088</v>
      </c>
      <c r="C988" s="374">
        <v>0</v>
      </c>
      <c r="D988" s="295">
        <v>0</v>
      </c>
      <c r="E988" s="375">
        <f t="shared" si="209"/>
        <v>0</v>
      </c>
      <c r="F988" s="295">
        <f t="shared" si="210"/>
        <v>0</v>
      </c>
      <c r="G988" s="295"/>
      <c r="H988" s="295"/>
      <c r="I988" s="387"/>
      <c r="J988" s="374">
        <f t="shared" si="211"/>
        <v>0</v>
      </c>
      <c r="K988" s="375">
        <f t="shared" si="212"/>
        <v>0</v>
      </c>
    </row>
    <row r="989" spans="1:11">
      <c r="A989" s="376">
        <v>21499</v>
      </c>
      <c r="B989" s="377" t="s">
        <v>1089</v>
      </c>
      <c r="C989" s="378">
        <v>0</v>
      </c>
      <c r="D989" s="378">
        <f t="shared" ref="D989:I989" si="216">SUM(D990:D991)</f>
        <v>55</v>
      </c>
      <c r="E989" s="379">
        <f t="shared" si="209"/>
        <v>0</v>
      </c>
      <c r="F989" s="378">
        <f t="shared" si="210"/>
        <v>280</v>
      </c>
      <c r="G989" s="378">
        <f t="shared" si="216"/>
        <v>0</v>
      </c>
      <c r="H989" s="378">
        <f t="shared" si="216"/>
        <v>0</v>
      </c>
      <c r="I989" s="388">
        <f t="shared" si="216"/>
        <v>280</v>
      </c>
      <c r="J989" s="378">
        <f t="shared" si="211"/>
        <v>280</v>
      </c>
      <c r="K989" s="379">
        <f t="shared" si="212"/>
        <v>0</v>
      </c>
    </row>
    <row r="990" spans="1:11">
      <c r="A990" s="372">
        <v>2149901</v>
      </c>
      <c r="B990" s="373" t="s">
        <v>1090</v>
      </c>
      <c r="C990" s="374">
        <v>0</v>
      </c>
      <c r="D990" s="295">
        <v>29</v>
      </c>
      <c r="E990" s="375">
        <f t="shared" si="209"/>
        <v>0</v>
      </c>
      <c r="F990" s="295">
        <f t="shared" si="210"/>
        <v>17</v>
      </c>
      <c r="G990" s="295"/>
      <c r="H990" s="295"/>
      <c r="I990" s="387">
        <v>17</v>
      </c>
      <c r="J990" s="374">
        <f t="shared" si="211"/>
        <v>17</v>
      </c>
      <c r="K990" s="375">
        <f t="shared" si="212"/>
        <v>0</v>
      </c>
    </row>
    <row r="991" spans="1:11">
      <c r="A991" s="372">
        <v>2149999</v>
      </c>
      <c r="B991" s="373" t="s">
        <v>1089</v>
      </c>
      <c r="C991" s="374">
        <v>0</v>
      </c>
      <c r="D991" s="295">
        <v>26</v>
      </c>
      <c r="E991" s="375">
        <f t="shared" si="209"/>
        <v>0</v>
      </c>
      <c r="F991" s="295">
        <f t="shared" si="210"/>
        <v>263</v>
      </c>
      <c r="G991" s="295"/>
      <c r="H991" s="295"/>
      <c r="I991" s="387">
        <v>263</v>
      </c>
      <c r="J991" s="374">
        <f t="shared" si="211"/>
        <v>263</v>
      </c>
      <c r="K991" s="375">
        <f t="shared" si="212"/>
        <v>0</v>
      </c>
    </row>
    <row r="992" spans="1:11">
      <c r="A992" s="396">
        <v>215</v>
      </c>
      <c r="B992" s="397" t="s">
        <v>1091</v>
      </c>
      <c r="C992" s="366">
        <f t="shared" ref="C992:I992" si="217">SUM(C993,C1003,C1019,C1024,C1035,C1042,C1050)</f>
        <v>0</v>
      </c>
      <c r="D992" s="366">
        <f t="shared" si="217"/>
        <v>766</v>
      </c>
      <c r="E992" s="384">
        <f t="shared" si="209"/>
        <v>0</v>
      </c>
      <c r="F992" s="366">
        <f t="shared" si="210"/>
        <v>1511</v>
      </c>
      <c r="G992" s="366">
        <f t="shared" si="217"/>
        <v>0</v>
      </c>
      <c r="H992" s="366">
        <f t="shared" si="217"/>
        <v>0</v>
      </c>
      <c r="I992" s="383">
        <f t="shared" si="217"/>
        <v>1511</v>
      </c>
      <c r="J992" s="366">
        <f t="shared" si="211"/>
        <v>1511</v>
      </c>
      <c r="K992" s="384">
        <f t="shared" si="212"/>
        <v>0</v>
      </c>
    </row>
    <row r="993" spans="1:11">
      <c r="A993" s="376">
        <v>21501</v>
      </c>
      <c r="B993" s="377" t="s">
        <v>1092</v>
      </c>
      <c r="C993" s="378">
        <f t="shared" ref="C993:I993" si="218">SUM(C994:C1002)</f>
        <v>0</v>
      </c>
      <c r="D993" s="378">
        <f t="shared" si="218"/>
        <v>0</v>
      </c>
      <c r="E993" s="379">
        <f t="shared" si="209"/>
        <v>0</v>
      </c>
      <c r="F993" s="378">
        <f t="shared" si="210"/>
        <v>0</v>
      </c>
      <c r="G993" s="378">
        <f t="shared" si="218"/>
        <v>0</v>
      </c>
      <c r="H993" s="378">
        <f t="shared" si="218"/>
        <v>0</v>
      </c>
      <c r="I993" s="388">
        <f t="shared" si="218"/>
        <v>0</v>
      </c>
      <c r="J993" s="378">
        <f t="shared" si="211"/>
        <v>0</v>
      </c>
      <c r="K993" s="379">
        <f t="shared" si="212"/>
        <v>0</v>
      </c>
    </row>
    <row r="994" spans="1:11">
      <c r="A994" s="372">
        <v>2150101</v>
      </c>
      <c r="B994" s="373" t="s">
        <v>1093</v>
      </c>
      <c r="C994" s="374"/>
      <c r="D994" s="295">
        <v>0</v>
      </c>
      <c r="E994" s="375">
        <f t="shared" si="209"/>
        <v>0</v>
      </c>
      <c r="F994" s="295">
        <f t="shared" si="210"/>
        <v>0</v>
      </c>
      <c r="G994" s="295"/>
      <c r="H994" s="295"/>
      <c r="I994" s="387"/>
      <c r="J994" s="374">
        <f t="shared" si="211"/>
        <v>0</v>
      </c>
      <c r="K994" s="375">
        <f t="shared" si="212"/>
        <v>0</v>
      </c>
    </row>
    <row r="995" spans="1:11">
      <c r="A995" s="372">
        <v>2150102</v>
      </c>
      <c r="B995" s="373" t="s">
        <v>1094</v>
      </c>
      <c r="C995" s="374"/>
      <c r="D995" s="295">
        <v>0</v>
      </c>
      <c r="E995" s="375">
        <f t="shared" si="209"/>
        <v>0</v>
      </c>
      <c r="F995" s="295">
        <f t="shared" si="210"/>
        <v>0</v>
      </c>
      <c r="G995" s="295"/>
      <c r="H995" s="295"/>
      <c r="I995" s="387"/>
      <c r="J995" s="374">
        <f t="shared" si="211"/>
        <v>0</v>
      </c>
      <c r="K995" s="375">
        <f t="shared" si="212"/>
        <v>0</v>
      </c>
    </row>
    <row r="996" spans="1:11">
      <c r="A996" s="372">
        <v>2150103</v>
      </c>
      <c r="B996" s="373" t="s">
        <v>1095</v>
      </c>
      <c r="C996" s="374"/>
      <c r="D996" s="295">
        <v>0</v>
      </c>
      <c r="E996" s="375">
        <f t="shared" si="209"/>
        <v>0</v>
      </c>
      <c r="F996" s="295">
        <f t="shared" si="210"/>
        <v>0</v>
      </c>
      <c r="G996" s="295"/>
      <c r="H996" s="295"/>
      <c r="I996" s="387"/>
      <c r="J996" s="374">
        <f t="shared" si="211"/>
        <v>0</v>
      </c>
      <c r="K996" s="375">
        <f t="shared" si="212"/>
        <v>0</v>
      </c>
    </row>
    <row r="997" spans="1:11">
      <c r="A997" s="372">
        <v>2150104</v>
      </c>
      <c r="B997" s="373" t="s">
        <v>1096</v>
      </c>
      <c r="C997" s="374"/>
      <c r="D997" s="295">
        <v>0</v>
      </c>
      <c r="E997" s="375">
        <f t="shared" si="209"/>
        <v>0</v>
      </c>
      <c r="F997" s="295">
        <f t="shared" si="210"/>
        <v>0</v>
      </c>
      <c r="G997" s="295"/>
      <c r="H997" s="295"/>
      <c r="I997" s="387"/>
      <c r="J997" s="374">
        <f t="shared" si="211"/>
        <v>0</v>
      </c>
      <c r="K997" s="375">
        <f t="shared" si="212"/>
        <v>0</v>
      </c>
    </row>
    <row r="998" spans="1:11">
      <c r="A998" s="372">
        <v>2150105</v>
      </c>
      <c r="B998" s="373" t="s">
        <v>1097</v>
      </c>
      <c r="C998" s="374"/>
      <c r="D998" s="295">
        <v>0</v>
      </c>
      <c r="E998" s="375">
        <f t="shared" si="209"/>
        <v>0</v>
      </c>
      <c r="F998" s="295">
        <f t="shared" si="210"/>
        <v>0</v>
      </c>
      <c r="G998" s="295"/>
      <c r="H998" s="295"/>
      <c r="I998" s="387"/>
      <c r="J998" s="374">
        <f t="shared" si="211"/>
        <v>0</v>
      </c>
      <c r="K998" s="375">
        <f t="shared" si="212"/>
        <v>0</v>
      </c>
    </row>
    <row r="999" spans="1:11">
      <c r="A999" s="372">
        <v>2150106</v>
      </c>
      <c r="B999" s="373" t="s">
        <v>1098</v>
      </c>
      <c r="C999" s="374"/>
      <c r="D999" s="295">
        <v>0</v>
      </c>
      <c r="E999" s="375">
        <f t="shared" si="209"/>
        <v>0</v>
      </c>
      <c r="F999" s="295">
        <f t="shared" si="210"/>
        <v>0</v>
      </c>
      <c r="G999" s="295"/>
      <c r="H999" s="295"/>
      <c r="I999" s="387"/>
      <c r="J999" s="374">
        <f t="shared" si="211"/>
        <v>0</v>
      </c>
      <c r="K999" s="375">
        <f t="shared" si="212"/>
        <v>0</v>
      </c>
    </row>
    <row r="1000" spans="1:11">
      <c r="A1000" s="372">
        <v>2150107</v>
      </c>
      <c r="B1000" s="373" t="s">
        <v>1099</v>
      </c>
      <c r="C1000" s="374"/>
      <c r="D1000" s="295">
        <v>0</v>
      </c>
      <c r="E1000" s="375">
        <f t="shared" si="209"/>
        <v>0</v>
      </c>
      <c r="F1000" s="295">
        <f t="shared" si="210"/>
        <v>0</v>
      </c>
      <c r="G1000" s="295"/>
      <c r="H1000" s="295"/>
      <c r="I1000" s="387"/>
      <c r="J1000" s="374">
        <f t="shared" si="211"/>
        <v>0</v>
      </c>
      <c r="K1000" s="375">
        <f t="shared" si="212"/>
        <v>0</v>
      </c>
    </row>
    <row r="1001" spans="1:11">
      <c r="A1001" s="372">
        <v>2150108</v>
      </c>
      <c r="B1001" s="373" t="s">
        <v>1100</v>
      </c>
      <c r="C1001" s="374"/>
      <c r="D1001" s="295">
        <v>0</v>
      </c>
      <c r="E1001" s="375">
        <f t="shared" si="209"/>
        <v>0</v>
      </c>
      <c r="F1001" s="295">
        <f t="shared" si="210"/>
        <v>0</v>
      </c>
      <c r="G1001" s="295"/>
      <c r="H1001" s="295"/>
      <c r="I1001" s="387"/>
      <c r="J1001" s="374">
        <f t="shared" si="211"/>
        <v>0</v>
      </c>
      <c r="K1001" s="375">
        <f t="shared" si="212"/>
        <v>0</v>
      </c>
    </row>
    <row r="1002" spans="1:11">
      <c r="A1002" s="372">
        <v>2150199</v>
      </c>
      <c r="B1002" s="373" t="s">
        <v>1101</v>
      </c>
      <c r="C1002" s="374"/>
      <c r="D1002" s="295">
        <v>0</v>
      </c>
      <c r="E1002" s="375">
        <f t="shared" si="209"/>
        <v>0</v>
      </c>
      <c r="F1002" s="295">
        <f t="shared" si="210"/>
        <v>0</v>
      </c>
      <c r="G1002" s="295"/>
      <c r="H1002" s="295"/>
      <c r="I1002" s="387"/>
      <c r="J1002" s="374">
        <f t="shared" si="211"/>
        <v>0</v>
      </c>
      <c r="K1002" s="375">
        <f t="shared" si="212"/>
        <v>0</v>
      </c>
    </row>
    <row r="1003" spans="1:11">
      <c r="A1003" s="376">
        <v>21502</v>
      </c>
      <c r="B1003" s="377" t="s">
        <v>1102</v>
      </c>
      <c r="C1003" s="378">
        <f t="shared" ref="C1003:I1003" si="219">SUM(C1004:C1018)</f>
        <v>0</v>
      </c>
      <c r="D1003" s="378">
        <f t="shared" si="219"/>
        <v>736</v>
      </c>
      <c r="E1003" s="379">
        <f t="shared" si="209"/>
        <v>0</v>
      </c>
      <c r="F1003" s="378">
        <f t="shared" si="210"/>
        <v>1481</v>
      </c>
      <c r="G1003" s="378">
        <f t="shared" si="219"/>
        <v>0</v>
      </c>
      <c r="H1003" s="378">
        <f t="shared" si="219"/>
        <v>0</v>
      </c>
      <c r="I1003" s="388">
        <f t="shared" si="219"/>
        <v>1481</v>
      </c>
      <c r="J1003" s="378">
        <f t="shared" si="211"/>
        <v>1481</v>
      </c>
      <c r="K1003" s="379">
        <f t="shared" si="212"/>
        <v>0</v>
      </c>
    </row>
    <row r="1004" spans="1:11">
      <c r="A1004" s="372">
        <v>2150201</v>
      </c>
      <c r="B1004" s="373" t="s">
        <v>1103</v>
      </c>
      <c r="C1004" s="374"/>
      <c r="D1004" s="295">
        <v>0</v>
      </c>
      <c r="E1004" s="375">
        <f t="shared" si="209"/>
        <v>0</v>
      </c>
      <c r="F1004" s="295">
        <f t="shared" si="210"/>
        <v>0</v>
      </c>
      <c r="G1004" s="295"/>
      <c r="H1004" s="295"/>
      <c r="I1004" s="387"/>
      <c r="J1004" s="374">
        <f t="shared" si="211"/>
        <v>0</v>
      </c>
      <c r="K1004" s="375">
        <f t="shared" si="212"/>
        <v>0</v>
      </c>
    </row>
    <row r="1005" spans="1:11">
      <c r="A1005" s="372">
        <v>2150202</v>
      </c>
      <c r="B1005" s="373" t="s">
        <v>1104</v>
      </c>
      <c r="C1005" s="374"/>
      <c r="D1005" s="295">
        <v>0</v>
      </c>
      <c r="E1005" s="375">
        <f t="shared" si="209"/>
        <v>0</v>
      </c>
      <c r="F1005" s="295">
        <f t="shared" si="210"/>
        <v>0</v>
      </c>
      <c r="G1005" s="295"/>
      <c r="H1005" s="295"/>
      <c r="I1005" s="387"/>
      <c r="J1005" s="374">
        <f t="shared" si="211"/>
        <v>0</v>
      </c>
      <c r="K1005" s="375">
        <f t="shared" si="212"/>
        <v>0</v>
      </c>
    </row>
    <row r="1006" spans="1:11">
      <c r="A1006" s="372">
        <v>2150203</v>
      </c>
      <c r="B1006" s="373" t="s">
        <v>1105</v>
      </c>
      <c r="C1006" s="374"/>
      <c r="D1006" s="295">
        <v>0</v>
      </c>
      <c r="E1006" s="375">
        <f t="shared" si="209"/>
        <v>0</v>
      </c>
      <c r="F1006" s="295">
        <f t="shared" si="210"/>
        <v>0</v>
      </c>
      <c r="G1006" s="295"/>
      <c r="H1006" s="295"/>
      <c r="I1006" s="387"/>
      <c r="J1006" s="374">
        <f t="shared" si="211"/>
        <v>0</v>
      </c>
      <c r="K1006" s="375">
        <f t="shared" si="212"/>
        <v>0</v>
      </c>
    </row>
    <row r="1007" spans="1:11">
      <c r="A1007" s="372">
        <v>2150204</v>
      </c>
      <c r="B1007" s="373" t="s">
        <v>1106</v>
      </c>
      <c r="C1007" s="374"/>
      <c r="D1007" s="295">
        <v>0</v>
      </c>
      <c r="E1007" s="375">
        <f t="shared" si="209"/>
        <v>0</v>
      </c>
      <c r="F1007" s="295">
        <f t="shared" si="210"/>
        <v>0</v>
      </c>
      <c r="G1007" s="295"/>
      <c r="H1007" s="295"/>
      <c r="I1007" s="387"/>
      <c r="J1007" s="374">
        <f t="shared" si="211"/>
        <v>0</v>
      </c>
      <c r="K1007" s="375">
        <f t="shared" si="212"/>
        <v>0</v>
      </c>
    </row>
    <row r="1008" spans="1:11">
      <c r="A1008" s="372">
        <v>2150205</v>
      </c>
      <c r="B1008" s="373" t="s">
        <v>1107</v>
      </c>
      <c r="C1008" s="374"/>
      <c r="D1008" s="295">
        <v>0</v>
      </c>
      <c r="E1008" s="375">
        <f t="shared" si="209"/>
        <v>0</v>
      </c>
      <c r="F1008" s="295">
        <f t="shared" si="210"/>
        <v>0</v>
      </c>
      <c r="G1008" s="295"/>
      <c r="H1008" s="295"/>
      <c r="I1008" s="387"/>
      <c r="J1008" s="374">
        <f t="shared" si="211"/>
        <v>0</v>
      </c>
      <c r="K1008" s="375">
        <f t="shared" si="212"/>
        <v>0</v>
      </c>
    </row>
    <row r="1009" spans="1:11">
      <c r="A1009" s="372">
        <v>2150206</v>
      </c>
      <c r="B1009" s="373" t="s">
        <v>1108</v>
      </c>
      <c r="C1009" s="374"/>
      <c r="D1009" s="295">
        <v>0</v>
      </c>
      <c r="E1009" s="375">
        <f t="shared" si="209"/>
        <v>0</v>
      </c>
      <c r="F1009" s="295">
        <f t="shared" si="210"/>
        <v>0</v>
      </c>
      <c r="G1009" s="295"/>
      <c r="H1009" s="295"/>
      <c r="I1009" s="387"/>
      <c r="J1009" s="374">
        <f t="shared" si="211"/>
        <v>0</v>
      </c>
      <c r="K1009" s="375">
        <f t="shared" si="212"/>
        <v>0</v>
      </c>
    </row>
    <row r="1010" spans="1:11">
      <c r="A1010" s="372">
        <v>2150207</v>
      </c>
      <c r="B1010" s="373" t="s">
        <v>1109</v>
      </c>
      <c r="C1010" s="374"/>
      <c r="D1010" s="295">
        <v>0</v>
      </c>
      <c r="E1010" s="375">
        <f t="shared" si="209"/>
        <v>0</v>
      </c>
      <c r="F1010" s="295">
        <f t="shared" si="210"/>
        <v>0</v>
      </c>
      <c r="G1010" s="295"/>
      <c r="H1010" s="295"/>
      <c r="I1010" s="387"/>
      <c r="J1010" s="374">
        <f t="shared" si="211"/>
        <v>0</v>
      </c>
      <c r="K1010" s="375">
        <f t="shared" si="212"/>
        <v>0</v>
      </c>
    </row>
    <row r="1011" spans="1:11">
      <c r="A1011" s="372">
        <v>2150208</v>
      </c>
      <c r="B1011" s="373" t="s">
        <v>1110</v>
      </c>
      <c r="C1011" s="374"/>
      <c r="D1011" s="295">
        <v>0</v>
      </c>
      <c r="E1011" s="375">
        <f t="shared" si="209"/>
        <v>0</v>
      </c>
      <c r="F1011" s="295">
        <f t="shared" si="210"/>
        <v>0</v>
      </c>
      <c r="G1011" s="295"/>
      <c r="H1011" s="295"/>
      <c r="I1011" s="387"/>
      <c r="J1011" s="374">
        <f t="shared" si="211"/>
        <v>0</v>
      </c>
      <c r="K1011" s="375">
        <f t="shared" si="212"/>
        <v>0</v>
      </c>
    </row>
    <row r="1012" spans="1:11">
      <c r="A1012" s="372">
        <v>2150209</v>
      </c>
      <c r="B1012" s="373" t="s">
        <v>1111</v>
      </c>
      <c r="C1012" s="374"/>
      <c r="D1012" s="295">
        <v>0</v>
      </c>
      <c r="E1012" s="375">
        <f t="shared" si="209"/>
        <v>0</v>
      </c>
      <c r="F1012" s="295">
        <f t="shared" si="210"/>
        <v>0</v>
      </c>
      <c r="G1012" s="295"/>
      <c r="H1012" s="295"/>
      <c r="I1012" s="387"/>
      <c r="J1012" s="374">
        <f t="shared" si="211"/>
        <v>0</v>
      </c>
      <c r="K1012" s="375">
        <f t="shared" si="212"/>
        <v>0</v>
      </c>
    </row>
    <row r="1013" spans="1:11">
      <c r="A1013" s="372">
        <v>2150210</v>
      </c>
      <c r="B1013" s="373" t="s">
        <v>1112</v>
      </c>
      <c r="C1013" s="374"/>
      <c r="D1013" s="295">
        <v>0</v>
      </c>
      <c r="E1013" s="375">
        <f t="shared" si="209"/>
        <v>0</v>
      </c>
      <c r="F1013" s="295">
        <f t="shared" si="210"/>
        <v>0</v>
      </c>
      <c r="G1013" s="295"/>
      <c r="H1013" s="295"/>
      <c r="I1013" s="387"/>
      <c r="J1013" s="374">
        <f t="shared" si="211"/>
        <v>0</v>
      </c>
      <c r="K1013" s="375">
        <f t="shared" si="212"/>
        <v>0</v>
      </c>
    </row>
    <row r="1014" spans="1:11">
      <c r="A1014" s="372">
        <v>2150212</v>
      </c>
      <c r="B1014" s="373" t="s">
        <v>1113</v>
      </c>
      <c r="C1014" s="374"/>
      <c r="D1014" s="295">
        <v>0</v>
      </c>
      <c r="E1014" s="375">
        <f t="shared" si="209"/>
        <v>0</v>
      </c>
      <c r="F1014" s="295">
        <f t="shared" si="210"/>
        <v>0</v>
      </c>
      <c r="G1014" s="295"/>
      <c r="H1014" s="295"/>
      <c r="I1014" s="387"/>
      <c r="J1014" s="374">
        <f t="shared" si="211"/>
        <v>0</v>
      </c>
      <c r="K1014" s="375">
        <f t="shared" si="212"/>
        <v>0</v>
      </c>
    </row>
    <row r="1015" spans="1:11">
      <c r="A1015" s="372">
        <v>2150213</v>
      </c>
      <c r="B1015" s="373" t="s">
        <v>1114</v>
      </c>
      <c r="C1015" s="374"/>
      <c r="D1015" s="295">
        <v>0</v>
      </c>
      <c r="E1015" s="375">
        <f t="shared" si="209"/>
        <v>0</v>
      </c>
      <c r="F1015" s="295">
        <f t="shared" si="210"/>
        <v>0</v>
      </c>
      <c r="G1015" s="295"/>
      <c r="H1015" s="295"/>
      <c r="I1015" s="387"/>
      <c r="J1015" s="374">
        <f t="shared" si="211"/>
        <v>0</v>
      </c>
      <c r="K1015" s="375">
        <f t="shared" si="212"/>
        <v>0</v>
      </c>
    </row>
    <row r="1016" spans="1:11">
      <c r="A1016" s="372">
        <v>2150214</v>
      </c>
      <c r="B1016" s="373" t="s">
        <v>1115</v>
      </c>
      <c r="C1016" s="374"/>
      <c r="D1016" s="295">
        <v>0</v>
      </c>
      <c r="E1016" s="375">
        <f t="shared" si="209"/>
        <v>0</v>
      </c>
      <c r="F1016" s="295">
        <f t="shared" si="210"/>
        <v>0</v>
      </c>
      <c r="G1016" s="295"/>
      <c r="H1016" s="295"/>
      <c r="I1016" s="387"/>
      <c r="J1016" s="374">
        <f t="shared" si="211"/>
        <v>0</v>
      </c>
      <c r="K1016" s="375">
        <f t="shared" si="212"/>
        <v>0</v>
      </c>
    </row>
    <row r="1017" spans="1:11">
      <c r="A1017" s="372">
        <v>2150215</v>
      </c>
      <c r="B1017" s="373" t="s">
        <v>1116</v>
      </c>
      <c r="C1017" s="374"/>
      <c r="D1017" s="295">
        <v>0</v>
      </c>
      <c r="E1017" s="375">
        <f t="shared" si="209"/>
        <v>0</v>
      </c>
      <c r="F1017" s="295">
        <f t="shared" si="210"/>
        <v>0</v>
      </c>
      <c r="G1017" s="295"/>
      <c r="H1017" s="295"/>
      <c r="I1017" s="387"/>
      <c r="J1017" s="374">
        <f t="shared" si="211"/>
        <v>0</v>
      </c>
      <c r="K1017" s="375">
        <f t="shared" si="212"/>
        <v>0</v>
      </c>
    </row>
    <row r="1018" spans="1:11">
      <c r="A1018" s="372">
        <v>2150299</v>
      </c>
      <c r="B1018" s="373" t="s">
        <v>1117</v>
      </c>
      <c r="C1018" s="374"/>
      <c r="D1018" s="295">
        <v>736</v>
      </c>
      <c r="E1018" s="375">
        <f t="shared" si="209"/>
        <v>0</v>
      </c>
      <c r="F1018" s="295">
        <f t="shared" si="210"/>
        <v>1481</v>
      </c>
      <c r="G1018" s="295"/>
      <c r="H1018" s="295"/>
      <c r="I1018" s="387">
        <v>1481</v>
      </c>
      <c r="J1018" s="374">
        <f t="shared" si="211"/>
        <v>1481</v>
      </c>
      <c r="K1018" s="375">
        <f t="shared" si="212"/>
        <v>0</v>
      </c>
    </row>
    <row r="1019" spans="1:11">
      <c r="A1019" s="376">
        <v>21503</v>
      </c>
      <c r="B1019" s="377" t="s">
        <v>1118</v>
      </c>
      <c r="C1019" s="378">
        <f t="shared" ref="C1019:I1019" si="220">SUM(C1020:C1023)</f>
        <v>0</v>
      </c>
      <c r="D1019" s="378">
        <f t="shared" si="220"/>
        <v>0</v>
      </c>
      <c r="E1019" s="379">
        <f t="shared" si="209"/>
        <v>0</v>
      </c>
      <c r="F1019" s="378">
        <f t="shared" si="210"/>
        <v>0</v>
      </c>
      <c r="G1019" s="378">
        <f t="shared" si="220"/>
        <v>0</v>
      </c>
      <c r="H1019" s="378">
        <f t="shared" si="220"/>
        <v>0</v>
      </c>
      <c r="I1019" s="388">
        <f t="shared" si="220"/>
        <v>0</v>
      </c>
      <c r="J1019" s="378">
        <f t="shared" si="211"/>
        <v>0</v>
      </c>
      <c r="K1019" s="379">
        <f t="shared" si="212"/>
        <v>0</v>
      </c>
    </row>
    <row r="1020" spans="1:11">
      <c r="A1020" s="372">
        <v>2150301</v>
      </c>
      <c r="B1020" s="373" t="s">
        <v>1119</v>
      </c>
      <c r="C1020" s="374"/>
      <c r="D1020" s="295">
        <v>0</v>
      </c>
      <c r="E1020" s="375">
        <f t="shared" si="209"/>
        <v>0</v>
      </c>
      <c r="F1020" s="295">
        <f t="shared" si="210"/>
        <v>0</v>
      </c>
      <c r="G1020" s="295"/>
      <c r="H1020" s="295"/>
      <c r="I1020" s="387"/>
      <c r="J1020" s="374">
        <f t="shared" si="211"/>
        <v>0</v>
      </c>
      <c r="K1020" s="375">
        <f t="shared" si="212"/>
        <v>0</v>
      </c>
    </row>
    <row r="1021" spans="1:11">
      <c r="A1021" s="372">
        <v>2150302</v>
      </c>
      <c r="B1021" s="373" t="s">
        <v>1120</v>
      </c>
      <c r="C1021" s="374"/>
      <c r="D1021" s="295">
        <v>0</v>
      </c>
      <c r="E1021" s="375">
        <f t="shared" si="209"/>
        <v>0</v>
      </c>
      <c r="F1021" s="295">
        <f t="shared" si="210"/>
        <v>0</v>
      </c>
      <c r="G1021" s="295"/>
      <c r="H1021" s="295"/>
      <c r="I1021" s="387"/>
      <c r="J1021" s="374">
        <f t="shared" si="211"/>
        <v>0</v>
      </c>
      <c r="K1021" s="375">
        <f t="shared" si="212"/>
        <v>0</v>
      </c>
    </row>
    <row r="1022" spans="1:11">
      <c r="A1022" s="372">
        <v>2150303</v>
      </c>
      <c r="B1022" s="373" t="s">
        <v>1121</v>
      </c>
      <c r="C1022" s="374"/>
      <c r="D1022" s="295">
        <v>0</v>
      </c>
      <c r="E1022" s="375">
        <f t="shared" si="209"/>
        <v>0</v>
      </c>
      <c r="F1022" s="295">
        <f t="shared" si="210"/>
        <v>0</v>
      </c>
      <c r="G1022" s="295"/>
      <c r="H1022" s="295"/>
      <c r="I1022" s="387"/>
      <c r="J1022" s="374">
        <f t="shared" si="211"/>
        <v>0</v>
      </c>
      <c r="K1022" s="375">
        <f t="shared" si="212"/>
        <v>0</v>
      </c>
    </row>
    <row r="1023" spans="1:11">
      <c r="A1023" s="372">
        <v>2150399</v>
      </c>
      <c r="B1023" s="373" t="s">
        <v>1122</v>
      </c>
      <c r="C1023" s="374"/>
      <c r="D1023" s="295">
        <v>0</v>
      </c>
      <c r="E1023" s="375">
        <f t="shared" si="209"/>
        <v>0</v>
      </c>
      <c r="F1023" s="295">
        <f t="shared" si="210"/>
        <v>0</v>
      </c>
      <c r="G1023" s="295"/>
      <c r="H1023" s="295"/>
      <c r="I1023" s="387"/>
      <c r="J1023" s="374">
        <f t="shared" si="211"/>
        <v>0</v>
      </c>
      <c r="K1023" s="375">
        <f t="shared" si="212"/>
        <v>0</v>
      </c>
    </row>
    <row r="1024" spans="1:11">
      <c r="A1024" s="376">
        <v>21505</v>
      </c>
      <c r="B1024" s="377" t="s">
        <v>1123</v>
      </c>
      <c r="C1024" s="378">
        <f t="shared" ref="C1024:I1024" si="221">SUM(C1025:C1034)</f>
        <v>0</v>
      </c>
      <c r="D1024" s="378">
        <f t="shared" si="221"/>
        <v>0</v>
      </c>
      <c r="E1024" s="379">
        <f t="shared" ref="E1024:E1087" si="222">IF(C1024=0,0,D1024/C1024)*100</f>
        <v>0</v>
      </c>
      <c r="F1024" s="378">
        <f t="shared" ref="F1024:F1087" si="223">G1024+H1024+I1024</f>
        <v>0</v>
      </c>
      <c r="G1024" s="378">
        <f t="shared" si="221"/>
        <v>0</v>
      </c>
      <c r="H1024" s="378">
        <f t="shared" si="221"/>
        <v>0</v>
      </c>
      <c r="I1024" s="388">
        <f t="shared" si="221"/>
        <v>0</v>
      </c>
      <c r="J1024" s="378">
        <f t="shared" ref="J1024:J1087" si="224">F1024-C1024</f>
        <v>0</v>
      </c>
      <c r="K1024" s="379">
        <f t="shared" ref="K1024:K1087" si="225">IF(C1024=0,0,J1024/C1024*100)</f>
        <v>0</v>
      </c>
    </row>
    <row r="1025" spans="1:11">
      <c r="A1025" s="372">
        <v>2150501</v>
      </c>
      <c r="B1025" s="373" t="s">
        <v>1124</v>
      </c>
      <c r="C1025" s="374"/>
      <c r="D1025" s="295">
        <v>0</v>
      </c>
      <c r="E1025" s="375">
        <f t="shared" si="222"/>
        <v>0</v>
      </c>
      <c r="F1025" s="295">
        <f t="shared" si="223"/>
        <v>0</v>
      </c>
      <c r="G1025" s="295"/>
      <c r="H1025" s="295"/>
      <c r="I1025" s="387"/>
      <c r="J1025" s="374">
        <f t="shared" si="224"/>
        <v>0</v>
      </c>
      <c r="K1025" s="375">
        <f t="shared" si="225"/>
        <v>0</v>
      </c>
    </row>
    <row r="1026" spans="1:11">
      <c r="A1026" s="372">
        <v>2150502</v>
      </c>
      <c r="B1026" s="373" t="s">
        <v>1125</v>
      </c>
      <c r="C1026" s="374"/>
      <c r="D1026" s="295">
        <v>0</v>
      </c>
      <c r="E1026" s="375">
        <f t="shared" si="222"/>
        <v>0</v>
      </c>
      <c r="F1026" s="295">
        <f t="shared" si="223"/>
        <v>0</v>
      </c>
      <c r="G1026" s="295"/>
      <c r="H1026" s="295"/>
      <c r="I1026" s="387"/>
      <c r="J1026" s="374">
        <f t="shared" si="224"/>
        <v>0</v>
      </c>
      <c r="K1026" s="375">
        <f t="shared" si="225"/>
        <v>0</v>
      </c>
    </row>
    <row r="1027" spans="1:11">
      <c r="A1027" s="372">
        <v>2150503</v>
      </c>
      <c r="B1027" s="373" t="s">
        <v>1126</v>
      </c>
      <c r="C1027" s="374"/>
      <c r="D1027" s="295">
        <v>0</v>
      </c>
      <c r="E1027" s="375">
        <f t="shared" si="222"/>
        <v>0</v>
      </c>
      <c r="F1027" s="295">
        <f t="shared" si="223"/>
        <v>0</v>
      </c>
      <c r="G1027" s="295"/>
      <c r="H1027" s="295"/>
      <c r="I1027" s="387"/>
      <c r="J1027" s="374">
        <f t="shared" si="224"/>
        <v>0</v>
      </c>
      <c r="K1027" s="375">
        <f t="shared" si="225"/>
        <v>0</v>
      </c>
    </row>
    <row r="1028" spans="1:11">
      <c r="A1028" s="372">
        <v>2150505</v>
      </c>
      <c r="B1028" s="373" t="s">
        <v>1127</v>
      </c>
      <c r="C1028" s="374"/>
      <c r="D1028" s="295">
        <v>0</v>
      </c>
      <c r="E1028" s="375">
        <f t="shared" si="222"/>
        <v>0</v>
      </c>
      <c r="F1028" s="295">
        <f t="shared" si="223"/>
        <v>0</v>
      </c>
      <c r="G1028" s="295"/>
      <c r="H1028" s="295"/>
      <c r="I1028" s="387"/>
      <c r="J1028" s="374">
        <f t="shared" si="224"/>
        <v>0</v>
      </c>
      <c r="K1028" s="375">
        <f t="shared" si="225"/>
        <v>0</v>
      </c>
    </row>
    <row r="1029" spans="1:11">
      <c r="A1029" s="372">
        <v>2150507</v>
      </c>
      <c r="B1029" s="373" t="s">
        <v>1128</v>
      </c>
      <c r="C1029" s="374"/>
      <c r="D1029" s="295">
        <v>0</v>
      </c>
      <c r="E1029" s="375">
        <f t="shared" si="222"/>
        <v>0</v>
      </c>
      <c r="F1029" s="295">
        <f t="shared" si="223"/>
        <v>0</v>
      </c>
      <c r="G1029" s="295"/>
      <c r="H1029" s="295"/>
      <c r="I1029" s="387"/>
      <c r="J1029" s="374">
        <f t="shared" si="224"/>
        <v>0</v>
      </c>
      <c r="K1029" s="375">
        <f t="shared" si="225"/>
        <v>0</v>
      </c>
    </row>
    <row r="1030" spans="1:11">
      <c r="A1030" s="372">
        <v>2150508</v>
      </c>
      <c r="B1030" s="373" t="s">
        <v>1129</v>
      </c>
      <c r="C1030" s="374"/>
      <c r="D1030" s="295">
        <v>0</v>
      </c>
      <c r="E1030" s="375">
        <f t="shared" si="222"/>
        <v>0</v>
      </c>
      <c r="F1030" s="295">
        <f t="shared" si="223"/>
        <v>0</v>
      </c>
      <c r="G1030" s="295"/>
      <c r="H1030" s="295"/>
      <c r="I1030" s="387"/>
      <c r="J1030" s="374">
        <f t="shared" si="224"/>
        <v>0</v>
      </c>
      <c r="K1030" s="375">
        <f t="shared" si="225"/>
        <v>0</v>
      </c>
    </row>
    <row r="1031" spans="1:11">
      <c r="A1031" s="372">
        <v>2150516</v>
      </c>
      <c r="B1031" s="373" t="s">
        <v>1130</v>
      </c>
      <c r="C1031" s="374"/>
      <c r="D1031" s="295">
        <v>0</v>
      </c>
      <c r="E1031" s="375">
        <f t="shared" si="222"/>
        <v>0</v>
      </c>
      <c r="F1031" s="295">
        <f t="shared" si="223"/>
        <v>0</v>
      </c>
      <c r="G1031" s="295"/>
      <c r="H1031" s="295"/>
      <c r="I1031" s="387"/>
      <c r="J1031" s="374">
        <f t="shared" si="224"/>
        <v>0</v>
      </c>
      <c r="K1031" s="375">
        <f t="shared" si="225"/>
        <v>0</v>
      </c>
    </row>
    <row r="1032" spans="1:11">
      <c r="A1032" s="372">
        <v>2150517</v>
      </c>
      <c r="B1032" s="373" t="s">
        <v>1131</v>
      </c>
      <c r="C1032" s="374"/>
      <c r="D1032" s="295">
        <v>0</v>
      </c>
      <c r="E1032" s="375">
        <f t="shared" si="222"/>
        <v>0</v>
      </c>
      <c r="F1032" s="295">
        <f t="shared" si="223"/>
        <v>0</v>
      </c>
      <c r="G1032" s="295"/>
      <c r="H1032" s="295"/>
      <c r="I1032" s="387"/>
      <c r="J1032" s="374">
        <f t="shared" si="224"/>
        <v>0</v>
      </c>
      <c r="K1032" s="375">
        <f t="shared" si="225"/>
        <v>0</v>
      </c>
    </row>
    <row r="1033" spans="1:11">
      <c r="A1033" s="372">
        <v>2150550</v>
      </c>
      <c r="B1033" s="373" t="s">
        <v>1132</v>
      </c>
      <c r="C1033" s="374"/>
      <c r="D1033" s="295">
        <v>0</v>
      </c>
      <c r="E1033" s="375">
        <f t="shared" si="222"/>
        <v>0</v>
      </c>
      <c r="F1033" s="295">
        <f t="shared" si="223"/>
        <v>0</v>
      </c>
      <c r="G1033" s="295"/>
      <c r="H1033" s="295"/>
      <c r="I1033" s="387"/>
      <c r="J1033" s="374">
        <f t="shared" si="224"/>
        <v>0</v>
      </c>
      <c r="K1033" s="375">
        <f t="shared" si="225"/>
        <v>0</v>
      </c>
    </row>
    <row r="1034" spans="1:11">
      <c r="A1034" s="372">
        <v>2150599</v>
      </c>
      <c r="B1034" s="373" t="s">
        <v>1133</v>
      </c>
      <c r="C1034" s="374"/>
      <c r="D1034" s="295">
        <v>0</v>
      </c>
      <c r="E1034" s="375">
        <f t="shared" si="222"/>
        <v>0</v>
      </c>
      <c r="F1034" s="295">
        <f t="shared" si="223"/>
        <v>0</v>
      </c>
      <c r="G1034" s="295"/>
      <c r="H1034" s="295"/>
      <c r="I1034" s="387"/>
      <c r="J1034" s="374">
        <f t="shared" si="224"/>
        <v>0</v>
      </c>
      <c r="K1034" s="375">
        <f t="shared" si="225"/>
        <v>0</v>
      </c>
    </row>
    <row r="1035" spans="1:11">
      <c r="A1035" s="376">
        <v>21507</v>
      </c>
      <c r="B1035" s="377" t="s">
        <v>1134</v>
      </c>
      <c r="C1035" s="378">
        <f t="shared" ref="C1035:I1035" si="226">SUM(C1036:C1041)</f>
        <v>0</v>
      </c>
      <c r="D1035" s="378">
        <f t="shared" si="226"/>
        <v>0</v>
      </c>
      <c r="E1035" s="379">
        <f t="shared" si="222"/>
        <v>0</v>
      </c>
      <c r="F1035" s="378">
        <f t="shared" si="223"/>
        <v>0</v>
      </c>
      <c r="G1035" s="378">
        <f t="shared" si="226"/>
        <v>0</v>
      </c>
      <c r="H1035" s="378">
        <f t="shared" si="226"/>
        <v>0</v>
      </c>
      <c r="I1035" s="388">
        <f t="shared" si="226"/>
        <v>0</v>
      </c>
      <c r="J1035" s="378">
        <f t="shared" si="224"/>
        <v>0</v>
      </c>
      <c r="K1035" s="379">
        <f t="shared" si="225"/>
        <v>0</v>
      </c>
    </row>
    <row r="1036" spans="1:11">
      <c r="A1036" s="372">
        <v>2150701</v>
      </c>
      <c r="B1036" s="373" t="s">
        <v>1135</v>
      </c>
      <c r="C1036" s="374"/>
      <c r="D1036" s="295">
        <v>0</v>
      </c>
      <c r="E1036" s="375">
        <f t="shared" si="222"/>
        <v>0</v>
      </c>
      <c r="F1036" s="295">
        <f t="shared" si="223"/>
        <v>0</v>
      </c>
      <c r="G1036" s="295"/>
      <c r="H1036" s="295"/>
      <c r="I1036" s="387"/>
      <c r="J1036" s="374">
        <f t="shared" si="224"/>
        <v>0</v>
      </c>
      <c r="K1036" s="375">
        <f t="shared" si="225"/>
        <v>0</v>
      </c>
    </row>
    <row r="1037" spans="1:11">
      <c r="A1037" s="372">
        <v>2150702</v>
      </c>
      <c r="B1037" s="373" t="s">
        <v>1136</v>
      </c>
      <c r="C1037" s="374"/>
      <c r="D1037" s="295">
        <v>0</v>
      </c>
      <c r="E1037" s="375">
        <f t="shared" si="222"/>
        <v>0</v>
      </c>
      <c r="F1037" s="295">
        <f t="shared" si="223"/>
        <v>0</v>
      </c>
      <c r="G1037" s="295"/>
      <c r="H1037" s="295"/>
      <c r="I1037" s="387"/>
      <c r="J1037" s="374">
        <f t="shared" si="224"/>
        <v>0</v>
      </c>
      <c r="K1037" s="375">
        <f t="shared" si="225"/>
        <v>0</v>
      </c>
    </row>
    <row r="1038" spans="1:11">
      <c r="A1038" s="372">
        <v>2150703</v>
      </c>
      <c r="B1038" s="373" t="s">
        <v>1137</v>
      </c>
      <c r="C1038" s="374"/>
      <c r="D1038" s="295">
        <v>0</v>
      </c>
      <c r="E1038" s="375">
        <f t="shared" si="222"/>
        <v>0</v>
      </c>
      <c r="F1038" s="295">
        <f t="shared" si="223"/>
        <v>0</v>
      </c>
      <c r="G1038" s="295"/>
      <c r="H1038" s="295"/>
      <c r="I1038" s="387"/>
      <c r="J1038" s="374">
        <f t="shared" si="224"/>
        <v>0</v>
      </c>
      <c r="K1038" s="375">
        <f t="shared" si="225"/>
        <v>0</v>
      </c>
    </row>
    <row r="1039" spans="1:11">
      <c r="A1039" s="372">
        <v>2150704</v>
      </c>
      <c r="B1039" s="373" t="s">
        <v>1138</v>
      </c>
      <c r="C1039" s="374"/>
      <c r="D1039" s="295">
        <v>0</v>
      </c>
      <c r="E1039" s="375">
        <f t="shared" si="222"/>
        <v>0</v>
      </c>
      <c r="F1039" s="295">
        <f t="shared" si="223"/>
        <v>0</v>
      </c>
      <c r="G1039" s="295"/>
      <c r="H1039" s="295"/>
      <c r="I1039" s="387"/>
      <c r="J1039" s="374">
        <f t="shared" si="224"/>
        <v>0</v>
      </c>
      <c r="K1039" s="375">
        <f t="shared" si="225"/>
        <v>0</v>
      </c>
    </row>
    <row r="1040" spans="1:11">
      <c r="A1040" s="372">
        <v>2150705</v>
      </c>
      <c r="B1040" s="373" t="s">
        <v>1139</v>
      </c>
      <c r="C1040" s="374"/>
      <c r="D1040" s="295">
        <v>0</v>
      </c>
      <c r="E1040" s="375">
        <f t="shared" si="222"/>
        <v>0</v>
      </c>
      <c r="F1040" s="295">
        <f t="shared" si="223"/>
        <v>0</v>
      </c>
      <c r="G1040" s="295"/>
      <c r="H1040" s="295"/>
      <c r="I1040" s="387"/>
      <c r="J1040" s="374">
        <f t="shared" si="224"/>
        <v>0</v>
      </c>
      <c r="K1040" s="375">
        <f t="shared" si="225"/>
        <v>0</v>
      </c>
    </row>
    <row r="1041" spans="1:11">
      <c r="A1041" s="372">
        <v>2150799</v>
      </c>
      <c r="B1041" s="373" t="s">
        <v>1140</v>
      </c>
      <c r="C1041" s="374"/>
      <c r="D1041" s="295">
        <v>0</v>
      </c>
      <c r="E1041" s="375">
        <f t="shared" si="222"/>
        <v>0</v>
      </c>
      <c r="F1041" s="295">
        <f t="shared" si="223"/>
        <v>0</v>
      </c>
      <c r="G1041" s="295"/>
      <c r="H1041" s="295"/>
      <c r="I1041" s="387"/>
      <c r="J1041" s="374">
        <f t="shared" si="224"/>
        <v>0</v>
      </c>
      <c r="K1041" s="375">
        <f t="shared" si="225"/>
        <v>0</v>
      </c>
    </row>
    <row r="1042" spans="1:11">
      <c r="A1042" s="376">
        <v>21508</v>
      </c>
      <c r="B1042" s="377" t="s">
        <v>1141</v>
      </c>
      <c r="C1042" s="378">
        <f t="shared" ref="C1042:I1042" si="227">SUM(C1043:C1049)</f>
        <v>0</v>
      </c>
      <c r="D1042" s="378">
        <f t="shared" si="227"/>
        <v>30</v>
      </c>
      <c r="E1042" s="379">
        <f t="shared" si="222"/>
        <v>0</v>
      </c>
      <c r="F1042" s="378">
        <f t="shared" si="223"/>
        <v>30</v>
      </c>
      <c r="G1042" s="378">
        <f t="shared" si="227"/>
        <v>0</v>
      </c>
      <c r="H1042" s="378">
        <f t="shared" si="227"/>
        <v>0</v>
      </c>
      <c r="I1042" s="388">
        <f t="shared" si="227"/>
        <v>30</v>
      </c>
      <c r="J1042" s="378">
        <f t="shared" si="224"/>
        <v>30</v>
      </c>
      <c r="K1042" s="379">
        <f t="shared" si="225"/>
        <v>0</v>
      </c>
    </row>
    <row r="1043" spans="1:11">
      <c r="A1043" s="372">
        <v>2150801</v>
      </c>
      <c r="B1043" s="373" t="s">
        <v>1142</v>
      </c>
      <c r="C1043" s="374"/>
      <c r="D1043" s="295">
        <v>0</v>
      </c>
      <c r="E1043" s="375">
        <f t="shared" si="222"/>
        <v>0</v>
      </c>
      <c r="F1043" s="295">
        <f t="shared" si="223"/>
        <v>0</v>
      </c>
      <c r="G1043" s="295"/>
      <c r="H1043" s="295"/>
      <c r="I1043" s="387"/>
      <c r="J1043" s="374">
        <f t="shared" si="224"/>
        <v>0</v>
      </c>
      <c r="K1043" s="375">
        <f t="shared" si="225"/>
        <v>0</v>
      </c>
    </row>
    <row r="1044" spans="1:11">
      <c r="A1044" s="372">
        <v>2150802</v>
      </c>
      <c r="B1044" s="373" t="s">
        <v>1143</v>
      </c>
      <c r="C1044" s="374"/>
      <c r="D1044" s="295">
        <v>0</v>
      </c>
      <c r="E1044" s="375">
        <f t="shared" si="222"/>
        <v>0</v>
      </c>
      <c r="F1044" s="295">
        <f t="shared" si="223"/>
        <v>0</v>
      </c>
      <c r="G1044" s="295"/>
      <c r="H1044" s="295"/>
      <c r="I1044" s="387"/>
      <c r="J1044" s="374">
        <f t="shared" si="224"/>
        <v>0</v>
      </c>
      <c r="K1044" s="375">
        <f t="shared" si="225"/>
        <v>0</v>
      </c>
    </row>
    <row r="1045" spans="1:11">
      <c r="A1045" s="372">
        <v>2150803</v>
      </c>
      <c r="B1045" s="373" t="s">
        <v>1144</v>
      </c>
      <c r="C1045" s="374"/>
      <c r="D1045" s="295">
        <v>0</v>
      </c>
      <c r="E1045" s="375">
        <f t="shared" si="222"/>
        <v>0</v>
      </c>
      <c r="F1045" s="295">
        <f t="shared" si="223"/>
        <v>0</v>
      </c>
      <c r="G1045" s="295"/>
      <c r="H1045" s="295"/>
      <c r="I1045" s="387"/>
      <c r="J1045" s="374">
        <f t="shared" si="224"/>
        <v>0</v>
      </c>
      <c r="K1045" s="375">
        <f t="shared" si="225"/>
        <v>0</v>
      </c>
    </row>
    <row r="1046" spans="1:11">
      <c r="A1046" s="372">
        <v>2150804</v>
      </c>
      <c r="B1046" s="373" t="s">
        <v>1145</v>
      </c>
      <c r="C1046" s="374"/>
      <c r="D1046" s="295">
        <v>0</v>
      </c>
      <c r="E1046" s="389">
        <f t="shared" si="222"/>
        <v>0</v>
      </c>
      <c r="F1046" s="295">
        <f t="shared" si="223"/>
        <v>0</v>
      </c>
      <c r="G1046" s="295"/>
      <c r="H1046" s="295"/>
      <c r="I1046" s="387"/>
      <c r="J1046" s="374">
        <f t="shared" si="224"/>
        <v>0</v>
      </c>
      <c r="K1046" s="375">
        <f t="shared" si="225"/>
        <v>0</v>
      </c>
    </row>
    <row r="1047" spans="1:11">
      <c r="A1047" s="372">
        <v>2150805</v>
      </c>
      <c r="B1047" s="373" t="s">
        <v>1146</v>
      </c>
      <c r="C1047" s="374"/>
      <c r="D1047" s="295">
        <v>0</v>
      </c>
      <c r="E1047" s="375">
        <f t="shared" si="222"/>
        <v>0</v>
      </c>
      <c r="F1047" s="295">
        <f t="shared" si="223"/>
        <v>0</v>
      </c>
      <c r="G1047" s="295"/>
      <c r="H1047" s="295"/>
      <c r="I1047" s="387"/>
      <c r="J1047" s="374">
        <f t="shared" si="224"/>
        <v>0</v>
      </c>
      <c r="K1047" s="375">
        <f t="shared" si="225"/>
        <v>0</v>
      </c>
    </row>
    <row r="1048" spans="1:11">
      <c r="A1048" s="372">
        <v>2150806</v>
      </c>
      <c r="B1048" s="373" t="s">
        <v>1147</v>
      </c>
      <c r="C1048" s="374"/>
      <c r="D1048" s="291">
        <v>0</v>
      </c>
      <c r="E1048" s="389">
        <f t="shared" si="222"/>
        <v>0</v>
      </c>
      <c r="F1048" s="295">
        <f t="shared" si="223"/>
        <v>0</v>
      </c>
      <c r="G1048" s="295"/>
      <c r="H1048" s="295"/>
      <c r="I1048" s="387"/>
      <c r="J1048" s="374">
        <f t="shared" si="224"/>
        <v>0</v>
      </c>
      <c r="K1048" s="375">
        <f t="shared" si="225"/>
        <v>0</v>
      </c>
    </row>
    <row r="1049" spans="1:11">
      <c r="A1049" s="372">
        <v>2150899</v>
      </c>
      <c r="B1049" s="373" t="s">
        <v>1148</v>
      </c>
      <c r="C1049" s="374"/>
      <c r="D1049" s="295">
        <v>30</v>
      </c>
      <c r="E1049" s="375">
        <f t="shared" si="222"/>
        <v>0</v>
      </c>
      <c r="F1049" s="295">
        <f t="shared" si="223"/>
        <v>30</v>
      </c>
      <c r="G1049" s="295"/>
      <c r="H1049" s="295"/>
      <c r="I1049" s="387">
        <v>30</v>
      </c>
      <c r="J1049" s="374">
        <f t="shared" si="224"/>
        <v>30</v>
      </c>
      <c r="K1049" s="375">
        <f t="shared" si="225"/>
        <v>0</v>
      </c>
    </row>
    <row r="1050" spans="1:11">
      <c r="A1050" s="376">
        <v>21599</v>
      </c>
      <c r="B1050" s="377" t="s">
        <v>1149</v>
      </c>
      <c r="C1050" s="378">
        <f t="shared" ref="C1050:I1050" si="228">SUM(C1051:C1055)</f>
        <v>0</v>
      </c>
      <c r="D1050" s="378">
        <f t="shared" si="228"/>
        <v>0</v>
      </c>
      <c r="E1050" s="379">
        <f t="shared" si="222"/>
        <v>0</v>
      </c>
      <c r="F1050" s="378">
        <f t="shared" si="223"/>
        <v>0</v>
      </c>
      <c r="G1050" s="378">
        <f t="shared" si="228"/>
        <v>0</v>
      </c>
      <c r="H1050" s="378">
        <f t="shared" si="228"/>
        <v>0</v>
      </c>
      <c r="I1050" s="388">
        <f t="shared" si="228"/>
        <v>0</v>
      </c>
      <c r="J1050" s="378">
        <f t="shared" si="224"/>
        <v>0</v>
      </c>
      <c r="K1050" s="379">
        <f t="shared" si="225"/>
        <v>0</v>
      </c>
    </row>
    <row r="1051" spans="1:11">
      <c r="A1051" s="372">
        <v>2159901</v>
      </c>
      <c r="B1051" s="373" t="s">
        <v>1150</v>
      </c>
      <c r="C1051" s="374"/>
      <c r="D1051" s="295">
        <v>0</v>
      </c>
      <c r="E1051" s="375">
        <f t="shared" si="222"/>
        <v>0</v>
      </c>
      <c r="F1051" s="295">
        <f t="shared" si="223"/>
        <v>0</v>
      </c>
      <c r="G1051" s="295"/>
      <c r="H1051" s="295"/>
      <c r="I1051" s="387"/>
      <c r="J1051" s="374">
        <f t="shared" si="224"/>
        <v>0</v>
      </c>
      <c r="K1051" s="375">
        <f t="shared" si="225"/>
        <v>0</v>
      </c>
    </row>
    <row r="1052" spans="1:11">
      <c r="A1052" s="372">
        <v>2159904</v>
      </c>
      <c r="B1052" s="373" t="s">
        <v>1151</v>
      </c>
      <c r="C1052" s="374"/>
      <c r="D1052" s="295">
        <v>0</v>
      </c>
      <c r="E1052" s="375">
        <f t="shared" si="222"/>
        <v>0</v>
      </c>
      <c r="F1052" s="295">
        <f t="shared" si="223"/>
        <v>0</v>
      </c>
      <c r="G1052" s="295"/>
      <c r="H1052" s="295"/>
      <c r="I1052" s="387"/>
      <c r="J1052" s="374">
        <f t="shared" si="224"/>
        <v>0</v>
      </c>
      <c r="K1052" s="375">
        <f t="shared" si="225"/>
        <v>0</v>
      </c>
    </row>
    <row r="1053" spans="1:11">
      <c r="A1053" s="372">
        <v>2159905</v>
      </c>
      <c r="B1053" s="373" t="s">
        <v>1152</v>
      </c>
      <c r="C1053" s="374"/>
      <c r="D1053" s="295">
        <v>0</v>
      </c>
      <c r="E1053" s="375">
        <f t="shared" si="222"/>
        <v>0</v>
      </c>
      <c r="F1053" s="295">
        <f t="shared" si="223"/>
        <v>0</v>
      </c>
      <c r="G1053" s="295"/>
      <c r="H1053" s="295"/>
      <c r="I1053" s="387"/>
      <c r="J1053" s="374">
        <f t="shared" si="224"/>
        <v>0</v>
      </c>
      <c r="K1053" s="375">
        <f t="shared" si="225"/>
        <v>0</v>
      </c>
    </row>
    <row r="1054" spans="1:11">
      <c r="A1054" s="372">
        <v>2159906</v>
      </c>
      <c r="B1054" s="373" t="s">
        <v>1153</v>
      </c>
      <c r="C1054" s="374"/>
      <c r="D1054" s="295">
        <v>0</v>
      </c>
      <c r="E1054" s="375">
        <f t="shared" si="222"/>
        <v>0</v>
      </c>
      <c r="F1054" s="295">
        <f t="shared" si="223"/>
        <v>0</v>
      </c>
      <c r="G1054" s="295"/>
      <c r="H1054" s="295"/>
      <c r="I1054" s="387"/>
      <c r="J1054" s="374">
        <f t="shared" si="224"/>
        <v>0</v>
      </c>
      <c r="K1054" s="375">
        <f t="shared" si="225"/>
        <v>0</v>
      </c>
    </row>
    <row r="1055" spans="1:11">
      <c r="A1055" s="372">
        <v>2159999</v>
      </c>
      <c r="B1055" s="373" t="s">
        <v>1149</v>
      </c>
      <c r="C1055" s="374"/>
      <c r="D1055" s="295">
        <v>0</v>
      </c>
      <c r="E1055" s="375">
        <f t="shared" si="222"/>
        <v>0</v>
      </c>
      <c r="F1055" s="295">
        <f t="shared" si="223"/>
        <v>0</v>
      </c>
      <c r="G1055" s="295"/>
      <c r="H1055" s="295"/>
      <c r="I1055" s="387"/>
      <c r="J1055" s="374">
        <f t="shared" si="224"/>
        <v>0</v>
      </c>
      <c r="K1055" s="375">
        <f t="shared" si="225"/>
        <v>0</v>
      </c>
    </row>
    <row r="1056" spans="1:11">
      <c r="A1056" s="396">
        <v>216</v>
      </c>
      <c r="B1056" s="397" t="s">
        <v>1154</v>
      </c>
      <c r="C1056" s="366">
        <f t="shared" ref="C1056:I1056" si="229">SUM(C1057,C1067,C1073)</f>
        <v>947</v>
      </c>
      <c r="D1056" s="366">
        <f t="shared" si="229"/>
        <v>535</v>
      </c>
      <c r="E1056" s="384">
        <f t="shared" si="222"/>
        <v>56.4941921858501</v>
      </c>
      <c r="F1056" s="366">
        <f t="shared" si="223"/>
        <v>577</v>
      </c>
      <c r="G1056" s="366">
        <f t="shared" si="229"/>
        <v>177</v>
      </c>
      <c r="H1056" s="366">
        <f t="shared" si="229"/>
        <v>0</v>
      </c>
      <c r="I1056" s="383">
        <f t="shared" si="229"/>
        <v>400</v>
      </c>
      <c r="J1056" s="366">
        <f t="shared" si="224"/>
        <v>-370</v>
      </c>
      <c r="K1056" s="384">
        <f t="shared" si="225"/>
        <v>-39.0707497360084</v>
      </c>
    </row>
    <row r="1057" spans="1:11">
      <c r="A1057" s="376">
        <v>21602</v>
      </c>
      <c r="B1057" s="377" t="s">
        <v>1155</v>
      </c>
      <c r="C1057" s="378">
        <v>947</v>
      </c>
      <c r="D1057" s="378">
        <f t="shared" ref="D1057:I1057" si="230">SUM(D1058:D1066)</f>
        <v>510</v>
      </c>
      <c r="E1057" s="379">
        <f t="shared" si="222"/>
        <v>53.8542766631468</v>
      </c>
      <c r="F1057" s="378">
        <f t="shared" si="223"/>
        <v>577</v>
      </c>
      <c r="G1057" s="378">
        <f t="shared" si="230"/>
        <v>177</v>
      </c>
      <c r="H1057" s="378">
        <f t="shared" si="230"/>
        <v>0</v>
      </c>
      <c r="I1057" s="388">
        <f t="shared" si="230"/>
        <v>400</v>
      </c>
      <c r="J1057" s="378">
        <f t="shared" si="224"/>
        <v>-370</v>
      </c>
      <c r="K1057" s="379">
        <f t="shared" si="225"/>
        <v>-39.0707497360084</v>
      </c>
    </row>
    <row r="1058" spans="1:11">
      <c r="A1058" s="372">
        <v>2160201</v>
      </c>
      <c r="B1058" s="373" t="s">
        <v>1156</v>
      </c>
      <c r="C1058" s="374">
        <v>197</v>
      </c>
      <c r="D1058" s="295">
        <v>198</v>
      </c>
      <c r="E1058" s="375">
        <f t="shared" si="222"/>
        <v>100.507614213198</v>
      </c>
      <c r="F1058" s="295">
        <f t="shared" si="223"/>
        <v>177</v>
      </c>
      <c r="G1058" s="295">
        <v>177</v>
      </c>
      <c r="H1058" s="295"/>
      <c r="I1058" s="387"/>
      <c r="J1058" s="374">
        <f t="shared" si="224"/>
        <v>-20</v>
      </c>
      <c r="K1058" s="375">
        <f t="shared" si="225"/>
        <v>-10.1522842639594</v>
      </c>
    </row>
    <row r="1059" spans="1:11">
      <c r="A1059" s="372">
        <v>2160202</v>
      </c>
      <c r="B1059" s="373" t="s">
        <v>1157</v>
      </c>
      <c r="C1059" s="374">
        <v>0</v>
      </c>
      <c r="D1059" s="295">
        <v>0</v>
      </c>
      <c r="E1059" s="375">
        <f t="shared" si="222"/>
        <v>0</v>
      </c>
      <c r="F1059" s="295">
        <f t="shared" si="223"/>
        <v>0</v>
      </c>
      <c r="G1059" s="295"/>
      <c r="H1059" s="295"/>
      <c r="I1059" s="387"/>
      <c r="J1059" s="374">
        <f t="shared" si="224"/>
        <v>0</v>
      </c>
      <c r="K1059" s="375">
        <f t="shared" si="225"/>
        <v>0</v>
      </c>
    </row>
    <row r="1060" spans="1:11">
      <c r="A1060" s="372">
        <v>2160203</v>
      </c>
      <c r="B1060" s="373" t="s">
        <v>1158</v>
      </c>
      <c r="C1060" s="374">
        <v>0</v>
      </c>
      <c r="D1060" s="295">
        <v>0</v>
      </c>
      <c r="E1060" s="375">
        <f t="shared" si="222"/>
        <v>0</v>
      </c>
      <c r="F1060" s="295">
        <f t="shared" si="223"/>
        <v>0</v>
      </c>
      <c r="G1060" s="295"/>
      <c r="H1060" s="295"/>
      <c r="I1060" s="387"/>
      <c r="J1060" s="374">
        <f t="shared" si="224"/>
        <v>0</v>
      </c>
      <c r="K1060" s="375">
        <f t="shared" si="225"/>
        <v>0</v>
      </c>
    </row>
    <row r="1061" spans="1:11">
      <c r="A1061" s="372">
        <v>2160216</v>
      </c>
      <c r="B1061" s="373" t="s">
        <v>1159</v>
      </c>
      <c r="C1061" s="374">
        <v>0</v>
      </c>
      <c r="D1061" s="295">
        <v>0</v>
      </c>
      <c r="E1061" s="375">
        <f t="shared" si="222"/>
        <v>0</v>
      </c>
      <c r="F1061" s="295">
        <f t="shared" si="223"/>
        <v>0</v>
      </c>
      <c r="G1061" s="295"/>
      <c r="H1061" s="295"/>
      <c r="I1061" s="387"/>
      <c r="J1061" s="374">
        <f t="shared" si="224"/>
        <v>0</v>
      </c>
      <c r="K1061" s="375">
        <f t="shared" si="225"/>
        <v>0</v>
      </c>
    </row>
    <row r="1062" spans="1:11">
      <c r="A1062" s="372">
        <v>2160217</v>
      </c>
      <c r="B1062" s="373" t="s">
        <v>1160</v>
      </c>
      <c r="C1062" s="374">
        <v>0</v>
      </c>
      <c r="D1062" s="295">
        <v>0</v>
      </c>
      <c r="E1062" s="375">
        <f t="shared" si="222"/>
        <v>0</v>
      </c>
      <c r="F1062" s="295">
        <f t="shared" si="223"/>
        <v>0</v>
      </c>
      <c r="G1062" s="295"/>
      <c r="H1062" s="295"/>
      <c r="I1062" s="387"/>
      <c r="J1062" s="374">
        <f t="shared" si="224"/>
        <v>0</v>
      </c>
      <c r="K1062" s="375">
        <f t="shared" si="225"/>
        <v>0</v>
      </c>
    </row>
    <row r="1063" spans="1:11">
      <c r="A1063" s="372">
        <v>2160218</v>
      </c>
      <c r="B1063" s="373" t="s">
        <v>1161</v>
      </c>
      <c r="C1063" s="374">
        <v>0</v>
      </c>
      <c r="D1063" s="295">
        <v>0</v>
      </c>
      <c r="E1063" s="375">
        <f t="shared" si="222"/>
        <v>0</v>
      </c>
      <c r="F1063" s="295">
        <f t="shared" si="223"/>
        <v>0</v>
      </c>
      <c r="G1063" s="295"/>
      <c r="H1063" s="295"/>
      <c r="I1063" s="387"/>
      <c r="J1063" s="374">
        <f t="shared" si="224"/>
        <v>0</v>
      </c>
      <c r="K1063" s="375">
        <f t="shared" si="225"/>
        <v>0</v>
      </c>
    </row>
    <row r="1064" spans="1:11">
      <c r="A1064" s="372">
        <v>2160219</v>
      </c>
      <c r="B1064" s="373" t="s">
        <v>1162</v>
      </c>
      <c r="C1064" s="374">
        <v>0</v>
      </c>
      <c r="D1064" s="295">
        <v>39</v>
      </c>
      <c r="E1064" s="375">
        <f t="shared" si="222"/>
        <v>0</v>
      </c>
      <c r="F1064" s="295">
        <f t="shared" si="223"/>
        <v>146</v>
      </c>
      <c r="G1064" s="295"/>
      <c r="H1064" s="295"/>
      <c r="I1064" s="387">
        <v>146</v>
      </c>
      <c r="J1064" s="374">
        <f t="shared" si="224"/>
        <v>146</v>
      </c>
      <c r="K1064" s="375">
        <f t="shared" si="225"/>
        <v>0</v>
      </c>
    </row>
    <row r="1065" spans="1:11">
      <c r="A1065" s="372">
        <v>2160250</v>
      </c>
      <c r="B1065" s="373" t="s">
        <v>1163</v>
      </c>
      <c r="C1065" s="374">
        <v>0</v>
      </c>
      <c r="D1065" s="295">
        <v>0</v>
      </c>
      <c r="E1065" s="375">
        <f t="shared" si="222"/>
        <v>0</v>
      </c>
      <c r="F1065" s="295">
        <f t="shared" si="223"/>
        <v>0</v>
      </c>
      <c r="G1065" s="295"/>
      <c r="H1065" s="295"/>
      <c r="I1065" s="387"/>
      <c r="J1065" s="374">
        <f t="shared" si="224"/>
        <v>0</v>
      </c>
      <c r="K1065" s="375">
        <f t="shared" si="225"/>
        <v>0</v>
      </c>
    </row>
    <row r="1066" spans="1:11">
      <c r="A1066" s="372">
        <v>2160299</v>
      </c>
      <c r="B1066" s="373" t="s">
        <v>1164</v>
      </c>
      <c r="C1066" s="374">
        <v>750</v>
      </c>
      <c r="D1066" s="295">
        <v>273</v>
      </c>
      <c r="E1066" s="375">
        <f t="shared" si="222"/>
        <v>36.4</v>
      </c>
      <c r="F1066" s="295">
        <f t="shared" si="223"/>
        <v>254</v>
      </c>
      <c r="G1066" s="295">
        <v>0</v>
      </c>
      <c r="H1066" s="295"/>
      <c r="I1066" s="387">
        <v>254</v>
      </c>
      <c r="J1066" s="374">
        <f t="shared" si="224"/>
        <v>-496</v>
      </c>
      <c r="K1066" s="375">
        <f t="shared" si="225"/>
        <v>-66.1333333333333</v>
      </c>
    </row>
    <row r="1067" spans="1:11">
      <c r="A1067" s="376">
        <v>21606</v>
      </c>
      <c r="B1067" s="377" t="s">
        <v>1165</v>
      </c>
      <c r="C1067" s="378">
        <v>0</v>
      </c>
      <c r="D1067" s="378">
        <f t="shared" ref="D1067:I1067" si="231">SUM(D1068:D1072)</f>
        <v>0</v>
      </c>
      <c r="E1067" s="379">
        <f t="shared" si="222"/>
        <v>0</v>
      </c>
      <c r="F1067" s="378">
        <f t="shared" si="223"/>
        <v>0</v>
      </c>
      <c r="G1067" s="378">
        <f t="shared" si="231"/>
        <v>0</v>
      </c>
      <c r="H1067" s="378">
        <f t="shared" si="231"/>
        <v>0</v>
      </c>
      <c r="I1067" s="388">
        <f t="shared" si="231"/>
        <v>0</v>
      </c>
      <c r="J1067" s="378">
        <f t="shared" si="224"/>
        <v>0</v>
      </c>
      <c r="K1067" s="379">
        <f t="shared" si="225"/>
        <v>0</v>
      </c>
    </row>
    <row r="1068" spans="1:11">
      <c r="A1068" s="372">
        <v>2160601</v>
      </c>
      <c r="B1068" s="373" t="s">
        <v>1166</v>
      </c>
      <c r="C1068" s="374">
        <v>0</v>
      </c>
      <c r="D1068" s="295">
        <v>0</v>
      </c>
      <c r="E1068" s="375">
        <f t="shared" si="222"/>
        <v>0</v>
      </c>
      <c r="F1068" s="295">
        <f t="shared" si="223"/>
        <v>0</v>
      </c>
      <c r="G1068" s="295"/>
      <c r="H1068" s="295"/>
      <c r="I1068" s="387"/>
      <c r="J1068" s="374">
        <f t="shared" si="224"/>
        <v>0</v>
      </c>
      <c r="K1068" s="375">
        <f t="shared" si="225"/>
        <v>0</v>
      </c>
    </row>
    <row r="1069" spans="1:11">
      <c r="A1069" s="372">
        <v>2160602</v>
      </c>
      <c r="B1069" s="373" t="s">
        <v>1167</v>
      </c>
      <c r="C1069" s="374">
        <v>0</v>
      </c>
      <c r="D1069" s="295">
        <v>0</v>
      </c>
      <c r="E1069" s="375">
        <f t="shared" si="222"/>
        <v>0</v>
      </c>
      <c r="F1069" s="295">
        <f t="shared" si="223"/>
        <v>0</v>
      </c>
      <c r="G1069" s="295"/>
      <c r="H1069" s="295"/>
      <c r="I1069" s="387"/>
      <c r="J1069" s="374">
        <f t="shared" si="224"/>
        <v>0</v>
      </c>
      <c r="K1069" s="375">
        <f t="shared" si="225"/>
        <v>0</v>
      </c>
    </row>
    <row r="1070" spans="1:11">
      <c r="A1070" s="372">
        <v>2160603</v>
      </c>
      <c r="B1070" s="373" t="s">
        <v>1168</v>
      </c>
      <c r="C1070" s="374">
        <v>0</v>
      </c>
      <c r="D1070" s="295">
        <v>0</v>
      </c>
      <c r="E1070" s="375">
        <f t="shared" si="222"/>
        <v>0</v>
      </c>
      <c r="F1070" s="295">
        <f t="shared" si="223"/>
        <v>0</v>
      </c>
      <c r="G1070" s="295"/>
      <c r="H1070" s="295"/>
      <c r="I1070" s="387"/>
      <c r="J1070" s="374">
        <f t="shared" si="224"/>
        <v>0</v>
      </c>
      <c r="K1070" s="375">
        <f t="shared" si="225"/>
        <v>0</v>
      </c>
    </row>
    <row r="1071" spans="1:11">
      <c r="A1071" s="372">
        <v>2160607</v>
      </c>
      <c r="B1071" s="373" t="s">
        <v>1169</v>
      </c>
      <c r="C1071" s="374">
        <v>0</v>
      </c>
      <c r="D1071" s="295">
        <v>0</v>
      </c>
      <c r="E1071" s="375">
        <f t="shared" si="222"/>
        <v>0</v>
      </c>
      <c r="F1071" s="295">
        <f t="shared" si="223"/>
        <v>0</v>
      </c>
      <c r="G1071" s="295"/>
      <c r="H1071" s="295"/>
      <c r="I1071" s="387"/>
      <c r="J1071" s="374">
        <f t="shared" si="224"/>
        <v>0</v>
      </c>
      <c r="K1071" s="375">
        <f t="shared" si="225"/>
        <v>0</v>
      </c>
    </row>
    <row r="1072" spans="1:11">
      <c r="A1072" s="372">
        <v>2160699</v>
      </c>
      <c r="B1072" s="373" t="s">
        <v>1170</v>
      </c>
      <c r="C1072" s="374">
        <v>0</v>
      </c>
      <c r="D1072" s="295">
        <v>0</v>
      </c>
      <c r="E1072" s="375">
        <f t="shared" si="222"/>
        <v>0</v>
      </c>
      <c r="F1072" s="295">
        <f t="shared" si="223"/>
        <v>0</v>
      </c>
      <c r="G1072" s="295"/>
      <c r="H1072" s="295"/>
      <c r="I1072" s="387"/>
      <c r="J1072" s="374">
        <f t="shared" si="224"/>
        <v>0</v>
      </c>
      <c r="K1072" s="375">
        <f t="shared" si="225"/>
        <v>0</v>
      </c>
    </row>
    <row r="1073" spans="1:11">
      <c r="A1073" s="376">
        <v>21699</v>
      </c>
      <c r="B1073" s="377" t="s">
        <v>1171</v>
      </c>
      <c r="C1073" s="378">
        <v>0</v>
      </c>
      <c r="D1073" s="378">
        <f t="shared" ref="D1073:I1073" si="232">SUM(D1074:D1075)</f>
        <v>25</v>
      </c>
      <c r="E1073" s="379">
        <f t="shared" si="222"/>
        <v>0</v>
      </c>
      <c r="F1073" s="378">
        <f t="shared" si="223"/>
        <v>0</v>
      </c>
      <c r="G1073" s="378">
        <f t="shared" si="232"/>
        <v>0</v>
      </c>
      <c r="H1073" s="378">
        <f t="shared" si="232"/>
        <v>0</v>
      </c>
      <c r="I1073" s="388">
        <f t="shared" si="232"/>
        <v>0</v>
      </c>
      <c r="J1073" s="378">
        <f t="shared" si="224"/>
        <v>0</v>
      </c>
      <c r="K1073" s="379">
        <f t="shared" si="225"/>
        <v>0</v>
      </c>
    </row>
    <row r="1074" spans="1:11">
      <c r="A1074" s="372">
        <v>2169901</v>
      </c>
      <c r="B1074" s="373" t="s">
        <v>1172</v>
      </c>
      <c r="C1074" s="374">
        <v>0</v>
      </c>
      <c r="D1074" s="295">
        <v>0</v>
      </c>
      <c r="E1074" s="375">
        <f t="shared" si="222"/>
        <v>0</v>
      </c>
      <c r="F1074" s="295">
        <f t="shared" si="223"/>
        <v>0</v>
      </c>
      <c r="G1074" s="295"/>
      <c r="H1074" s="295"/>
      <c r="I1074" s="387"/>
      <c r="J1074" s="374">
        <f t="shared" si="224"/>
        <v>0</v>
      </c>
      <c r="K1074" s="375">
        <f t="shared" si="225"/>
        <v>0</v>
      </c>
    </row>
    <row r="1075" spans="1:11">
      <c r="A1075" s="372">
        <v>2169999</v>
      </c>
      <c r="B1075" s="373" t="s">
        <v>1171</v>
      </c>
      <c r="C1075" s="374">
        <v>0</v>
      </c>
      <c r="D1075" s="295">
        <v>25</v>
      </c>
      <c r="E1075" s="375">
        <f t="shared" si="222"/>
        <v>0</v>
      </c>
      <c r="F1075" s="295">
        <f t="shared" si="223"/>
        <v>0</v>
      </c>
      <c r="G1075" s="295"/>
      <c r="H1075" s="295"/>
      <c r="I1075" s="387"/>
      <c r="J1075" s="374">
        <f t="shared" si="224"/>
        <v>0</v>
      </c>
      <c r="K1075" s="375">
        <f t="shared" si="225"/>
        <v>0</v>
      </c>
    </row>
    <row r="1076" spans="1:11">
      <c r="A1076" s="396">
        <v>217</v>
      </c>
      <c r="B1076" s="397" t="s">
        <v>1173</v>
      </c>
      <c r="C1076" s="366">
        <f t="shared" ref="C1076:I1076" si="233">SUM(C1077,C1084,C1094,C1100)</f>
        <v>8</v>
      </c>
      <c r="D1076" s="366">
        <f t="shared" si="233"/>
        <v>881</v>
      </c>
      <c r="E1076" s="384">
        <f t="shared" si="222"/>
        <v>11012.5</v>
      </c>
      <c r="F1076" s="366">
        <f t="shared" si="223"/>
        <v>548</v>
      </c>
      <c r="G1076" s="366">
        <f t="shared" si="233"/>
        <v>0</v>
      </c>
      <c r="H1076" s="366">
        <f t="shared" si="233"/>
        <v>0</v>
      </c>
      <c r="I1076" s="383">
        <f t="shared" si="233"/>
        <v>548</v>
      </c>
      <c r="J1076" s="366">
        <f t="shared" si="224"/>
        <v>540</v>
      </c>
      <c r="K1076" s="384">
        <f t="shared" si="225"/>
        <v>6750</v>
      </c>
    </row>
    <row r="1077" spans="1:11">
      <c r="A1077" s="376">
        <v>21701</v>
      </c>
      <c r="B1077" s="377" t="s">
        <v>1174</v>
      </c>
      <c r="C1077" s="378">
        <v>0</v>
      </c>
      <c r="D1077" s="378">
        <f t="shared" ref="D1077:I1077" si="234">SUM(D1078:D1083)</f>
        <v>0</v>
      </c>
      <c r="E1077" s="379">
        <f t="shared" si="222"/>
        <v>0</v>
      </c>
      <c r="F1077" s="378">
        <f t="shared" si="223"/>
        <v>0</v>
      </c>
      <c r="G1077" s="378">
        <f t="shared" si="234"/>
        <v>0</v>
      </c>
      <c r="H1077" s="378">
        <f t="shared" si="234"/>
        <v>0</v>
      </c>
      <c r="I1077" s="388">
        <f t="shared" si="234"/>
        <v>0</v>
      </c>
      <c r="J1077" s="378">
        <f t="shared" si="224"/>
        <v>0</v>
      </c>
      <c r="K1077" s="379">
        <f t="shared" si="225"/>
        <v>0</v>
      </c>
    </row>
    <row r="1078" spans="1:11">
      <c r="A1078" s="372">
        <v>2170101</v>
      </c>
      <c r="B1078" s="373" t="s">
        <v>1175</v>
      </c>
      <c r="C1078" s="374">
        <v>0</v>
      </c>
      <c r="D1078" s="295">
        <v>0</v>
      </c>
      <c r="E1078" s="375">
        <f t="shared" si="222"/>
        <v>0</v>
      </c>
      <c r="F1078" s="295">
        <f t="shared" si="223"/>
        <v>0</v>
      </c>
      <c r="G1078" s="295"/>
      <c r="H1078" s="295"/>
      <c r="I1078" s="387"/>
      <c r="J1078" s="374">
        <f t="shared" si="224"/>
        <v>0</v>
      </c>
      <c r="K1078" s="375">
        <f t="shared" si="225"/>
        <v>0</v>
      </c>
    </row>
    <row r="1079" spans="1:11">
      <c r="A1079" s="372">
        <v>2170102</v>
      </c>
      <c r="B1079" s="373" t="s">
        <v>1176</v>
      </c>
      <c r="C1079" s="374">
        <v>0</v>
      </c>
      <c r="D1079" s="295">
        <v>0</v>
      </c>
      <c r="E1079" s="375">
        <f t="shared" si="222"/>
        <v>0</v>
      </c>
      <c r="F1079" s="295">
        <f t="shared" si="223"/>
        <v>0</v>
      </c>
      <c r="G1079" s="295"/>
      <c r="H1079" s="295"/>
      <c r="I1079" s="387"/>
      <c r="J1079" s="374">
        <f t="shared" si="224"/>
        <v>0</v>
      </c>
      <c r="K1079" s="375">
        <f t="shared" si="225"/>
        <v>0</v>
      </c>
    </row>
    <row r="1080" spans="1:11">
      <c r="A1080" s="372">
        <v>2170103</v>
      </c>
      <c r="B1080" s="373" t="s">
        <v>1177</v>
      </c>
      <c r="C1080" s="374">
        <v>0</v>
      </c>
      <c r="D1080" s="295">
        <v>0</v>
      </c>
      <c r="E1080" s="375">
        <f t="shared" si="222"/>
        <v>0</v>
      </c>
      <c r="F1080" s="295">
        <f t="shared" si="223"/>
        <v>0</v>
      </c>
      <c r="G1080" s="295"/>
      <c r="H1080" s="295"/>
      <c r="I1080" s="387"/>
      <c r="J1080" s="374">
        <f t="shared" si="224"/>
        <v>0</v>
      </c>
      <c r="K1080" s="375">
        <f t="shared" si="225"/>
        <v>0</v>
      </c>
    </row>
    <row r="1081" spans="1:11">
      <c r="A1081" s="372">
        <v>2170104</v>
      </c>
      <c r="B1081" s="373" t="s">
        <v>1178</v>
      </c>
      <c r="C1081" s="374">
        <v>0</v>
      </c>
      <c r="D1081" s="295">
        <v>0</v>
      </c>
      <c r="E1081" s="375">
        <f t="shared" si="222"/>
        <v>0</v>
      </c>
      <c r="F1081" s="295">
        <f t="shared" si="223"/>
        <v>0</v>
      </c>
      <c r="G1081" s="295"/>
      <c r="H1081" s="295"/>
      <c r="I1081" s="387"/>
      <c r="J1081" s="374">
        <f t="shared" si="224"/>
        <v>0</v>
      </c>
      <c r="K1081" s="375">
        <f t="shared" si="225"/>
        <v>0</v>
      </c>
    </row>
    <row r="1082" spans="1:11">
      <c r="A1082" s="372">
        <v>2170150</v>
      </c>
      <c r="B1082" s="373" t="s">
        <v>1179</v>
      </c>
      <c r="C1082" s="374">
        <v>0</v>
      </c>
      <c r="D1082" s="295">
        <v>0</v>
      </c>
      <c r="E1082" s="375">
        <f t="shared" si="222"/>
        <v>0</v>
      </c>
      <c r="F1082" s="295">
        <f t="shared" si="223"/>
        <v>0</v>
      </c>
      <c r="G1082" s="295"/>
      <c r="H1082" s="295"/>
      <c r="I1082" s="387"/>
      <c r="J1082" s="374">
        <f t="shared" si="224"/>
        <v>0</v>
      </c>
      <c r="K1082" s="375">
        <f t="shared" si="225"/>
        <v>0</v>
      </c>
    </row>
    <row r="1083" spans="1:11">
      <c r="A1083" s="372">
        <v>2170199</v>
      </c>
      <c r="B1083" s="373" t="s">
        <v>1180</v>
      </c>
      <c r="C1083" s="374">
        <v>0</v>
      </c>
      <c r="D1083" s="295">
        <v>0</v>
      </c>
      <c r="E1083" s="375">
        <f t="shared" si="222"/>
        <v>0</v>
      </c>
      <c r="F1083" s="295">
        <f t="shared" si="223"/>
        <v>0</v>
      </c>
      <c r="G1083" s="295"/>
      <c r="H1083" s="295"/>
      <c r="I1083" s="387"/>
      <c r="J1083" s="374">
        <f t="shared" si="224"/>
        <v>0</v>
      </c>
      <c r="K1083" s="375">
        <f t="shared" si="225"/>
        <v>0</v>
      </c>
    </row>
    <row r="1084" spans="1:11">
      <c r="A1084" s="376">
        <v>21702</v>
      </c>
      <c r="B1084" s="377" t="s">
        <v>1181</v>
      </c>
      <c r="C1084" s="378">
        <v>0</v>
      </c>
      <c r="D1084" s="378">
        <f t="shared" ref="D1084:I1084" si="235">SUM(D1085:D1093)</f>
        <v>0</v>
      </c>
      <c r="E1084" s="379">
        <f t="shared" si="222"/>
        <v>0</v>
      </c>
      <c r="F1084" s="378">
        <f t="shared" si="223"/>
        <v>0</v>
      </c>
      <c r="G1084" s="378">
        <f t="shared" si="235"/>
        <v>0</v>
      </c>
      <c r="H1084" s="378">
        <f t="shared" si="235"/>
        <v>0</v>
      </c>
      <c r="I1084" s="388">
        <f t="shared" si="235"/>
        <v>0</v>
      </c>
      <c r="J1084" s="378">
        <f t="shared" si="224"/>
        <v>0</v>
      </c>
      <c r="K1084" s="379">
        <f t="shared" si="225"/>
        <v>0</v>
      </c>
    </row>
    <row r="1085" spans="1:11">
      <c r="A1085" s="372">
        <v>2170201</v>
      </c>
      <c r="B1085" s="373" t="s">
        <v>1182</v>
      </c>
      <c r="C1085" s="374">
        <v>0</v>
      </c>
      <c r="D1085" s="295">
        <v>0</v>
      </c>
      <c r="E1085" s="375">
        <f t="shared" si="222"/>
        <v>0</v>
      </c>
      <c r="F1085" s="295">
        <f t="shared" si="223"/>
        <v>0</v>
      </c>
      <c r="G1085" s="295"/>
      <c r="H1085" s="295"/>
      <c r="I1085" s="387"/>
      <c r="J1085" s="374">
        <f t="shared" si="224"/>
        <v>0</v>
      </c>
      <c r="K1085" s="375">
        <f t="shared" si="225"/>
        <v>0</v>
      </c>
    </row>
    <row r="1086" spans="1:11">
      <c r="A1086" s="372">
        <v>2170202</v>
      </c>
      <c r="B1086" s="373" t="s">
        <v>1183</v>
      </c>
      <c r="C1086" s="374">
        <v>0</v>
      </c>
      <c r="D1086" s="295">
        <v>0</v>
      </c>
      <c r="E1086" s="375">
        <f t="shared" si="222"/>
        <v>0</v>
      </c>
      <c r="F1086" s="295">
        <f t="shared" si="223"/>
        <v>0</v>
      </c>
      <c r="G1086" s="295"/>
      <c r="H1086" s="295"/>
      <c r="I1086" s="387"/>
      <c r="J1086" s="374">
        <f t="shared" si="224"/>
        <v>0</v>
      </c>
      <c r="K1086" s="375">
        <f t="shared" si="225"/>
        <v>0</v>
      </c>
    </row>
    <row r="1087" spans="1:11">
      <c r="A1087" s="372">
        <v>2170203</v>
      </c>
      <c r="B1087" s="373" t="s">
        <v>1184</v>
      </c>
      <c r="C1087" s="374">
        <v>0</v>
      </c>
      <c r="D1087" s="295">
        <v>0</v>
      </c>
      <c r="E1087" s="375">
        <f t="shared" si="222"/>
        <v>0</v>
      </c>
      <c r="F1087" s="295">
        <f t="shared" si="223"/>
        <v>0</v>
      </c>
      <c r="G1087" s="295"/>
      <c r="H1087" s="295"/>
      <c r="I1087" s="387"/>
      <c r="J1087" s="374">
        <f t="shared" si="224"/>
        <v>0</v>
      </c>
      <c r="K1087" s="375">
        <f t="shared" si="225"/>
        <v>0</v>
      </c>
    </row>
    <row r="1088" spans="1:11">
      <c r="A1088" s="372">
        <v>2170204</v>
      </c>
      <c r="B1088" s="373" t="s">
        <v>1185</v>
      </c>
      <c r="C1088" s="374">
        <v>0</v>
      </c>
      <c r="D1088" s="295">
        <v>0</v>
      </c>
      <c r="E1088" s="375">
        <f t="shared" ref="E1088:E1151" si="236">IF(C1088=0,0,D1088/C1088)*100</f>
        <v>0</v>
      </c>
      <c r="F1088" s="295">
        <f t="shared" ref="F1088:F1151" si="237">G1088+H1088+I1088</f>
        <v>0</v>
      </c>
      <c r="G1088" s="295"/>
      <c r="H1088" s="295"/>
      <c r="I1088" s="387"/>
      <c r="J1088" s="374">
        <f t="shared" ref="J1088:J1151" si="238">F1088-C1088</f>
        <v>0</v>
      </c>
      <c r="K1088" s="375">
        <f t="shared" ref="K1088:K1151" si="239">IF(C1088=0,0,J1088/C1088*100)</f>
        <v>0</v>
      </c>
    </row>
    <row r="1089" spans="1:11">
      <c r="A1089" s="372">
        <v>2170205</v>
      </c>
      <c r="B1089" s="373" t="s">
        <v>1186</v>
      </c>
      <c r="C1089" s="374">
        <v>0</v>
      </c>
      <c r="D1089" s="295">
        <v>0</v>
      </c>
      <c r="E1089" s="375">
        <f t="shared" si="236"/>
        <v>0</v>
      </c>
      <c r="F1089" s="295">
        <f t="shared" si="237"/>
        <v>0</v>
      </c>
      <c r="G1089" s="295"/>
      <c r="H1089" s="295"/>
      <c r="I1089" s="387"/>
      <c r="J1089" s="374">
        <f t="shared" si="238"/>
        <v>0</v>
      </c>
      <c r="K1089" s="375">
        <f t="shared" si="239"/>
        <v>0</v>
      </c>
    </row>
    <row r="1090" spans="1:11">
      <c r="A1090" s="372">
        <v>2170206</v>
      </c>
      <c r="B1090" s="373" t="s">
        <v>1187</v>
      </c>
      <c r="C1090" s="374">
        <v>0</v>
      </c>
      <c r="D1090" s="295">
        <v>0</v>
      </c>
      <c r="E1090" s="375">
        <f t="shared" si="236"/>
        <v>0</v>
      </c>
      <c r="F1090" s="295">
        <f t="shared" si="237"/>
        <v>0</v>
      </c>
      <c r="G1090" s="295"/>
      <c r="H1090" s="295"/>
      <c r="I1090" s="387"/>
      <c r="J1090" s="374">
        <f t="shared" si="238"/>
        <v>0</v>
      </c>
      <c r="K1090" s="375">
        <f t="shared" si="239"/>
        <v>0</v>
      </c>
    </row>
    <row r="1091" spans="1:11">
      <c r="A1091" s="372">
        <v>2170207</v>
      </c>
      <c r="B1091" s="373" t="s">
        <v>1188</v>
      </c>
      <c r="C1091" s="374">
        <v>0</v>
      </c>
      <c r="D1091" s="295">
        <v>0</v>
      </c>
      <c r="E1091" s="375">
        <f t="shared" si="236"/>
        <v>0</v>
      </c>
      <c r="F1091" s="295">
        <f t="shared" si="237"/>
        <v>0</v>
      </c>
      <c r="G1091" s="295"/>
      <c r="H1091" s="295"/>
      <c r="I1091" s="387"/>
      <c r="J1091" s="374">
        <f t="shared" si="238"/>
        <v>0</v>
      </c>
      <c r="K1091" s="375">
        <f t="shared" si="239"/>
        <v>0</v>
      </c>
    </row>
    <row r="1092" spans="1:11">
      <c r="A1092" s="372">
        <v>2170208</v>
      </c>
      <c r="B1092" s="373" t="s">
        <v>1189</v>
      </c>
      <c r="C1092" s="374">
        <v>0</v>
      </c>
      <c r="D1092" s="295">
        <v>0</v>
      </c>
      <c r="E1092" s="375">
        <f t="shared" si="236"/>
        <v>0</v>
      </c>
      <c r="F1092" s="295">
        <f t="shared" si="237"/>
        <v>0</v>
      </c>
      <c r="G1092" s="295"/>
      <c r="H1092" s="295"/>
      <c r="I1092" s="387"/>
      <c r="J1092" s="374">
        <f t="shared" si="238"/>
        <v>0</v>
      </c>
      <c r="K1092" s="375">
        <f t="shared" si="239"/>
        <v>0</v>
      </c>
    </row>
    <row r="1093" spans="1:11">
      <c r="A1093" s="372">
        <v>2170299</v>
      </c>
      <c r="B1093" s="373" t="s">
        <v>1190</v>
      </c>
      <c r="C1093" s="374">
        <v>0</v>
      </c>
      <c r="D1093" s="295">
        <v>0</v>
      </c>
      <c r="E1093" s="375">
        <f t="shared" si="236"/>
        <v>0</v>
      </c>
      <c r="F1093" s="295">
        <f t="shared" si="237"/>
        <v>0</v>
      </c>
      <c r="G1093" s="295"/>
      <c r="H1093" s="295"/>
      <c r="I1093" s="387"/>
      <c r="J1093" s="374">
        <f t="shared" si="238"/>
        <v>0</v>
      </c>
      <c r="K1093" s="375">
        <f t="shared" si="239"/>
        <v>0</v>
      </c>
    </row>
    <row r="1094" spans="1:11">
      <c r="A1094" s="376">
        <v>21703</v>
      </c>
      <c r="B1094" s="377" t="s">
        <v>1191</v>
      </c>
      <c r="C1094" s="378">
        <v>0</v>
      </c>
      <c r="D1094" s="378">
        <f t="shared" ref="D1094:I1094" si="240">SUM(D1095:D1099)</f>
        <v>881</v>
      </c>
      <c r="E1094" s="379">
        <f t="shared" si="236"/>
        <v>0</v>
      </c>
      <c r="F1094" s="378">
        <f t="shared" si="237"/>
        <v>548</v>
      </c>
      <c r="G1094" s="378">
        <f t="shared" si="240"/>
        <v>0</v>
      </c>
      <c r="H1094" s="378">
        <f t="shared" si="240"/>
        <v>0</v>
      </c>
      <c r="I1094" s="388">
        <f t="shared" si="240"/>
        <v>548</v>
      </c>
      <c r="J1094" s="378">
        <f t="shared" si="238"/>
        <v>548</v>
      </c>
      <c r="K1094" s="379">
        <f t="shared" si="239"/>
        <v>0</v>
      </c>
    </row>
    <row r="1095" spans="1:11">
      <c r="A1095" s="372">
        <v>2170301</v>
      </c>
      <c r="B1095" s="373" t="s">
        <v>1192</v>
      </c>
      <c r="C1095" s="374">
        <v>0</v>
      </c>
      <c r="D1095" s="295">
        <v>0</v>
      </c>
      <c r="E1095" s="375">
        <f t="shared" si="236"/>
        <v>0</v>
      </c>
      <c r="F1095" s="295">
        <f t="shared" si="237"/>
        <v>0</v>
      </c>
      <c r="G1095" s="295"/>
      <c r="H1095" s="295"/>
      <c r="I1095" s="387"/>
      <c r="J1095" s="374">
        <f t="shared" si="238"/>
        <v>0</v>
      </c>
      <c r="K1095" s="375">
        <f t="shared" si="239"/>
        <v>0</v>
      </c>
    </row>
    <row r="1096" spans="1:11">
      <c r="A1096" s="372">
        <v>2170302</v>
      </c>
      <c r="B1096" s="373" t="s">
        <v>1193</v>
      </c>
      <c r="C1096" s="374">
        <v>0</v>
      </c>
      <c r="D1096" s="295">
        <v>879</v>
      </c>
      <c r="E1096" s="375">
        <f t="shared" si="236"/>
        <v>0</v>
      </c>
      <c r="F1096" s="295">
        <f t="shared" si="237"/>
        <v>528</v>
      </c>
      <c r="G1096" s="295"/>
      <c r="H1096" s="295"/>
      <c r="I1096" s="387">
        <v>528</v>
      </c>
      <c r="J1096" s="374">
        <f t="shared" si="238"/>
        <v>528</v>
      </c>
      <c r="K1096" s="375">
        <f t="shared" si="239"/>
        <v>0</v>
      </c>
    </row>
    <row r="1097" spans="1:11">
      <c r="A1097" s="372">
        <v>2170303</v>
      </c>
      <c r="B1097" s="373" t="s">
        <v>1194</v>
      </c>
      <c r="C1097" s="374">
        <v>0</v>
      </c>
      <c r="D1097" s="295">
        <v>0</v>
      </c>
      <c r="E1097" s="375">
        <f t="shared" si="236"/>
        <v>0</v>
      </c>
      <c r="F1097" s="295">
        <f t="shared" si="237"/>
        <v>0</v>
      </c>
      <c r="G1097" s="295"/>
      <c r="H1097" s="295"/>
      <c r="I1097" s="387"/>
      <c r="J1097" s="374">
        <f t="shared" si="238"/>
        <v>0</v>
      </c>
      <c r="K1097" s="375">
        <f t="shared" si="239"/>
        <v>0</v>
      </c>
    </row>
    <row r="1098" spans="1:11">
      <c r="A1098" s="372">
        <v>2170304</v>
      </c>
      <c r="B1098" s="373" t="s">
        <v>1195</v>
      </c>
      <c r="C1098" s="374">
        <v>0</v>
      </c>
      <c r="D1098" s="295">
        <v>0</v>
      </c>
      <c r="E1098" s="375">
        <f t="shared" si="236"/>
        <v>0</v>
      </c>
      <c r="F1098" s="295">
        <f t="shared" si="237"/>
        <v>0</v>
      </c>
      <c r="G1098" s="295"/>
      <c r="H1098" s="295"/>
      <c r="I1098" s="387"/>
      <c r="J1098" s="374">
        <f t="shared" si="238"/>
        <v>0</v>
      </c>
      <c r="K1098" s="375">
        <f t="shared" si="239"/>
        <v>0</v>
      </c>
    </row>
    <row r="1099" spans="1:11">
      <c r="A1099" s="372">
        <v>2170399</v>
      </c>
      <c r="B1099" s="373" t="s">
        <v>1196</v>
      </c>
      <c r="C1099" s="374">
        <v>0</v>
      </c>
      <c r="D1099" s="295">
        <v>2</v>
      </c>
      <c r="E1099" s="375">
        <f t="shared" si="236"/>
        <v>0</v>
      </c>
      <c r="F1099" s="295">
        <f t="shared" si="237"/>
        <v>20</v>
      </c>
      <c r="G1099" s="295"/>
      <c r="H1099" s="295"/>
      <c r="I1099" s="387">
        <v>20</v>
      </c>
      <c r="J1099" s="374">
        <f t="shared" si="238"/>
        <v>20</v>
      </c>
      <c r="K1099" s="375">
        <f t="shared" si="239"/>
        <v>0</v>
      </c>
    </row>
    <row r="1100" spans="1:11">
      <c r="A1100" s="376">
        <v>21799</v>
      </c>
      <c r="B1100" s="377" t="s">
        <v>1197</v>
      </c>
      <c r="C1100" s="378">
        <v>8</v>
      </c>
      <c r="D1100" s="378">
        <f t="shared" ref="D1100:I1100" si="241">SUM(D1101:D1102)</f>
        <v>0</v>
      </c>
      <c r="E1100" s="379">
        <f t="shared" si="236"/>
        <v>0</v>
      </c>
      <c r="F1100" s="378">
        <f t="shared" si="237"/>
        <v>0</v>
      </c>
      <c r="G1100" s="378">
        <f t="shared" si="241"/>
        <v>0</v>
      </c>
      <c r="H1100" s="378">
        <f t="shared" si="241"/>
        <v>0</v>
      </c>
      <c r="I1100" s="388">
        <f t="shared" si="241"/>
        <v>0</v>
      </c>
      <c r="J1100" s="378">
        <f t="shared" si="238"/>
        <v>-8</v>
      </c>
      <c r="K1100" s="379">
        <f t="shared" si="239"/>
        <v>-100</v>
      </c>
    </row>
    <row r="1101" spans="1:11">
      <c r="A1101" s="372">
        <v>2179902</v>
      </c>
      <c r="B1101" s="373" t="s">
        <v>1198</v>
      </c>
      <c r="C1101" s="374">
        <v>0</v>
      </c>
      <c r="D1101" s="295">
        <v>0</v>
      </c>
      <c r="E1101" s="375">
        <f t="shared" si="236"/>
        <v>0</v>
      </c>
      <c r="F1101" s="295">
        <f t="shared" si="237"/>
        <v>0</v>
      </c>
      <c r="G1101" s="295"/>
      <c r="H1101" s="295"/>
      <c r="I1101" s="387"/>
      <c r="J1101" s="374">
        <f t="shared" si="238"/>
        <v>0</v>
      </c>
      <c r="K1101" s="375">
        <f t="shared" si="239"/>
        <v>0</v>
      </c>
    </row>
    <row r="1102" spans="1:11">
      <c r="A1102" s="372">
        <v>2179999</v>
      </c>
      <c r="B1102" s="373" t="s">
        <v>1197</v>
      </c>
      <c r="C1102" s="374">
        <v>8</v>
      </c>
      <c r="D1102" s="295">
        <v>0</v>
      </c>
      <c r="E1102" s="375">
        <f t="shared" si="236"/>
        <v>0</v>
      </c>
      <c r="F1102" s="295">
        <f t="shared" si="237"/>
        <v>0</v>
      </c>
      <c r="G1102" s="295"/>
      <c r="H1102" s="295"/>
      <c r="I1102" s="387"/>
      <c r="J1102" s="374">
        <f t="shared" si="238"/>
        <v>-8</v>
      </c>
      <c r="K1102" s="375">
        <f t="shared" si="239"/>
        <v>-100</v>
      </c>
    </row>
    <row r="1103" spans="1:11">
      <c r="A1103" s="396">
        <v>219</v>
      </c>
      <c r="B1103" s="397" t="s">
        <v>1199</v>
      </c>
      <c r="C1103" s="366">
        <f t="shared" ref="C1103:I1103" si="242">SUM(C1104:C1112)</f>
        <v>0</v>
      </c>
      <c r="D1103" s="366">
        <f t="shared" si="242"/>
        <v>0</v>
      </c>
      <c r="E1103" s="384">
        <f t="shared" si="236"/>
        <v>0</v>
      </c>
      <c r="F1103" s="366">
        <f t="shared" si="237"/>
        <v>0</v>
      </c>
      <c r="G1103" s="366">
        <f t="shared" si="242"/>
        <v>0</v>
      </c>
      <c r="H1103" s="366">
        <f t="shared" si="242"/>
        <v>0</v>
      </c>
      <c r="I1103" s="383">
        <f t="shared" si="242"/>
        <v>0</v>
      </c>
      <c r="J1103" s="366">
        <f t="shared" si="238"/>
        <v>0</v>
      </c>
      <c r="K1103" s="384">
        <f t="shared" si="239"/>
        <v>0</v>
      </c>
    </row>
    <row r="1104" spans="1:11">
      <c r="A1104" s="376">
        <v>21901</v>
      </c>
      <c r="B1104" s="377" t="s">
        <v>1200</v>
      </c>
      <c r="C1104" s="378"/>
      <c r="D1104" s="378"/>
      <c r="E1104" s="379">
        <f t="shared" si="236"/>
        <v>0</v>
      </c>
      <c r="F1104" s="378">
        <f t="shared" si="237"/>
        <v>0</v>
      </c>
      <c r="G1104" s="378"/>
      <c r="H1104" s="378"/>
      <c r="I1104" s="388"/>
      <c r="J1104" s="378">
        <f t="shared" si="238"/>
        <v>0</v>
      </c>
      <c r="K1104" s="379">
        <f t="shared" si="239"/>
        <v>0</v>
      </c>
    </row>
    <row r="1105" spans="1:11">
      <c r="A1105" s="376">
        <v>21902</v>
      </c>
      <c r="B1105" s="377" t="s">
        <v>1201</v>
      </c>
      <c r="C1105" s="378"/>
      <c r="D1105" s="378"/>
      <c r="E1105" s="379">
        <f t="shared" si="236"/>
        <v>0</v>
      </c>
      <c r="F1105" s="378">
        <f t="shared" si="237"/>
        <v>0</v>
      </c>
      <c r="G1105" s="378"/>
      <c r="H1105" s="378"/>
      <c r="I1105" s="388"/>
      <c r="J1105" s="378">
        <f t="shared" si="238"/>
        <v>0</v>
      </c>
      <c r="K1105" s="379">
        <f t="shared" si="239"/>
        <v>0</v>
      </c>
    </row>
    <row r="1106" spans="1:11">
      <c r="A1106" s="376">
        <v>21903</v>
      </c>
      <c r="B1106" s="377" t="s">
        <v>1202</v>
      </c>
      <c r="C1106" s="378"/>
      <c r="D1106" s="378"/>
      <c r="E1106" s="379">
        <f t="shared" si="236"/>
        <v>0</v>
      </c>
      <c r="F1106" s="378">
        <f t="shared" si="237"/>
        <v>0</v>
      </c>
      <c r="G1106" s="378"/>
      <c r="H1106" s="378"/>
      <c r="I1106" s="388"/>
      <c r="J1106" s="378">
        <f t="shared" si="238"/>
        <v>0</v>
      </c>
      <c r="K1106" s="379">
        <f t="shared" si="239"/>
        <v>0</v>
      </c>
    </row>
    <row r="1107" spans="1:11">
      <c r="A1107" s="376">
        <v>21904</v>
      </c>
      <c r="B1107" s="377" t="s">
        <v>1203</v>
      </c>
      <c r="C1107" s="378"/>
      <c r="D1107" s="378"/>
      <c r="E1107" s="379">
        <f t="shared" si="236"/>
        <v>0</v>
      </c>
      <c r="F1107" s="378">
        <f t="shared" si="237"/>
        <v>0</v>
      </c>
      <c r="G1107" s="378"/>
      <c r="H1107" s="378"/>
      <c r="I1107" s="388"/>
      <c r="J1107" s="378">
        <f t="shared" si="238"/>
        <v>0</v>
      </c>
      <c r="K1107" s="379">
        <f t="shared" si="239"/>
        <v>0</v>
      </c>
    </row>
    <row r="1108" spans="1:11">
      <c r="A1108" s="376">
        <v>21905</v>
      </c>
      <c r="B1108" s="377" t="s">
        <v>1204</v>
      </c>
      <c r="C1108" s="378"/>
      <c r="D1108" s="378"/>
      <c r="E1108" s="379">
        <f t="shared" si="236"/>
        <v>0</v>
      </c>
      <c r="F1108" s="378">
        <f t="shared" si="237"/>
        <v>0</v>
      </c>
      <c r="G1108" s="378"/>
      <c r="H1108" s="378"/>
      <c r="I1108" s="388"/>
      <c r="J1108" s="378">
        <f t="shared" si="238"/>
        <v>0</v>
      </c>
      <c r="K1108" s="379">
        <f t="shared" si="239"/>
        <v>0</v>
      </c>
    </row>
    <row r="1109" spans="1:11">
      <c r="A1109" s="376">
        <v>21906</v>
      </c>
      <c r="B1109" s="377" t="s">
        <v>937</v>
      </c>
      <c r="C1109" s="378"/>
      <c r="D1109" s="378"/>
      <c r="E1109" s="379">
        <f t="shared" si="236"/>
        <v>0</v>
      </c>
      <c r="F1109" s="378">
        <f t="shared" si="237"/>
        <v>0</v>
      </c>
      <c r="G1109" s="378"/>
      <c r="H1109" s="378"/>
      <c r="I1109" s="388"/>
      <c r="J1109" s="378">
        <f t="shared" si="238"/>
        <v>0</v>
      </c>
      <c r="K1109" s="379">
        <f t="shared" si="239"/>
        <v>0</v>
      </c>
    </row>
    <row r="1110" spans="1:11">
      <c r="A1110" s="376">
        <v>21907</v>
      </c>
      <c r="B1110" s="377" t="s">
        <v>1205</v>
      </c>
      <c r="C1110" s="378"/>
      <c r="D1110" s="378"/>
      <c r="E1110" s="379">
        <f t="shared" si="236"/>
        <v>0</v>
      </c>
      <c r="F1110" s="378">
        <f t="shared" si="237"/>
        <v>0</v>
      </c>
      <c r="G1110" s="378"/>
      <c r="H1110" s="378"/>
      <c r="I1110" s="388"/>
      <c r="J1110" s="378">
        <f t="shared" si="238"/>
        <v>0</v>
      </c>
      <c r="K1110" s="379">
        <f t="shared" si="239"/>
        <v>0</v>
      </c>
    </row>
    <row r="1111" spans="1:11">
      <c r="A1111" s="376">
        <v>21908</v>
      </c>
      <c r="B1111" s="377" t="s">
        <v>1206</v>
      </c>
      <c r="C1111" s="378"/>
      <c r="D1111" s="378"/>
      <c r="E1111" s="379">
        <f t="shared" si="236"/>
        <v>0</v>
      </c>
      <c r="F1111" s="378">
        <f t="shared" si="237"/>
        <v>0</v>
      </c>
      <c r="G1111" s="378"/>
      <c r="H1111" s="378"/>
      <c r="I1111" s="388"/>
      <c r="J1111" s="378">
        <f t="shared" si="238"/>
        <v>0</v>
      </c>
      <c r="K1111" s="379">
        <f t="shared" si="239"/>
        <v>0</v>
      </c>
    </row>
    <row r="1112" spans="1:11">
      <c r="A1112" s="376">
        <v>21999</v>
      </c>
      <c r="B1112" s="377" t="s">
        <v>1207</v>
      </c>
      <c r="C1112" s="378"/>
      <c r="D1112" s="378"/>
      <c r="E1112" s="379">
        <f t="shared" si="236"/>
        <v>0</v>
      </c>
      <c r="F1112" s="378">
        <f t="shared" si="237"/>
        <v>0</v>
      </c>
      <c r="G1112" s="378"/>
      <c r="H1112" s="378"/>
      <c r="I1112" s="388"/>
      <c r="J1112" s="378">
        <f t="shared" si="238"/>
        <v>0</v>
      </c>
      <c r="K1112" s="379">
        <f t="shared" si="239"/>
        <v>0</v>
      </c>
    </row>
    <row r="1113" spans="1:11">
      <c r="A1113" s="396">
        <v>220</v>
      </c>
      <c r="B1113" s="397" t="s">
        <v>1208</v>
      </c>
      <c r="C1113" s="366">
        <f t="shared" ref="C1113:I1113" si="243">SUM(C1114,C1141,C1156)</f>
        <v>1570</v>
      </c>
      <c r="D1113" s="366">
        <f t="shared" si="243"/>
        <v>1669</v>
      </c>
      <c r="E1113" s="384">
        <f t="shared" si="236"/>
        <v>106.305732484076</v>
      </c>
      <c r="F1113" s="366">
        <f t="shared" si="237"/>
        <v>1197</v>
      </c>
      <c r="G1113" s="366">
        <f t="shared" si="243"/>
        <v>1193</v>
      </c>
      <c r="H1113" s="366">
        <f t="shared" si="243"/>
        <v>4</v>
      </c>
      <c r="I1113" s="383">
        <f t="shared" si="243"/>
        <v>0</v>
      </c>
      <c r="J1113" s="366">
        <f t="shared" si="238"/>
        <v>-373</v>
      </c>
      <c r="K1113" s="384">
        <f t="shared" si="239"/>
        <v>-23.7579617834395</v>
      </c>
    </row>
    <row r="1114" spans="1:11">
      <c r="A1114" s="376">
        <v>22001</v>
      </c>
      <c r="B1114" s="377" t="s">
        <v>1209</v>
      </c>
      <c r="C1114" s="378">
        <v>1537</v>
      </c>
      <c r="D1114" s="378">
        <f t="shared" ref="D1114:I1114" si="244">SUM(D1115:D1140)</f>
        <v>1627</v>
      </c>
      <c r="E1114" s="379">
        <f t="shared" si="236"/>
        <v>105.855562784645</v>
      </c>
      <c r="F1114" s="378">
        <f t="shared" si="237"/>
        <v>1169</v>
      </c>
      <c r="G1114" s="378">
        <f t="shared" si="244"/>
        <v>1165</v>
      </c>
      <c r="H1114" s="378">
        <f t="shared" si="244"/>
        <v>4</v>
      </c>
      <c r="I1114" s="388">
        <f t="shared" si="244"/>
        <v>0</v>
      </c>
      <c r="J1114" s="378">
        <f t="shared" si="238"/>
        <v>-368</v>
      </c>
      <c r="K1114" s="379">
        <f t="shared" si="239"/>
        <v>-23.9427456083279</v>
      </c>
    </row>
    <row r="1115" spans="1:11">
      <c r="A1115" s="372">
        <v>2200101</v>
      </c>
      <c r="B1115" s="373" t="s">
        <v>1210</v>
      </c>
      <c r="C1115" s="374">
        <v>655</v>
      </c>
      <c r="D1115" s="295">
        <v>736</v>
      </c>
      <c r="E1115" s="375">
        <f t="shared" si="236"/>
        <v>112.36641221374</v>
      </c>
      <c r="F1115" s="295">
        <f t="shared" si="237"/>
        <v>426</v>
      </c>
      <c r="G1115" s="295">
        <v>426</v>
      </c>
      <c r="H1115" s="295"/>
      <c r="I1115" s="387"/>
      <c r="J1115" s="374">
        <f t="shared" si="238"/>
        <v>-229</v>
      </c>
      <c r="K1115" s="375">
        <f t="shared" si="239"/>
        <v>-34.9618320610687</v>
      </c>
    </row>
    <row r="1116" spans="1:11">
      <c r="A1116" s="372">
        <v>2200102</v>
      </c>
      <c r="B1116" s="373" t="s">
        <v>1211</v>
      </c>
      <c r="C1116" s="374">
        <v>0</v>
      </c>
      <c r="D1116" s="295">
        <v>0</v>
      </c>
      <c r="E1116" s="375">
        <f t="shared" si="236"/>
        <v>0</v>
      </c>
      <c r="F1116" s="295">
        <f t="shared" si="237"/>
        <v>0</v>
      </c>
      <c r="G1116" s="295"/>
      <c r="H1116" s="295"/>
      <c r="I1116" s="387"/>
      <c r="J1116" s="374">
        <f t="shared" si="238"/>
        <v>0</v>
      </c>
      <c r="K1116" s="375">
        <f t="shared" si="239"/>
        <v>0</v>
      </c>
    </row>
    <row r="1117" spans="1:11">
      <c r="A1117" s="372">
        <v>2200103</v>
      </c>
      <c r="B1117" s="373" t="s">
        <v>1212</v>
      </c>
      <c r="C1117" s="374">
        <v>0</v>
      </c>
      <c r="D1117" s="295">
        <v>0</v>
      </c>
      <c r="E1117" s="375">
        <f t="shared" si="236"/>
        <v>0</v>
      </c>
      <c r="F1117" s="295">
        <f t="shared" si="237"/>
        <v>0</v>
      </c>
      <c r="G1117" s="295"/>
      <c r="H1117" s="295"/>
      <c r="I1117" s="387"/>
      <c r="J1117" s="374">
        <f t="shared" si="238"/>
        <v>0</v>
      </c>
      <c r="K1117" s="375">
        <f t="shared" si="239"/>
        <v>0</v>
      </c>
    </row>
    <row r="1118" spans="1:11">
      <c r="A1118" s="372">
        <v>2200104</v>
      </c>
      <c r="B1118" s="373" t="s">
        <v>1213</v>
      </c>
      <c r="C1118" s="374">
        <v>0</v>
      </c>
      <c r="D1118" s="295">
        <v>0</v>
      </c>
      <c r="E1118" s="375">
        <f t="shared" si="236"/>
        <v>0</v>
      </c>
      <c r="F1118" s="295">
        <f t="shared" si="237"/>
        <v>0</v>
      </c>
      <c r="G1118" s="295"/>
      <c r="H1118" s="295"/>
      <c r="I1118" s="387"/>
      <c r="J1118" s="374">
        <f t="shared" si="238"/>
        <v>0</v>
      </c>
      <c r="K1118" s="375">
        <f t="shared" si="239"/>
        <v>0</v>
      </c>
    </row>
    <row r="1119" spans="1:11">
      <c r="A1119" s="372">
        <v>2200106</v>
      </c>
      <c r="B1119" s="373" t="s">
        <v>1214</v>
      </c>
      <c r="C1119" s="374">
        <v>0</v>
      </c>
      <c r="D1119" s="295">
        <v>96</v>
      </c>
      <c r="E1119" s="375">
        <f t="shared" si="236"/>
        <v>0</v>
      </c>
      <c r="F1119" s="295">
        <f t="shared" si="237"/>
        <v>0</v>
      </c>
      <c r="G1119" s="295"/>
      <c r="H1119" s="295"/>
      <c r="I1119" s="387">
        <v>0</v>
      </c>
      <c r="J1119" s="374">
        <f t="shared" si="238"/>
        <v>0</v>
      </c>
      <c r="K1119" s="375">
        <f t="shared" si="239"/>
        <v>0</v>
      </c>
    </row>
    <row r="1120" spans="1:11">
      <c r="A1120" s="372">
        <v>2200107</v>
      </c>
      <c r="B1120" s="373" t="s">
        <v>1215</v>
      </c>
      <c r="C1120" s="374">
        <v>0</v>
      </c>
      <c r="D1120" s="295">
        <v>0</v>
      </c>
      <c r="E1120" s="375">
        <f t="shared" si="236"/>
        <v>0</v>
      </c>
      <c r="F1120" s="295">
        <f t="shared" si="237"/>
        <v>0</v>
      </c>
      <c r="G1120" s="295"/>
      <c r="H1120" s="295"/>
      <c r="I1120" s="387"/>
      <c r="J1120" s="374">
        <f t="shared" si="238"/>
        <v>0</v>
      </c>
      <c r="K1120" s="375">
        <f t="shared" si="239"/>
        <v>0</v>
      </c>
    </row>
    <row r="1121" spans="1:11">
      <c r="A1121" s="372">
        <v>2200108</v>
      </c>
      <c r="B1121" s="373" t="s">
        <v>1216</v>
      </c>
      <c r="C1121" s="374">
        <v>0</v>
      </c>
      <c r="D1121" s="295">
        <v>0</v>
      </c>
      <c r="E1121" s="375">
        <f t="shared" si="236"/>
        <v>0</v>
      </c>
      <c r="F1121" s="295">
        <f t="shared" si="237"/>
        <v>0</v>
      </c>
      <c r="G1121" s="295"/>
      <c r="H1121" s="295"/>
      <c r="I1121" s="387"/>
      <c r="J1121" s="374">
        <f t="shared" si="238"/>
        <v>0</v>
      </c>
      <c r="K1121" s="375">
        <f t="shared" si="239"/>
        <v>0</v>
      </c>
    </row>
    <row r="1122" spans="1:11">
      <c r="A1122" s="372">
        <v>2200109</v>
      </c>
      <c r="B1122" s="373" t="s">
        <v>1217</v>
      </c>
      <c r="C1122" s="374">
        <v>0</v>
      </c>
      <c r="D1122" s="295">
        <v>1</v>
      </c>
      <c r="E1122" s="375">
        <f t="shared" si="236"/>
        <v>0</v>
      </c>
      <c r="F1122" s="295">
        <f t="shared" si="237"/>
        <v>4</v>
      </c>
      <c r="G1122" s="295"/>
      <c r="H1122" s="295">
        <v>4</v>
      </c>
      <c r="I1122" s="387"/>
      <c r="J1122" s="374">
        <f t="shared" si="238"/>
        <v>4</v>
      </c>
      <c r="K1122" s="375">
        <f t="shared" si="239"/>
        <v>0</v>
      </c>
    </row>
    <row r="1123" spans="1:11">
      <c r="A1123" s="372">
        <v>2200112</v>
      </c>
      <c r="B1123" s="373" t="s">
        <v>1218</v>
      </c>
      <c r="C1123" s="374">
        <v>0</v>
      </c>
      <c r="D1123" s="295">
        <v>0</v>
      </c>
      <c r="E1123" s="375">
        <f t="shared" si="236"/>
        <v>0</v>
      </c>
      <c r="F1123" s="295">
        <f t="shared" si="237"/>
        <v>0</v>
      </c>
      <c r="G1123" s="295"/>
      <c r="H1123" s="295"/>
      <c r="I1123" s="387"/>
      <c r="J1123" s="374">
        <f t="shared" si="238"/>
        <v>0</v>
      </c>
      <c r="K1123" s="375">
        <f t="shared" si="239"/>
        <v>0</v>
      </c>
    </row>
    <row r="1124" spans="1:11">
      <c r="A1124" s="372">
        <v>2200113</v>
      </c>
      <c r="B1124" s="373" t="s">
        <v>1219</v>
      </c>
      <c r="C1124" s="374">
        <v>0</v>
      </c>
      <c r="D1124" s="295">
        <v>0</v>
      </c>
      <c r="E1124" s="375">
        <f t="shared" si="236"/>
        <v>0</v>
      </c>
      <c r="F1124" s="295">
        <f t="shared" si="237"/>
        <v>0</v>
      </c>
      <c r="G1124" s="295"/>
      <c r="H1124" s="295"/>
      <c r="I1124" s="387"/>
      <c r="J1124" s="374">
        <f t="shared" si="238"/>
        <v>0</v>
      </c>
      <c r="K1124" s="375">
        <f t="shared" si="239"/>
        <v>0</v>
      </c>
    </row>
    <row r="1125" spans="1:11">
      <c r="A1125" s="372">
        <v>2200114</v>
      </c>
      <c r="B1125" s="373" t="s">
        <v>1220</v>
      </c>
      <c r="C1125" s="374">
        <v>0</v>
      </c>
      <c r="D1125" s="295">
        <v>0</v>
      </c>
      <c r="E1125" s="375">
        <f t="shared" si="236"/>
        <v>0</v>
      </c>
      <c r="F1125" s="295">
        <f t="shared" si="237"/>
        <v>0</v>
      </c>
      <c r="G1125" s="295"/>
      <c r="H1125" s="295"/>
      <c r="I1125" s="387"/>
      <c r="J1125" s="374">
        <f t="shared" si="238"/>
        <v>0</v>
      </c>
      <c r="K1125" s="375">
        <f t="shared" si="239"/>
        <v>0</v>
      </c>
    </row>
    <row r="1126" spans="1:11">
      <c r="A1126" s="372">
        <v>2200115</v>
      </c>
      <c r="B1126" s="373" t="s">
        <v>1221</v>
      </c>
      <c r="C1126" s="374">
        <v>0</v>
      </c>
      <c r="D1126" s="295">
        <v>0</v>
      </c>
      <c r="E1126" s="375">
        <f t="shared" si="236"/>
        <v>0</v>
      </c>
      <c r="F1126" s="295">
        <f t="shared" si="237"/>
        <v>0</v>
      </c>
      <c r="G1126" s="295"/>
      <c r="H1126" s="295"/>
      <c r="I1126" s="387"/>
      <c r="J1126" s="374">
        <f t="shared" si="238"/>
        <v>0</v>
      </c>
      <c r="K1126" s="375">
        <f t="shared" si="239"/>
        <v>0</v>
      </c>
    </row>
    <row r="1127" spans="1:11">
      <c r="A1127" s="372">
        <v>2200116</v>
      </c>
      <c r="B1127" s="373" t="s">
        <v>1222</v>
      </c>
      <c r="C1127" s="374">
        <v>0</v>
      </c>
      <c r="D1127" s="295">
        <v>0</v>
      </c>
      <c r="E1127" s="375">
        <f t="shared" si="236"/>
        <v>0</v>
      </c>
      <c r="F1127" s="295">
        <f t="shared" si="237"/>
        <v>0</v>
      </c>
      <c r="G1127" s="295"/>
      <c r="H1127" s="295"/>
      <c r="I1127" s="387"/>
      <c r="J1127" s="374">
        <f t="shared" si="238"/>
        <v>0</v>
      </c>
      <c r="K1127" s="375">
        <f t="shared" si="239"/>
        <v>0</v>
      </c>
    </row>
    <row r="1128" spans="1:11">
      <c r="A1128" s="372">
        <v>2200119</v>
      </c>
      <c r="B1128" s="373" t="s">
        <v>1223</v>
      </c>
      <c r="C1128" s="374">
        <v>0</v>
      </c>
      <c r="D1128" s="295">
        <v>0</v>
      </c>
      <c r="E1128" s="375">
        <f t="shared" si="236"/>
        <v>0</v>
      </c>
      <c r="F1128" s="295">
        <f t="shared" si="237"/>
        <v>0</v>
      </c>
      <c r="G1128" s="295"/>
      <c r="H1128" s="295"/>
      <c r="I1128" s="387"/>
      <c r="J1128" s="374">
        <f t="shared" si="238"/>
        <v>0</v>
      </c>
      <c r="K1128" s="375">
        <f t="shared" si="239"/>
        <v>0</v>
      </c>
    </row>
    <row r="1129" spans="1:11">
      <c r="A1129" s="372">
        <v>2200120</v>
      </c>
      <c r="B1129" s="373" t="s">
        <v>1224</v>
      </c>
      <c r="C1129" s="374">
        <v>0</v>
      </c>
      <c r="D1129" s="295">
        <v>0</v>
      </c>
      <c r="E1129" s="375">
        <f t="shared" si="236"/>
        <v>0</v>
      </c>
      <c r="F1129" s="295">
        <f t="shared" si="237"/>
        <v>0</v>
      </c>
      <c r="G1129" s="295"/>
      <c r="H1129" s="295"/>
      <c r="I1129" s="387"/>
      <c r="J1129" s="374">
        <f t="shared" si="238"/>
        <v>0</v>
      </c>
      <c r="K1129" s="375">
        <f t="shared" si="239"/>
        <v>0</v>
      </c>
    </row>
    <row r="1130" spans="1:11">
      <c r="A1130" s="372">
        <v>2200121</v>
      </c>
      <c r="B1130" s="373" t="s">
        <v>1225</v>
      </c>
      <c r="C1130" s="374">
        <v>0</v>
      </c>
      <c r="D1130" s="295">
        <v>0</v>
      </c>
      <c r="E1130" s="375">
        <f t="shared" si="236"/>
        <v>0</v>
      </c>
      <c r="F1130" s="295">
        <f t="shared" si="237"/>
        <v>0</v>
      </c>
      <c r="G1130" s="295"/>
      <c r="H1130" s="295"/>
      <c r="I1130" s="387"/>
      <c r="J1130" s="374">
        <f t="shared" si="238"/>
        <v>0</v>
      </c>
      <c r="K1130" s="375">
        <f t="shared" si="239"/>
        <v>0</v>
      </c>
    </row>
    <row r="1131" spans="1:11">
      <c r="A1131" s="372">
        <v>2200122</v>
      </c>
      <c r="B1131" s="373" t="s">
        <v>1226</v>
      </c>
      <c r="C1131" s="374">
        <v>0</v>
      </c>
      <c r="D1131" s="295">
        <v>0</v>
      </c>
      <c r="E1131" s="375">
        <f t="shared" si="236"/>
        <v>0</v>
      </c>
      <c r="F1131" s="295">
        <f t="shared" si="237"/>
        <v>0</v>
      </c>
      <c r="G1131" s="295"/>
      <c r="H1131" s="295"/>
      <c r="I1131" s="387"/>
      <c r="J1131" s="374">
        <f t="shared" si="238"/>
        <v>0</v>
      </c>
      <c r="K1131" s="375">
        <f t="shared" si="239"/>
        <v>0</v>
      </c>
    </row>
    <row r="1132" spans="1:11">
      <c r="A1132" s="372">
        <v>2200123</v>
      </c>
      <c r="B1132" s="373" t="s">
        <v>1227</v>
      </c>
      <c r="C1132" s="374">
        <v>0</v>
      </c>
      <c r="D1132" s="295">
        <v>0</v>
      </c>
      <c r="E1132" s="375">
        <f t="shared" si="236"/>
        <v>0</v>
      </c>
      <c r="F1132" s="295">
        <f t="shared" si="237"/>
        <v>0</v>
      </c>
      <c r="G1132" s="295"/>
      <c r="H1132" s="295"/>
      <c r="I1132" s="387"/>
      <c r="J1132" s="374">
        <f t="shared" si="238"/>
        <v>0</v>
      </c>
      <c r="K1132" s="375">
        <f t="shared" si="239"/>
        <v>0</v>
      </c>
    </row>
    <row r="1133" spans="1:11">
      <c r="A1133" s="372">
        <v>2200124</v>
      </c>
      <c r="B1133" s="373" t="s">
        <v>1228</v>
      </c>
      <c r="C1133" s="374">
        <v>0</v>
      </c>
      <c r="D1133" s="295">
        <v>0</v>
      </c>
      <c r="E1133" s="375">
        <f t="shared" si="236"/>
        <v>0</v>
      </c>
      <c r="F1133" s="295">
        <f t="shared" si="237"/>
        <v>0</v>
      </c>
      <c r="G1133" s="295"/>
      <c r="H1133" s="295"/>
      <c r="I1133" s="387"/>
      <c r="J1133" s="374">
        <f t="shared" si="238"/>
        <v>0</v>
      </c>
      <c r="K1133" s="375">
        <f t="shared" si="239"/>
        <v>0</v>
      </c>
    </row>
    <row r="1134" spans="1:11">
      <c r="A1134" s="372">
        <v>2200125</v>
      </c>
      <c r="B1134" s="373" t="s">
        <v>1229</v>
      </c>
      <c r="C1134" s="374">
        <v>0</v>
      </c>
      <c r="D1134" s="295">
        <v>0</v>
      </c>
      <c r="E1134" s="375">
        <f t="shared" si="236"/>
        <v>0</v>
      </c>
      <c r="F1134" s="295">
        <f t="shared" si="237"/>
        <v>0</v>
      </c>
      <c r="G1134" s="295"/>
      <c r="H1134" s="295"/>
      <c r="I1134" s="387"/>
      <c r="J1134" s="374">
        <f t="shared" si="238"/>
        <v>0</v>
      </c>
      <c r="K1134" s="375">
        <f t="shared" si="239"/>
        <v>0</v>
      </c>
    </row>
    <row r="1135" spans="1:11">
      <c r="A1135" s="372">
        <v>2200126</v>
      </c>
      <c r="B1135" s="373" t="s">
        <v>1230</v>
      </c>
      <c r="C1135" s="374">
        <v>0</v>
      </c>
      <c r="D1135" s="295">
        <v>0</v>
      </c>
      <c r="E1135" s="375">
        <f t="shared" si="236"/>
        <v>0</v>
      </c>
      <c r="F1135" s="295">
        <f t="shared" si="237"/>
        <v>0</v>
      </c>
      <c r="G1135" s="295"/>
      <c r="H1135" s="295"/>
      <c r="I1135" s="387"/>
      <c r="J1135" s="374">
        <f t="shared" si="238"/>
        <v>0</v>
      </c>
      <c r="K1135" s="375">
        <f t="shared" si="239"/>
        <v>0</v>
      </c>
    </row>
    <row r="1136" spans="1:11">
      <c r="A1136" s="372">
        <v>2200127</v>
      </c>
      <c r="B1136" s="373" t="s">
        <v>1231</v>
      </c>
      <c r="C1136" s="374">
        <v>0</v>
      </c>
      <c r="D1136" s="295">
        <v>0</v>
      </c>
      <c r="E1136" s="375">
        <f t="shared" si="236"/>
        <v>0</v>
      </c>
      <c r="F1136" s="295">
        <f t="shared" si="237"/>
        <v>0</v>
      </c>
      <c r="G1136" s="295"/>
      <c r="H1136" s="295"/>
      <c r="I1136" s="387"/>
      <c r="J1136" s="374">
        <f t="shared" si="238"/>
        <v>0</v>
      </c>
      <c r="K1136" s="375">
        <f t="shared" si="239"/>
        <v>0</v>
      </c>
    </row>
    <row r="1137" spans="1:11">
      <c r="A1137" s="372">
        <v>2200128</v>
      </c>
      <c r="B1137" s="373" t="s">
        <v>1232</v>
      </c>
      <c r="C1137" s="374">
        <v>0</v>
      </c>
      <c r="D1137" s="295">
        <v>0</v>
      </c>
      <c r="E1137" s="375">
        <f t="shared" si="236"/>
        <v>0</v>
      </c>
      <c r="F1137" s="295">
        <f t="shared" si="237"/>
        <v>0</v>
      </c>
      <c r="G1137" s="295"/>
      <c r="H1137" s="295"/>
      <c r="I1137" s="387"/>
      <c r="J1137" s="374">
        <f t="shared" si="238"/>
        <v>0</v>
      </c>
      <c r="K1137" s="375">
        <f t="shared" si="239"/>
        <v>0</v>
      </c>
    </row>
    <row r="1138" spans="1:11">
      <c r="A1138" s="372">
        <v>2200129</v>
      </c>
      <c r="B1138" s="373" t="s">
        <v>1233</v>
      </c>
      <c r="C1138" s="374">
        <v>0</v>
      </c>
      <c r="D1138" s="295">
        <v>0</v>
      </c>
      <c r="E1138" s="375">
        <f t="shared" si="236"/>
        <v>0</v>
      </c>
      <c r="F1138" s="295">
        <f t="shared" si="237"/>
        <v>0</v>
      </c>
      <c r="G1138" s="295"/>
      <c r="H1138" s="295"/>
      <c r="I1138" s="387"/>
      <c r="J1138" s="374">
        <f t="shared" si="238"/>
        <v>0</v>
      </c>
      <c r="K1138" s="375">
        <f t="shared" si="239"/>
        <v>0</v>
      </c>
    </row>
    <row r="1139" spans="1:11">
      <c r="A1139" s="372">
        <v>2200150</v>
      </c>
      <c r="B1139" s="373" t="s">
        <v>1234</v>
      </c>
      <c r="C1139" s="374">
        <v>882</v>
      </c>
      <c r="D1139" s="295">
        <v>794</v>
      </c>
      <c r="E1139" s="375">
        <f t="shared" si="236"/>
        <v>90.0226757369615</v>
      </c>
      <c r="F1139" s="295">
        <f t="shared" si="237"/>
        <v>739</v>
      </c>
      <c r="G1139" s="295">
        <v>739</v>
      </c>
      <c r="H1139" s="295"/>
      <c r="I1139" s="387"/>
      <c r="J1139" s="374">
        <f t="shared" si="238"/>
        <v>-143</v>
      </c>
      <c r="K1139" s="375">
        <f t="shared" si="239"/>
        <v>-16.2131519274376</v>
      </c>
    </row>
    <row r="1140" spans="1:11">
      <c r="A1140" s="372">
        <v>2200199</v>
      </c>
      <c r="B1140" s="373" t="s">
        <v>1235</v>
      </c>
      <c r="C1140" s="374">
        <v>0</v>
      </c>
      <c r="D1140" s="295">
        <v>0</v>
      </c>
      <c r="E1140" s="375">
        <f t="shared" si="236"/>
        <v>0</v>
      </c>
      <c r="F1140" s="295">
        <f t="shared" si="237"/>
        <v>0</v>
      </c>
      <c r="G1140" s="295"/>
      <c r="H1140" s="295"/>
      <c r="I1140" s="387"/>
      <c r="J1140" s="374">
        <f t="shared" si="238"/>
        <v>0</v>
      </c>
      <c r="K1140" s="375">
        <f t="shared" si="239"/>
        <v>0</v>
      </c>
    </row>
    <row r="1141" spans="1:11">
      <c r="A1141" s="376">
        <v>22005</v>
      </c>
      <c r="B1141" s="377" t="s">
        <v>1236</v>
      </c>
      <c r="C1141" s="378">
        <v>33</v>
      </c>
      <c r="D1141" s="378">
        <f t="shared" ref="D1141:I1141" si="245">SUM(D1142:D1155)</f>
        <v>42</v>
      </c>
      <c r="E1141" s="379">
        <f t="shared" si="236"/>
        <v>127.272727272727</v>
      </c>
      <c r="F1141" s="378">
        <f t="shared" si="237"/>
        <v>28</v>
      </c>
      <c r="G1141" s="378">
        <f t="shared" si="245"/>
        <v>28</v>
      </c>
      <c r="H1141" s="378">
        <f t="shared" si="245"/>
        <v>0</v>
      </c>
      <c r="I1141" s="388">
        <f t="shared" si="245"/>
        <v>0</v>
      </c>
      <c r="J1141" s="378">
        <f t="shared" si="238"/>
        <v>-5</v>
      </c>
      <c r="K1141" s="379">
        <f t="shared" si="239"/>
        <v>-15.1515151515152</v>
      </c>
    </row>
    <row r="1142" spans="1:11">
      <c r="A1142" s="372">
        <v>2200501</v>
      </c>
      <c r="B1142" s="373" t="s">
        <v>1237</v>
      </c>
      <c r="C1142" s="374">
        <v>0</v>
      </c>
      <c r="D1142" s="295">
        <v>0</v>
      </c>
      <c r="E1142" s="375">
        <f t="shared" si="236"/>
        <v>0</v>
      </c>
      <c r="F1142" s="295">
        <f t="shared" si="237"/>
        <v>0</v>
      </c>
      <c r="G1142" s="295"/>
      <c r="H1142" s="295"/>
      <c r="I1142" s="387"/>
      <c r="J1142" s="374">
        <f t="shared" si="238"/>
        <v>0</v>
      </c>
      <c r="K1142" s="375">
        <f t="shared" si="239"/>
        <v>0</v>
      </c>
    </row>
    <row r="1143" spans="1:11">
      <c r="A1143" s="372">
        <v>2200502</v>
      </c>
      <c r="B1143" s="373" t="s">
        <v>1238</v>
      </c>
      <c r="C1143" s="374">
        <v>0</v>
      </c>
      <c r="D1143" s="295">
        <v>0</v>
      </c>
      <c r="E1143" s="375">
        <f t="shared" si="236"/>
        <v>0</v>
      </c>
      <c r="F1143" s="295">
        <f t="shared" si="237"/>
        <v>0</v>
      </c>
      <c r="G1143" s="295"/>
      <c r="H1143" s="295"/>
      <c r="I1143" s="387"/>
      <c r="J1143" s="374">
        <f t="shared" si="238"/>
        <v>0</v>
      </c>
      <c r="K1143" s="375">
        <f t="shared" si="239"/>
        <v>0</v>
      </c>
    </row>
    <row r="1144" spans="1:11">
      <c r="A1144" s="372">
        <v>2200503</v>
      </c>
      <c r="B1144" s="373" t="s">
        <v>1239</v>
      </c>
      <c r="C1144" s="374">
        <v>0</v>
      </c>
      <c r="D1144" s="295">
        <v>0</v>
      </c>
      <c r="E1144" s="375">
        <f t="shared" si="236"/>
        <v>0</v>
      </c>
      <c r="F1144" s="295">
        <f t="shared" si="237"/>
        <v>0</v>
      </c>
      <c r="G1144" s="295"/>
      <c r="H1144" s="295"/>
      <c r="I1144" s="387"/>
      <c r="J1144" s="374">
        <f t="shared" si="238"/>
        <v>0</v>
      </c>
      <c r="K1144" s="375">
        <f t="shared" si="239"/>
        <v>0</v>
      </c>
    </row>
    <row r="1145" spans="1:11">
      <c r="A1145" s="372">
        <v>2200504</v>
      </c>
      <c r="B1145" s="373" t="s">
        <v>1240</v>
      </c>
      <c r="C1145" s="374">
        <v>33</v>
      </c>
      <c r="D1145" s="295">
        <v>28</v>
      </c>
      <c r="E1145" s="375">
        <f t="shared" si="236"/>
        <v>84.8484848484848</v>
      </c>
      <c r="F1145" s="295">
        <f t="shared" si="237"/>
        <v>28</v>
      </c>
      <c r="G1145" s="295">
        <v>28</v>
      </c>
      <c r="H1145" s="295"/>
      <c r="I1145" s="387"/>
      <c r="J1145" s="374">
        <f t="shared" si="238"/>
        <v>-5</v>
      </c>
      <c r="K1145" s="375">
        <f t="shared" si="239"/>
        <v>-15.1515151515152</v>
      </c>
    </row>
    <row r="1146" spans="1:11">
      <c r="A1146" s="372">
        <v>2200506</v>
      </c>
      <c r="B1146" s="373" t="s">
        <v>1241</v>
      </c>
      <c r="C1146" s="374">
        <v>0</v>
      </c>
      <c r="D1146" s="295">
        <v>0</v>
      </c>
      <c r="E1146" s="375">
        <f t="shared" si="236"/>
        <v>0</v>
      </c>
      <c r="F1146" s="295">
        <f t="shared" si="237"/>
        <v>0</v>
      </c>
      <c r="G1146" s="295"/>
      <c r="H1146" s="295"/>
      <c r="I1146" s="387"/>
      <c r="J1146" s="374">
        <f t="shared" si="238"/>
        <v>0</v>
      </c>
      <c r="K1146" s="375">
        <f t="shared" si="239"/>
        <v>0</v>
      </c>
    </row>
    <row r="1147" spans="1:11">
      <c r="A1147" s="372">
        <v>2200507</v>
      </c>
      <c r="B1147" s="373" t="s">
        <v>1242</v>
      </c>
      <c r="C1147" s="374">
        <v>0</v>
      </c>
      <c r="D1147" s="295">
        <v>0</v>
      </c>
      <c r="E1147" s="375">
        <f t="shared" si="236"/>
        <v>0</v>
      </c>
      <c r="F1147" s="295">
        <f t="shared" si="237"/>
        <v>0</v>
      </c>
      <c r="G1147" s="295"/>
      <c r="H1147" s="295"/>
      <c r="I1147" s="387"/>
      <c r="J1147" s="374">
        <f t="shared" si="238"/>
        <v>0</v>
      </c>
      <c r="K1147" s="375">
        <f t="shared" si="239"/>
        <v>0</v>
      </c>
    </row>
    <row r="1148" spans="1:11">
      <c r="A1148" s="372">
        <v>2200508</v>
      </c>
      <c r="B1148" s="373" t="s">
        <v>1243</v>
      </c>
      <c r="C1148" s="374">
        <v>0</v>
      </c>
      <c r="D1148" s="295">
        <v>0</v>
      </c>
      <c r="E1148" s="375">
        <f t="shared" si="236"/>
        <v>0</v>
      </c>
      <c r="F1148" s="295">
        <f t="shared" si="237"/>
        <v>0</v>
      </c>
      <c r="G1148" s="295"/>
      <c r="H1148" s="295"/>
      <c r="I1148" s="387"/>
      <c r="J1148" s="374">
        <f t="shared" si="238"/>
        <v>0</v>
      </c>
      <c r="K1148" s="375">
        <f t="shared" si="239"/>
        <v>0</v>
      </c>
    </row>
    <row r="1149" spans="1:11">
      <c r="A1149" s="372">
        <v>2200509</v>
      </c>
      <c r="B1149" s="373" t="s">
        <v>1244</v>
      </c>
      <c r="C1149" s="374">
        <v>0</v>
      </c>
      <c r="D1149" s="295">
        <v>0</v>
      </c>
      <c r="E1149" s="375">
        <f t="shared" si="236"/>
        <v>0</v>
      </c>
      <c r="F1149" s="295">
        <f t="shared" si="237"/>
        <v>0</v>
      </c>
      <c r="G1149" s="295"/>
      <c r="H1149" s="295"/>
      <c r="I1149" s="387"/>
      <c r="J1149" s="374">
        <f t="shared" si="238"/>
        <v>0</v>
      </c>
      <c r="K1149" s="375">
        <f t="shared" si="239"/>
        <v>0</v>
      </c>
    </row>
    <row r="1150" spans="1:11">
      <c r="A1150" s="372">
        <v>2200510</v>
      </c>
      <c r="B1150" s="373" t="s">
        <v>1245</v>
      </c>
      <c r="C1150" s="374">
        <v>0</v>
      </c>
      <c r="D1150" s="295">
        <v>0</v>
      </c>
      <c r="E1150" s="375">
        <f t="shared" si="236"/>
        <v>0</v>
      </c>
      <c r="F1150" s="295">
        <f t="shared" si="237"/>
        <v>0</v>
      </c>
      <c r="G1150" s="295"/>
      <c r="H1150" s="295"/>
      <c r="I1150" s="387"/>
      <c r="J1150" s="374">
        <f t="shared" si="238"/>
        <v>0</v>
      </c>
      <c r="K1150" s="375">
        <f t="shared" si="239"/>
        <v>0</v>
      </c>
    </row>
    <row r="1151" spans="1:11">
      <c r="A1151" s="372">
        <v>2200511</v>
      </c>
      <c r="B1151" s="373" t="s">
        <v>1246</v>
      </c>
      <c r="C1151" s="374">
        <v>0</v>
      </c>
      <c r="D1151" s="295">
        <v>0</v>
      </c>
      <c r="E1151" s="375">
        <f t="shared" si="236"/>
        <v>0</v>
      </c>
      <c r="F1151" s="295">
        <f t="shared" si="237"/>
        <v>0</v>
      </c>
      <c r="G1151" s="295"/>
      <c r="H1151" s="295"/>
      <c r="I1151" s="387"/>
      <c r="J1151" s="374">
        <f t="shared" si="238"/>
        <v>0</v>
      </c>
      <c r="K1151" s="375">
        <f t="shared" si="239"/>
        <v>0</v>
      </c>
    </row>
    <row r="1152" spans="1:11">
      <c r="A1152" s="372">
        <v>2200512</v>
      </c>
      <c r="B1152" s="373" t="s">
        <v>1247</v>
      </c>
      <c r="C1152" s="374">
        <v>0</v>
      </c>
      <c r="D1152" s="295">
        <v>0</v>
      </c>
      <c r="E1152" s="375">
        <f t="shared" ref="E1152:E1168" si="246">IF(C1152=0,0,D1152/C1152)*100</f>
        <v>0</v>
      </c>
      <c r="F1152" s="295">
        <f t="shared" ref="F1152:F1168" si="247">G1152+H1152+I1152</f>
        <v>0</v>
      </c>
      <c r="G1152" s="295"/>
      <c r="H1152" s="295"/>
      <c r="I1152" s="387"/>
      <c r="J1152" s="374">
        <f t="shared" ref="J1152:J1168" si="248">F1152-C1152</f>
        <v>0</v>
      </c>
      <c r="K1152" s="375">
        <f t="shared" ref="K1152:K1168" si="249">IF(C1152=0,0,J1152/C1152*100)</f>
        <v>0</v>
      </c>
    </row>
    <row r="1153" spans="1:11">
      <c r="A1153" s="372">
        <v>2200513</v>
      </c>
      <c r="B1153" s="373" t="s">
        <v>1248</v>
      </c>
      <c r="C1153" s="374">
        <v>0</v>
      </c>
      <c r="D1153" s="295">
        <v>0</v>
      </c>
      <c r="E1153" s="375">
        <f t="shared" si="246"/>
        <v>0</v>
      </c>
      <c r="F1153" s="295">
        <f t="shared" si="247"/>
        <v>0</v>
      </c>
      <c r="G1153" s="295"/>
      <c r="H1153" s="295"/>
      <c r="I1153" s="387"/>
      <c r="J1153" s="374">
        <f t="shared" si="248"/>
        <v>0</v>
      </c>
      <c r="K1153" s="375">
        <f t="shared" si="249"/>
        <v>0</v>
      </c>
    </row>
    <row r="1154" spans="1:11">
      <c r="A1154" s="372">
        <v>2200514</v>
      </c>
      <c r="B1154" s="373" t="s">
        <v>1249</v>
      </c>
      <c r="C1154" s="374">
        <v>0</v>
      </c>
      <c r="D1154" s="295">
        <v>0</v>
      </c>
      <c r="E1154" s="375">
        <f t="shared" si="246"/>
        <v>0</v>
      </c>
      <c r="F1154" s="295">
        <f t="shared" si="247"/>
        <v>0</v>
      </c>
      <c r="G1154" s="295"/>
      <c r="H1154" s="295"/>
      <c r="I1154" s="387"/>
      <c r="J1154" s="374">
        <f t="shared" si="248"/>
        <v>0</v>
      </c>
      <c r="K1154" s="375">
        <f t="shared" si="249"/>
        <v>0</v>
      </c>
    </row>
    <row r="1155" spans="1:11">
      <c r="A1155" s="372">
        <v>2200599</v>
      </c>
      <c r="B1155" s="373" t="s">
        <v>1250</v>
      </c>
      <c r="C1155" s="374">
        <v>0</v>
      </c>
      <c r="D1155" s="295">
        <v>14</v>
      </c>
      <c r="E1155" s="375">
        <f t="shared" si="246"/>
        <v>0</v>
      </c>
      <c r="F1155" s="295">
        <f t="shared" si="247"/>
        <v>0</v>
      </c>
      <c r="G1155" s="295"/>
      <c r="H1155" s="295"/>
      <c r="I1155" s="387"/>
      <c r="J1155" s="374">
        <f t="shared" si="248"/>
        <v>0</v>
      </c>
      <c r="K1155" s="375">
        <f t="shared" si="249"/>
        <v>0</v>
      </c>
    </row>
    <row r="1156" spans="1:11">
      <c r="A1156" s="376">
        <v>22099</v>
      </c>
      <c r="B1156" s="377" t="s">
        <v>1251</v>
      </c>
      <c r="C1156" s="378">
        <v>0</v>
      </c>
      <c r="D1156" s="378">
        <f t="shared" ref="D1156:I1156" si="250">SUM(D1157)</f>
        <v>0</v>
      </c>
      <c r="E1156" s="379">
        <f t="shared" si="246"/>
        <v>0</v>
      </c>
      <c r="F1156" s="378">
        <f t="shared" si="247"/>
        <v>0</v>
      </c>
      <c r="G1156" s="378">
        <f t="shared" si="250"/>
        <v>0</v>
      </c>
      <c r="H1156" s="378">
        <f t="shared" si="250"/>
        <v>0</v>
      </c>
      <c r="I1156" s="388">
        <f t="shared" si="250"/>
        <v>0</v>
      </c>
      <c r="J1156" s="378">
        <f t="shared" si="248"/>
        <v>0</v>
      </c>
      <c r="K1156" s="379">
        <f t="shared" si="249"/>
        <v>0</v>
      </c>
    </row>
    <row r="1157" spans="1:11">
      <c r="A1157" s="372">
        <v>2209999</v>
      </c>
      <c r="B1157" s="373" t="s">
        <v>1251</v>
      </c>
      <c r="C1157" s="374">
        <v>0</v>
      </c>
      <c r="D1157" s="295">
        <v>0</v>
      </c>
      <c r="E1157" s="375">
        <f t="shared" si="246"/>
        <v>0</v>
      </c>
      <c r="F1157" s="295">
        <f t="shared" si="247"/>
        <v>0</v>
      </c>
      <c r="G1157" s="295"/>
      <c r="H1157" s="295"/>
      <c r="I1157" s="387"/>
      <c r="J1157" s="374">
        <f t="shared" si="248"/>
        <v>0</v>
      </c>
      <c r="K1157" s="375">
        <f t="shared" si="249"/>
        <v>0</v>
      </c>
    </row>
    <row r="1158" spans="1:11">
      <c r="A1158" s="396">
        <v>221</v>
      </c>
      <c r="B1158" s="397" t="s">
        <v>1252</v>
      </c>
      <c r="C1158" s="366">
        <f t="shared" ref="C1158:I1158" si="251">SUM(C1159,C1172,C1176)</f>
        <v>8728</v>
      </c>
      <c r="D1158" s="366">
        <f t="shared" si="251"/>
        <v>9030</v>
      </c>
      <c r="E1158" s="384">
        <f t="shared" si="246"/>
        <v>103.46012832264</v>
      </c>
      <c r="F1158" s="366">
        <f t="shared" si="247"/>
        <v>8401</v>
      </c>
      <c r="G1158" s="366">
        <f t="shared" si="251"/>
        <v>7427</v>
      </c>
      <c r="H1158" s="366">
        <f t="shared" si="251"/>
        <v>330</v>
      </c>
      <c r="I1158" s="383">
        <f t="shared" si="251"/>
        <v>644</v>
      </c>
      <c r="J1158" s="366">
        <f t="shared" si="248"/>
        <v>-327</v>
      </c>
      <c r="K1158" s="384">
        <f t="shared" si="249"/>
        <v>-3.74656278643446</v>
      </c>
    </row>
    <row r="1159" spans="1:11">
      <c r="A1159" s="376">
        <v>22101</v>
      </c>
      <c r="B1159" s="377" t="s">
        <v>1253</v>
      </c>
      <c r="C1159" s="378">
        <v>450</v>
      </c>
      <c r="D1159" s="378">
        <f t="shared" ref="D1159:I1159" si="252">SUM(D1160:D1171)</f>
        <v>962</v>
      </c>
      <c r="E1159" s="379">
        <f t="shared" si="246"/>
        <v>213.777777777778</v>
      </c>
      <c r="F1159" s="378">
        <f t="shared" si="247"/>
        <v>974</v>
      </c>
      <c r="G1159" s="378">
        <f t="shared" si="252"/>
        <v>0</v>
      </c>
      <c r="H1159" s="378">
        <f t="shared" si="252"/>
        <v>330</v>
      </c>
      <c r="I1159" s="388">
        <f t="shared" si="252"/>
        <v>644</v>
      </c>
      <c r="J1159" s="378">
        <f t="shared" si="248"/>
        <v>524</v>
      </c>
      <c r="K1159" s="379">
        <f t="shared" si="249"/>
        <v>116.444444444444</v>
      </c>
    </row>
    <row r="1160" spans="1:11">
      <c r="A1160" s="372">
        <v>2210101</v>
      </c>
      <c r="B1160" s="373" t="s">
        <v>1254</v>
      </c>
      <c r="C1160" s="374">
        <v>0</v>
      </c>
      <c r="D1160" s="295">
        <v>0</v>
      </c>
      <c r="E1160" s="375">
        <f t="shared" si="246"/>
        <v>0</v>
      </c>
      <c r="F1160" s="295">
        <f t="shared" si="247"/>
        <v>0</v>
      </c>
      <c r="G1160" s="295"/>
      <c r="H1160" s="295"/>
      <c r="I1160" s="387"/>
      <c r="J1160" s="374">
        <f t="shared" si="248"/>
        <v>0</v>
      </c>
      <c r="K1160" s="375">
        <f t="shared" si="249"/>
        <v>0</v>
      </c>
    </row>
    <row r="1161" spans="1:11">
      <c r="A1161" s="372">
        <v>2210102</v>
      </c>
      <c r="B1161" s="373" t="s">
        <v>1255</v>
      </c>
      <c r="C1161" s="374">
        <v>0</v>
      </c>
      <c r="D1161" s="295">
        <v>0</v>
      </c>
      <c r="E1161" s="375">
        <f t="shared" si="246"/>
        <v>0</v>
      </c>
      <c r="F1161" s="295">
        <f t="shared" si="247"/>
        <v>0</v>
      </c>
      <c r="G1161" s="295"/>
      <c r="H1161" s="295"/>
      <c r="I1161" s="387"/>
      <c r="J1161" s="374">
        <f t="shared" si="248"/>
        <v>0</v>
      </c>
      <c r="K1161" s="375">
        <f t="shared" si="249"/>
        <v>0</v>
      </c>
    </row>
    <row r="1162" spans="1:11">
      <c r="A1162" s="372">
        <v>2210103</v>
      </c>
      <c r="B1162" s="373" t="s">
        <v>1256</v>
      </c>
      <c r="C1162" s="374">
        <v>37</v>
      </c>
      <c r="D1162" s="295">
        <v>41</v>
      </c>
      <c r="E1162" s="375">
        <f t="shared" si="246"/>
        <v>110.810810810811</v>
      </c>
      <c r="F1162" s="295">
        <f t="shared" si="247"/>
        <v>261</v>
      </c>
      <c r="G1162" s="295"/>
      <c r="H1162" s="295">
        <v>86</v>
      </c>
      <c r="I1162" s="387">
        <v>175</v>
      </c>
      <c r="J1162" s="374">
        <f t="shared" si="248"/>
        <v>224</v>
      </c>
      <c r="K1162" s="375">
        <f t="shared" si="249"/>
        <v>605.405405405405</v>
      </c>
    </row>
    <row r="1163" spans="1:11">
      <c r="A1163" s="372">
        <v>2210104</v>
      </c>
      <c r="B1163" s="373" t="s">
        <v>1257</v>
      </c>
      <c r="C1163" s="374">
        <v>0</v>
      </c>
      <c r="D1163" s="295">
        <v>0</v>
      </c>
      <c r="E1163" s="375">
        <f t="shared" si="246"/>
        <v>0</v>
      </c>
      <c r="F1163" s="295">
        <f t="shared" si="247"/>
        <v>0</v>
      </c>
      <c r="G1163" s="295"/>
      <c r="H1163" s="295"/>
      <c r="I1163" s="387"/>
      <c r="J1163" s="374">
        <f t="shared" si="248"/>
        <v>0</v>
      </c>
      <c r="K1163" s="375">
        <f t="shared" si="249"/>
        <v>0</v>
      </c>
    </row>
    <row r="1164" spans="1:11">
      <c r="A1164" s="372">
        <v>2210105</v>
      </c>
      <c r="B1164" s="373" t="s">
        <v>1258</v>
      </c>
      <c r="C1164" s="374">
        <v>129</v>
      </c>
      <c r="D1164" s="295">
        <v>223</v>
      </c>
      <c r="E1164" s="375">
        <f t="shared" si="246"/>
        <v>172.868217054264</v>
      </c>
      <c r="F1164" s="295">
        <f t="shared" si="247"/>
        <v>226</v>
      </c>
      <c r="G1164" s="295"/>
      <c r="H1164" s="295">
        <v>226</v>
      </c>
      <c r="I1164" s="387"/>
      <c r="J1164" s="374">
        <f t="shared" si="248"/>
        <v>97</v>
      </c>
      <c r="K1164" s="375">
        <f t="shared" si="249"/>
        <v>75.1937984496124</v>
      </c>
    </row>
    <row r="1165" spans="1:11">
      <c r="A1165" s="372">
        <v>2210106</v>
      </c>
      <c r="B1165" s="373" t="s">
        <v>1259</v>
      </c>
      <c r="C1165" s="374">
        <v>0</v>
      </c>
      <c r="D1165" s="295">
        <v>0</v>
      </c>
      <c r="E1165" s="375">
        <f t="shared" si="246"/>
        <v>0</v>
      </c>
      <c r="F1165" s="295">
        <f t="shared" si="247"/>
        <v>0</v>
      </c>
      <c r="G1165" s="295"/>
      <c r="H1165" s="295"/>
      <c r="I1165" s="387"/>
      <c r="J1165" s="374">
        <f t="shared" si="248"/>
        <v>0</v>
      </c>
      <c r="K1165" s="375">
        <f t="shared" si="249"/>
        <v>0</v>
      </c>
    </row>
    <row r="1166" spans="1:11">
      <c r="A1166" s="372">
        <v>2210107</v>
      </c>
      <c r="B1166" s="373" t="s">
        <v>1260</v>
      </c>
      <c r="C1166" s="374">
        <v>17</v>
      </c>
      <c r="D1166" s="295">
        <v>13</v>
      </c>
      <c r="E1166" s="375">
        <f t="shared" si="246"/>
        <v>76.4705882352941</v>
      </c>
      <c r="F1166" s="295">
        <f t="shared" si="247"/>
        <v>0</v>
      </c>
      <c r="G1166" s="295"/>
      <c r="H1166" s="295"/>
      <c r="I1166" s="387"/>
      <c r="J1166" s="374">
        <f t="shared" si="248"/>
        <v>-17</v>
      </c>
      <c r="K1166" s="375">
        <f t="shared" si="249"/>
        <v>-100</v>
      </c>
    </row>
    <row r="1167" spans="1:11">
      <c r="A1167" s="372">
        <v>2210108</v>
      </c>
      <c r="B1167" s="373" t="s">
        <v>1261</v>
      </c>
      <c r="C1167" s="374">
        <v>0</v>
      </c>
      <c r="D1167" s="295">
        <v>112</v>
      </c>
      <c r="E1167" s="375">
        <f t="shared" si="246"/>
        <v>0</v>
      </c>
      <c r="F1167" s="295">
        <f t="shared" si="247"/>
        <v>97</v>
      </c>
      <c r="G1167" s="295"/>
      <c r="H1167" s="295"/>
      <c r="I1167" s="387">
        <v>97</v>
      </c>
      <c r="J1167" s="374">
        <f t="shared" si="248"/>
        <v>97</v>
      </c>
      <c r="K1167" s="375">
        <f t="shared" si="249"/>
        <v>0</v>
      </c>
    </row>
    <row r="1168" spans="1:11">
      <c r="A1168" s="372">
        <v>2210109</v>
      </c>
      <c r="B1168" s="373" t="s">
        <v>1262</v>
      </c>
      <c r="C1168" s="374">
        <v>0</v>
      </c>
      <c r="D1168" s="295">
        <v>0</v>
      </c>
      <c r="E1168" s="375">
        <f t="shared" si="246"/>
        <v>0</v>
      </c>
      <c r="F1168" s="295">
        <f t="shared" si="247"/>
        <v>0</v>
      </c>
      <c r="G1168" s="295"/>
      <c r="H1168" s="295"/>
      <c r="I1168" s="387"/>
      <c r="J1168" s="374">
        <f t="shared" si="248"/>
        <v>0</v>
      </c>
      <c r="K1168" s="375">
        <f t="shared" si="249"/>
        <v>0</v>
      </c>
    </row>
    <row r="1169" spans="1:11">
      <c r="A1169" s="372">
        <v>2210110</v>
      </c>
      <c r="B1169" s="373" t="s">
        <v>1263</v>
      </c>
      <c r="C1169" s="374"/>
      <c r="D1169" s="295">
        <v>573</v>
      </c>
      <c r="E1169" s="375"/>
      <c r="F1169" s="295"/>
      <c r="G1169" s="295"/>
      <c r="H1169" s="295"/>
      <c r="I1169" s="387">
        <v>372</v>
      </c>
      <c r="J1169" s="374"/>
      <c r="K1169" s="375"/>
    </row>
    <row r="1170" spans="1:11">
      <c r="A1170" s="372">
        <v>2210111</v>
      </c>
      <c r="B1170" s="373" t="s">
        <v>1264</v>
      </c>
      <c r="C1170" s="374"/>
      <c r="D1170" s="295"/>
      <c r="E1170" s="375"/>
      <c r="F1170" s="295"/>
      <c r="G1170" s="295"/>
      <c r="H1170" s="295">
        <v>18</v>
      </c>
      <c r="I1170" s="387"/>
      <c r="J1170" s="374"/>
      <c r="K1170" s="375"/>
    </row>
    <row r="1171" spans="1:11">
      <c r="A1171" s="372">
        <v>2210199</v>
      </c>
      <c r="B1171" s="373" t="s">
        <v>1265</v>
      </c>
      <c r="C1171" s="374">
        <v>0</v>
      </c>
      <c r="D1171" s="295">
        <v>0</v>
      </c>
      <c r="E1171" s="375">
        <f t="shared" ref="E1171:E1234" si="253">IF(C1171=0,0,D1171/C1171)*100</f>
        <v>0</v>
      </c>
      <c r="F1171" s="295">
        <f t="shared" ref="F1171:F1234" si="254">G1171+H1171+I1171</f>
        <v>0</v>
      </c>
      <c r="G1171" s="295"/>
      <c r="H1171" s="295"/>
      <c r="I1171" s="387"/>
      <c r="J1171" s="374">
        <f t="shared" ref="J1171:J1234" si="255">F1171-C1171</f>
        <v>0</v>
      </c>
      <c r="K1171" s="375">
        <f t="shared" ref="K1171:K1234" si="256">IF(C1171=0,0,J1171/C1171*100)</f>
        <v>0</v>
      </c>
    </row>
    <row r="1172" spans="1:11">
      <c r="A1172" s="376">
        <v>22102</v>
      </c>
      <c r="B1172" s="377" t="s">
        <v>1266</v>
      </c>
      <c r="C1172" s="378">
        <v>8278</v>
      </c>
      <c r="D1172" s="378">
        <f t="shared" ref="D1172:I1172" si="257">SUM(D1173:D1175)</f>
        <v>8068</v>
      </c>
      <c r="E1172" s="379">
        <f t="shared" si="253"/>
        <v>97.4631553515342</v>
      </c>
      <c r="F1172" s="378">
        <f t="shared" si="254"/>
        <v>7427</v>
      </c>
      <c r="G1172" s="378">
        <f t="shared" si="257"/>
        <v>7427</v>
      </c>
      <c r="H1172" s="378">
        <f t="shared" si="257"/>
        <v>0</v>
      </c>
      <c r="I1172" s="388">
        <f t="shared" si="257"/>
        <v>0</v>
      </c>
      <c r="J1172" s="378">
        <f t="shared" si="255"/>
        <v>-851</v>
      </c>
      <c r="K1172" s="379">
        <f t="shared" si="256"/>
        <v>-10.2802609325924</v>
      </c>
    </row>
    <row r="1173" spans="1:11">
      <c r="A1173" s="372">
        <v>2210201</v>
      </c>
      <c r="B1173" s="373" t="s">
        <v>1267</v>
      </c>
      <c r="C1173" s="374">
        <v>8278</v>
      </c>
      <c r="D1173" s="295">
        <v>8068</v>
      </c>
      <c r="E1173" s="375">
        <f t="shared" si="253"/>
        <v>97.4631553515342</v>
      </c>
      <c r="F1173" s="295">
        <f t="shared" si="254"/>
        <v>7427</v>
      </c>
      <c r="G1173" s="295">
        <v>7427</v>
      </c>
      <c r="H1173" s="295"/>
      <c r="I1173" s="387"/>
      <c r="J1173" s="374">
        <f t="shared" si="255"/>
        <v>-851</v>
      </c>
      <c r="K1173" s="375">
        <f t="shared" si="256"/>
        <v>-10.2802609325924</v>
      </c>
    </row>
    <row r="1174" spans="1:11">
      <c r="A1174" s="372">
        <v>2210202</v>
      </c>
      <c r="B1174" s="373" t="s">
        <v>1268</v>
      </c>
      <c r="C1174" s="374">
        <v>0</v>
      </c>
      <c r="D1174" s="295">
        <v>0</v>
      </c>
      <c r="E1174" s="375">
        <f t="shared" si="253"/>
        <v>0</v>
      </c>
      <c r="F1174" s="295">
        <f t="shared" si="254"/>
        <v>0</v>
      </c>
      <c r="G1174" s="295"/>
      <c r="H1174" s="295"/>
      <c r="I1174" s="387"/>
      <c r="J1174" s="374">
        <f t="shared" si="255"/>
        <v>0</v>
      </c>
      <c r="K1174" s="375">
        <f t="shared" si="256"/>
        <v>0</v>
      </c>
    </row>
    <row r="1175" spans="1:11">
      <c r="A1175" s="372">
        <v>2210203</v>
      </c>
      <c r="B1175" s="373" t="s">
        <v>1269</v>
      </c>
      <c r="C1175" s="374">
        <v>0</v>
      </c>
      <c r="D1175" s="295">
        <v>0</v>
      </c>
      <c r="E1175" s="375">
        <f t="shared" si="253"/>
        <v>0</v>
      </c>
      <c r="F1175" s="295">
        <f t="shared" si="254"/>
        <v>0</v>
      </c>
      <c r="G1175" s="295"/>
      <c r="H1175" s="295"/>
      <c r="I1175" s="387"/>
      <c r="J1175" s="374">
        <f t="shared" si="255"/>
        <v>0</v>
      </c>
      <c r="K1175" s="375">
        <f t="shared" si="256"/>
        <v>0</v>
      </c>
    </row>
    <row r="1176" spans="1:11">
      <c r="A1176" s="376">
        <v>22103</v>
      </c>
      <c r="B1176" s="377" t="s">
        <v>1270</v>
      </c>
      <c r="C1176" s="378">
        <v>0</v>
      </c>
      <c r="D1176" s="378">
        <f t="shared" ref="D1176:I1176" si="258">SUM(D1177:D1179)</f>
        <v>0</v>
      </c>
      <c r="E1176" s="379">
        <f t="shared" si="253"/>
        <v>0</v>
      </c>
      <c r="F1176" s="378">
        <f t="shared" si="254"/>
        <v>0</v>
      </c>
      <c r="G1176" s="378">
        <f t="shared" si="258"/>
        <v>0</v>
      </c>
      <c r="H1176" s="378">
        <f t="shared" si="258"/>
        <v>0</v>
      </c>
      <c r="I1176" s="388">
        <f t="shared" si="258"/>
        <v>0</v>
      </c>
      <c r="J1176" s="378">
        <f t="shared" si="255"/>
        <v>0</v>
      </c>
      <c r="K1176" s="379">
        <f t="shared" si="256"/>
        <v>0</v>
      </c>
    </row>
    <row r="1177" spans="1:11">
      <c r="A1177" s="372">
        <v>2210301</v>
      </c>
      <c r="B1177" s="373" t="s">
        <v>1271</v>
      </c>
      <c r="C1177" s="374">
        <v>0</v>
      </c>
      <c r="D1177" s="295">
        <v>0</v>
      </c>
      <c r="E1177" s="375">
        <f t="shared" si="253"/>
        <v>0</v>
      </c>
      <c r="F1177" s="295">
        <f t="shared" si="254"/>
        <v>0</v>
      </c>
      <c r="G1177" s="295"/>
      <c r="H1177" s="295"/>
      <c r="I1177" s="387"/>
      <c r="J1177" s="374">
        <f t="shared" si="255"/>
        <v>0</v>
      </c>
      <c r="K1177" s="375">
        <f t="shared" si="256"/>
        <v>0</v>
      </c>
    </row>
    <row r="1178" spans="1:11">
      <c r="A1178" s="372">
        <v>2210302</v>
      </c>
      <c r="B1178" s="373" t="s">
        <v>1272</v>
      </c>
      <c r="C1178" s="374">
        <v>0</v>
      </c>
      <c r="D1178" s="295">
        <v>0</v>
      </c>
      <c r="E1178" s="375">
        <f t="shared" si="253"/>
        <v>0</v>
      </c>
      <c r="F1178" s="295">
        <f t="shared" si="254"/>
        <v>0</v>
      </c>
      <c r="G1178" s="295"/>
      <c r="H1178" s="295"/>
      <c r="I1178" s="387"/>
      <c r="J1178" s="374">
        <f t="shared" si="255"/>
        <v>0</v>
      </c>
      <c r="K1178" s="375">
        <f t="shared" si="256"/>
        <v>0</v>
      </c>
    </row>
    <row r="1179" spans="1:11">
      <c r="A1179" s="372">
        <v>2210399</v>
      </c>
      <c r="B1179" s="373" t="s">
        <v>1273</v>
      </c>
      <c r="C1179" s="374">
        <v>0</v>
      </c>
      <c r="D1179" s="295">
        <v>0</v>
      </c>
      <c r="E1179" s="375">
        <f t="shared" si="253"/>
        <v>0</v>
      </c>
      <c r="F1179" s="295">
        <f t="shared" si="254"/>
        <v>0</v>
      </c>
      <c r="G1179" s="295"/>
      <c r="H1179" s="295"/>
      <c r="I1179" s="387"/>
      <c r="J1179" s="374">
        <f t="shared" si="255"/>
        <v>0</v>
      </c>
      <c r="K1179" s="375">
        <f t="shared" si="256"/>
        <v>0</v>
      </c>
    </row>
    <row r="1180" spans="1:11">
      <c r="A1180" s="396">
        <v>222</v>
      </c>
      <c r="B1180" s="397" t="s">
        <v>1274</v>
      </c>
      <c r="C1180" s="366">
        <f t="shared" ref="C1180:I1180" si="259">SUM(C1181,C1199,C1206,C1212)</f>
        <v>211</v>
      </c>
      <c r="D1180" s="366">
        <f t="shared" si="259"/>
        <v>116</v>
      </c>
      <c r="E1180" s="384">
        <f t="shared" si="253"/>
        <v>54.9763033175355</v>
      </c>
      <c r="F1180" s="366">
        <f t="shared" si="254"/>
        <v>775</v>
      </c>
      <c r="G1180" s="366">
        <f t="shared" si="259"/>
        <v>76</v>
      </c>
      <c r="H1180" s="366">
        <f t="shared" si="259"/>
        <v>109</v>
      </c>
      <c r="I1180" s="383">
        <f t="shared" si="259"/>
        <v>590</v>
      </c>
      <c r="J1180" s="366">
        <f t="shared" si="255"/>
        <v>564</v>
      </c>
      <c r="K1180" s="384">
        <f t="shared" si="256"/>
        <v>267.298578199052</v>
      </c>
    </row>
    <row r="1181" spans="1:11">
      <c r="A1181" s="376">
        <v>22201</v>
      </c>
      <c r="B1181" s="377" t="s">
        <v>1275</v>
      </c>
      <c r="C1181" s="378">
        <v>81</v>
      </c>
      <c r="D1181" s="378">
        <f t="shared" ref="D1181:I1181" si="260">SUM(D1182:D1198)</f>
        <v>76</v>
      </c>
      <c r="E1181" s="379">
        <f t="shared" si="253"/>
        <v>93.8271604938272</v>
      </c>
      <c r="F1181" s="378">
        <f t="shared" si="254"/>
        <v>78</v>
      </c>
      <c r="G1181" s="378">
        <f t="shared" si="260"/>
        <v>76</v>
      </c>
      <c r="H1181" s="378">
        <f t="shared" si="260"/>
        <v>2</v>
      </c>
      <c r="I1181" s="388">
        <f t="shared" si="260"/>
        <v>0</v>
      </c>
      <c r="J1181" s="378">
        <f t="shared" si="255"/>
        <v>-3</v>
      </c>
      <c r="K1181" s="379">
        <f t="shared" si="256"/>
        <v>-3.7037037037037</v>
      </c>
    </row>
    <row r="1182" spans="1:11">
      <c r="A1182" s="372">
        <v>2220101</v>
      </c>
      <c r="B1182" s="373" t="s">
        <v>1276</v>
      </c>
      <c r="C1182" s="374">
        <v>0</v>
      </c>
      <c r="D1182" s="295">
        <v>0</v>
      </c>
      <c r="E1182" s="375">
        <f t="shared" si="253"/>
        <v>0</v>
      </c>
      <c r="F1182" s="295">
        <f t="shared" si="254"/>
        <v>0</v>
      </c>
      <c r="G1182" s="295"/>
      <c r="H1182" s="295"/>
      <c r="I1182" s="387"/>
      <c r="J1182" s="374">
        <f t="shared" si="255"/>
        <v>0</v>
      </c>
      <c r="K1182" s="375">
        <f t="shared" si="256"/>
        <v>0</v>
      </c>
    </row>
    <row r="1183" spans="1:11">
      <c r="A1183" s="372">
        <v>2220102</v>
      </c>
      <c r="B1183" s="373" t="s">
        <v>1277</v>
      </c>
      <c r="C1183" s="374">
        <v>0</v>
      </c>
      <c r="D1183" s="295">
        <v>0</v>
      </c>
      <c r="E1183" s="375">
        <f t="shared" si="253"/>
        <v>0</v>
      </c>
      <c r="F1183" s="295">
        <f t="shared" si="254"/>
        <v>0</v>
      </c>
      <c r="G1183" s="295"/>
      <c r="H1183" s="295"/>
      <c r="I1183" s="387"/>
      <c r="J1183" s="374">
        <f t="shared" si="255"/>
        <v>0</v>
      </c>
      <c r="K1183" s="375">
        <f t="shared" si="256"/>
        <v>0</v>
      </c>
    </row>
    <row r="1184" spans="1:11">
      <c r="A1184" s="372">
        <v>2220103</v>
      </c>
      <c r="B1184" s="373" t="s">
        <v>1278</v>
      </c>
      <c r="C1184" s="374">
        <v>0</v>
      </c>
      <c r="D1184" s="295">
        <v>0</v>
      </c>
      <c r="E1184" s="375">
        <f t="shared" si="253"/>
        <v>0</v>
      </c>
      <c r="F1184" s="295">
        <f t="shared" si="254"/>
        <v>0</v>
      </c>
      <c r="G1184" s="295"/>
      <c r="H1184" s="295"/>
      <c r="I1184" s="387"/>
      <c r="J1184" s="374">
        <f t="shared" si="255"/>
        <v>0</v>
      </c>
      <c r="K1184" s="375">
        <f t="shared" si="256"/>
        <v>0</v>
      </c>
    </row>
    <row r="1185" spans="1:11">
      <c r="A1185" s="372">
        <v>2220104</v>
      </c>
      <c r="B1185" s="373" t="s">
        <v>1279</v>
      </c>
      <c r="C1185" s="374">
        <v>0</v>
      </c>
      <c r="D1185" s="295">
        <v>0</v>
      </c>
      <c r="E1185" s="375">
        <f t="shared" si="253"/>
        <v>0</v>
      </c>
      <c r="F1185" s="295">
        <f t="shared" si="254"/>
        <v>0</v>
      </c>
      <c r="G1185" s="295"/>
      <c r="H1185" s="295"/>
      <c r="I1185" s="387"/>
      <c r="J1185" s="374">
        <f t="shared" si="255"/>
        <v>0</v>
      </c>
      <c r="K1185" s="375">
        <f t="shared" si="256"/>
        <v>0</v>
      </c>
    </row>
    <row r="1186" spans="1:11">
      <c r="A1186" s="372">
        <v>2220105</v>
      </c>
      <c r="B1186" s="373" t="s">
        <v>1280</v>
      </c>
      <c r="C1186" s="374">
        <v>0</v>
      </c>
      <c r="D1186" s="295">
        <v>0</v>
      </c>
      <c r="E1186" s="375">
        <f t="shared" si="253"/>
        <v>0</v>
      </c>
      <c r="F1186" s="295">
        <f t="shared" si="254"/>
        <v>0</v>
      </c>
      <c r="G1186" s="295"/>
      <c r="H1186" s="295"/>
      <c r="I1186" s="387"/>
      <c r="J1186" s="374">
        <f t="shared" si="255"/>
        <v>0</v>
      </c>
      <c r="K1186" s="375">
        <f t="shared" si="256"/>
        <v>0</v>
      </c>
    </row>
    <row r="1187" spans="1:11">
      <c r="A1187" s="372">
        <v>2220106</v>
      </c>
      <c r="B1187" s="373" t="s">
        <v>1281</v>
      </c>
      <c r="C1187" s="374">
        <v>2</v>
      </c>
      <c r="D1187" s="295">
        <v>2</v>
      </c>
      <c r="E1187" s="375">
        <f t="shared" si="253"/>
        <v>100</v>
      </c>
      <c r="F1187" s="295">
        <f t="shared" si="254"/>
        <v>2</v>
      </c>
      <c r="G1187" s="295"/>
      <c r="H1187" s="295">
        <v>2</v>
      </c>
      <c r="I1187" s="387"/>
      <c r="J1187" s="374">
        <f t="shared" si="255"/>
        <v>0</v>
      </c>
      <c r="K1187" s="375">
        <f t="shared" si="256"/>
        <v>0</v>
      </c>
    </row>
    <row r="1188" spans="1:11">
      <c r="A1188" s="372">
        <v>2220107</v>
      </c>
      <c r="B1188" s="373" t="s">
        <v>1282</v>
      </c>
      <c r="C1188" s="374">
        <v>0</v>
      </c>
      <c r="D1188" s="295">
        <v>0</v>
      </c>
      <c r="E1188" s="375">
        <f t="shared" si="253"/>
        <v>0</v>
      </c>
      <c r="F1188" s="295">
        <f t="shared" si="254"/>
        <v>0</v>
      </c>
      <c r="G1188" s="295"/>
      <c r="H1188" s="295"/>
      <c r="I1188" s="387"/>
      <c r="J1188" s="374">
        <f t="shared" si="255"/>
        <v>0</v>
      </c>
      <c r="K1188" s="375">
        <f t="shared" si="256"/>
        <v>0</v>
      </c>
    </row>
    <row r="1189" spans="1:11">
      <c r="A1189" s="372">
        <v>2220112</v>
      </c>
      <c r="B1189" s="373" t="s">
        <v>1283</v>
      </c>
      <c r="C1189" s="374">
        <v>0</v>
      </c>
      <c r="D1189" s="295">
        <v>0</v>
      </c>
      <c r="E1189" s="375">
        <f t="shared" si="253"/>
        <v>0</v>
      </c>
      <c r="F1189" s="295">
        <f t="shared" si="254"/>
        <v>0</v>
      </c>
      <c r="G1189" s="295"/>
      <c r="H1189" s="295"/>
      <c r="I1189" s="387"/>
      <c r="J1189" s="374">
        <f t="shared" si="255"/>
        <v>0</v>
      </c>
      <c r="K1189" s="375">
        <f t="shared" si="256"/>
        <v>0</v>
      </c>
    </row>
    <row r="1190" spans="1:11">
      <c r="A1190" s="372">
        <v>2220113</v>
      </c>
      <c r="B1190" s="373" t="s">
        <v>1284</v>
      </c>
      <c r="C1190" s="374">
        <v>0</v>
      </c>
      <c r="D1190" s="295">
        <v>0</v>
      </c>
      <c r="E1190" s="375">
        <f t="shared" si="253"/>
        <v>0</v>
      </c>
      <c r="F1190" s="295">
        <f t="shared" si="254"/>
        <v>0</v>
      </c>
      <c r="G1190" s="295"/>
      <c r="H1190" s="295"/>
      <c r="I1190" s="387"/>
      <c r="J1190" s="374">
        <f t="shared" si="255"/>
        <v>0</v>
      </c>
      <c r="K1190" s="375">
        <f t="shared" si="256"/>
        <v>0</v>
      </c>
    </row>
    <row r="1191" spans="1:11">
      <c r="A1191" s="372">
        <v>2220114</v>
      </c>
      <c r="B1191" s="373" t="s">
        <v>1285</v>
      </c>
      <c r="C1191" s="374">
        <v>0</v>
      </c>
      <c r="D1191" s="295">
        <v>0</v>
      </c>
      <c r="E1191" s="375">
        <f t="shared" si="253"/>
        <v>0</v>
      </c>
      <c r="F1191" s="295">
        <f t="shared" si="254"/>
        <v>0</v>
      </c>
      <c r="G1191" s="295"/>
      <c r="H1191" s="295"/>
      <c r="I1191" s="387"/>
      <c r="J1191" s="374">
        <f t="shared" si="255"/>
        <v>0</v>
      </c>
      <c r="K1191" s="375">
        <f t="shared" si="256"/>
        <v>0</v>
      </c>
    </row>
    <row r="1192" spans="1:11">
      <c r="A1192" s="372">
        <v>2220115</v>
      </c>
      <c r="B1192" s="373" t="s">
        <v>1286</v>
      </c>
      <c r="C1192" s="374">
        <v>0</v>
      </c>
      <c r="D1192" s="295">
        <v>0</v>
      </c>
      <c r="E1192" s="375">
        <f t="shared" si="253"/>
        <v>0</v>
      </c>
      <c r="F1192" s="295">
        <f t="shared" si="254"/>
        <v>0</v>
      </c>
      <c r="G1192" s="295"/>
      <c r="H1192" s="295"/>
      <c r="I1192" s="387"/>
      <c r="J1192" s="374">
        <f t="shared" si="255"/>
        <v>0</v>
      </c>
      <c r="K1192" s="375">
        <f t="shared" si="256"/>
        <v>0</v>
      </c>
    </row>
    <row r="1193" spans="1:11">
      <c r="A1193" s="372">
        <v>2220118</v>
      </c>
      <c r="B1193" s="373" t="s">
        <v>1287</v>
      </c>
      <c r="C1193" s="374">
        <v>0</v>
      </c>
      <c r="D1193" s="295">
        <v>0</v>
      </c>
      <c r="E1193" s="375">
        <f t="shared" si="253"/>
        <v>0</v>
      </c>
      <c r="F1193" s="295">
        <f t="shared" si="254"/>
        <v>0</v>
      </c>
      <c r="G1193" s="295"/>
      <c r="H1193" s="295"/>
      <c r="I1193" s="387"/>
      <c r="J1193" s="374">
        <f t="shared" si="255"/>
        <v>0</v>
      </c>
      <c r="K1193" s="375">
        <f t="shared" si="256"/>
        <v>0</v>
      </c>
    </row>
    <row r="1194" spans="1:11">
      <c r="A1194" s="372">
        <v>2220119</v>
      </c>
      <c r="B1194" s="373" t="s">
        <v>1288</v>
      </c>
      <c r="C1194" s="374">
        <v>0</v>
      </c>
      <c r="D1194" s="295">
        <v>0</v>
      </c>
      <c r="E1194" s="375">
        <f t="shared" si="253"/>
        <v>0</v>
      </c>
      <c r="F1194" s="295">
        <f t="shared" si="254"/>
        <v>0</v>
      </c>
      <c r="G1194" s="295"/>
      <c r="H1194" s="295"/>
      <c r="I1194" s="387"/>
      <c r="J1194" s="374">
        <f t="shared" si="255"/>
        <v>0</v>
      </c>
      <c r="K1194" s="375">
        <f t="shared" si="256"/>
        <v>0</v>
      </c>
    </row>
    <row r="1195" spans="1:11">
      <c r="A1195" s="372">
        <v>2220120</v>
      </c>
      <c r="B1195" s="373" t="s">
        <v>1289</v>
      </c>
      <c r="C1195" s="374">
        <v>0</v>
      </c>
      <c r="D1195" s="295">
        <v>0</v>
      </c>
      <c r="E1195" s="375">
        <f t="shared" si="253"/>
        <v>0</v>
      </c>
      <c r="F1195" s="295">
        <f t="shared" si="254"/>
        <v>0</v>
      </c>
      <c r="G1195" s="295"/>
      <c r="H1195" s="295"/>
      <c r="I1195" s="387"/>
      <c r="J1195" s="374">
        <f t="shared" si="255"/>
        <v>0</v>
      </c>
      <c r="K1195" s="375">
        <f t="shared" si="256"/>
        <v>0</v>
      </c>
    </row>
    <row r="1196" spans="1:11">
      <c r="A1196" s="372">
        <v>2220121</v>
      </c>
      <c r="B1196" s="373" t="s">
        <v>1290</v>
      </c>
      <c r="C1196" s="374">
        <v>0</v>
      </c>
      <c r="D1196" s="295">
        <v>0</v>
      </c>
      <c r="E1196" s="375">
        <f t="shared" si="253"/>
        <v>0</v>
      </c>
      <c r="F1196" s="295">
        <f t="shared" si="254"/>
        <v>0</v>
      </c>
      <c r="G1196" s="295"/>
      <c r="H1196" s="295"/>
      <c r="I1196" s="387"/>
      <c r="J1196" s="374">
        <f t="shared" si="255"/>
        <v>0</v>
      </c>
      <c r="K1196" s="375">
        <f t="shared" si="256"/>
        <v>0</v>
      </c>
    </row>
    <row r="1197" spans="1:11">
      <c r="A1197" s="372">
        <v>2220150</v>
      </c>
      <c r="B1197" s="373" t="s">
        <v>1291</v>
      </c>
      <c r="C1197" s="374">
        <v>69</v>
      </c>
      <c r="D1197" s="295">
        <v>67</v>
      </c>
      <c r="E1197" s="375">
        <f t="shared" si="253"/>
        <v>97.1014492753623</v>
      </c>
      <c r="F1197" s="295">
        <f t="shared" si="254"/>
        <v>71</v>
      </c>
      <c r="G1197" s="295">
        <v>71</v>
      </c>
      <c r="H1197" s="295"/>
      <c r="I1197" s="387"/>
      <c r="J1197" s="374">
        <f t="shared" si="255"/>
        <v>2</v>
      </c>
      <c r="K1197" s="375">
        <f t="shared" si="256"/>
        <v>2.89855072463768</v>
      </c>
    </row>
    <row r="1198" spans="1:11">
      <c r="A1198" s="372">
        <v>2220199</v>
      </c>
      <c r="B1198" s="373" t="s">
        <v>1292</v>
      </c>
      <c r="C1198" s="374">
        <v>10</v>
      </c>
      <c r="D1198" s="295">
        <v>7</v>
      </c>
      <c r="E1198" s="375">
        <f t="shared" si="253"/>
        <v>70</v>
      </c>
      <c r="F1198" s="295">
        <f t="shared" si="254"/>
        <v>5</v>
      </c>
      <c r="G1198" s="295">
        <v>5</v>
      </c>
      <c r="H1198" s="295"/>
      <c r="I1198" s="387"/>
      <c r="J1198" s="374">
        <f t="shared" si="255"/>
        <v>-5</v>
      </c>
      <c r="K1198" s="375">
        <f t="shared" si="256"/>
        <v>-50</v>
      </c>
    </row>
    <row r="1199" spans="1:11">
      <c r="A1199" s="376">
        <v>22203</v>
      </c>
      <c r="B1199" s="377" t="s">
        <v>1293</v>
      </c>
      <c r="C1199" s="378">
        <v>0</v>
      </c>
      <c r="D1199" s="378">
        <f t="shared" ref="D1199:I1199" si="261">SUM(D1200:D1205)</f>
        <v>0</v>
      </c>
      <c r="E1199" s="379">
        <f t="shared" si="253"/>
        <v>0</v>
      </c>
      <c r="F1199" s="378">
        <f t="shared" si="254"/>
        <v>0</v>
      </c>
      <c r="G1199" s="378">
        <f t="shared" si="261"/>
        <v>0</v>
      </c>
      <c r="H1199" s="378">
        <f t="shared" si="261"/>
        <v>0</v>
      </c>
      <c r="I1199" s="388">
        <f t="shared" si="261"/>
        <v>0</v>
      </c>
      <c r="J1199" s="378">
        <f t="shared" si="255"/>
        <v>0</v>
      </c>
      <c r="K1199" s="379">
        <f t="shared" si="256"/>
        <v>0</v>
      </c>
    </row>
    <row r="1200" spans="1:11">
      <c r="A1200" s="372">
        <v>2220301</v>
      </c>
      <c r="B1200" s="373" t="s">
        <v>1294</v>
      </c>
      <c r="C1200" s="374">
        <v>0</v>
      </c>
      <c r="D1200" s="295">
        <v>0</v>
      </c>
      <c r="E1200" s="375">
        <f t="shared" si="253"/>
        <v>0</v>
      </c>
      <c r="F1200" s="295">
        <f t="shared" si="254"/>
        <v>0</v>
      </c>
      <c r="G1200" s="295"/>
      <c r="H1200" s="295"/>
      <c r="I1200" s="387"/>
      <c r="J1200" s="374">
        <f t="shared" si="255"/>
        <v>0</v>
      </c>
      <c r="K1200" s="375">
        <f t="shared" si="256"/>
        <v>0</v>
      </c>
    </row>
    <row r="1201" spans="1:11">
      <c r="A1201" s="372">
        <v>2220303</v>
      </c>
      <c r="B1201" s="373" t="s">
        <v>1295</v>
      </c>
      <c r="C1201" s="374">
        <v>0</v>
      </c>
      <c r="D1201" s="295">
        <v>0</v>
      </c>
      <c r="E1201" s="375">
        <f t="shared" si="253"/>
        <v>0</v>
      </c>
      <c r="F1201" s="295">
        <f t="shared" si="254"/>
        <v>0</v>
      </c>
      <c r="G1201" s="295"/>
      <c r="H1201" s="295"/>
      <c r="I1201" s="387"/>
      <c r="J1201" s="374">
        <f t="shared" si="255"/>
        <v>0</v>
      </c>
      <c r="K1201" s="375">
        <f t="shared" si="256"/>
        <v>0</v>
      </c>
    </row>
    <row r="1202" spans="1:11">
      <c r="A1202" s="372">
        <v>2220304</v>
      </c>
      <c r="B1202" s="373" t="s">
        <v>1296</v>
      </c>
      <c r="C1202" s="374">
        <v>0</v>
      </c>
      <c r="D1202" s="295">
        <v>0</v>
      </c>
      <c r="E1202" s="375">
        <f t="shared" si="253"/>
        <v>0</v>
      </c>
      <c r="F1202" s="295">
        <f t="shared" si="254"/>
        <v>0</v>
      </c>
      <c r="G1202" s="295"/>
      <c r="H1202" s="295"/>
      <c r="I1202" s="387"/>
      <c r="J1202" s="374">
        <f t="shared" si="255"/>
        <v>0</v>
      </c>
      <c r="K1202" s="375">
        <f t="shared" si="256"/>
        <v>0</v>
      </c>
    </row>
    <row r="1203" spans="1:11">
      <c r="A1203" s="372">
        <v>2220305</v>
      </c>
      <c r="B1203" s="373" t="s">
        <v>1297</v>
      </c>
      <c r="C1203" s="374">
        <v>0</v>
      </c>
      <c r="D1203" s="295">
        <v>0</v>
      </c>
      <c r="E1203" s="375">
        <f t="shared" si="253"/>
        <v>0</v>
      </c>
      <c r="F1203" s="295">
        <f t="shared" si="254"/>
        <v>0</v>
      </c>
      <c r="G1203" s="295"/>
      <c r="H1203" s="295"/>
      <c r="I1203" s="387"/>
      <c r="J1203" s="374">
        <f t="shared" si="255"/>
        <v>0</v>
      </c>
      <c r="K1203" s="375">
        <f t="shared" si="256"/>
        <v>0</v>
      </c>
    </row>
    <row r="1204" spans="1:11">
      <c r="A1204" s="372">
        <v>2220306</v>
      </c>
      <c r="B1204" s="373" t="s">
        <v>1298</v>
      </c>
      <c r="C1204" s="374">
        <v>0</v>
      </c>
      <c r="D1204" s="295">
        <v>0</v>
      </c>
      <c r="E1204" s="375">
        <f t="shared" si="253"/>
        <v>0</v>
      </c>
      <c r="F1204" s="295">
        <f t="shared" si="254"/>
        <v>0</v>
      </c>
      <c r="G1204" s="295"/>
      <c r="H1204" s="295"/>
      <c r="I1204" s="387"/>
      <c r="J1204" s="374">
        <f t="shared" si="255"/>
        <v>0</v>
      </c>
      <c r="K1204" s="375">
        <f t="shared" si="256"/>
        <v>0</v>
      </c>
    </row>
    <row r="1205" spans="1:11">
      <c r="A1205" s="372">
        <v>2220399</v>
      </c>
      <c r="B1205" s="373" t="s">
        <v>1299</v>
      </c>
      <c r="C1205" s="374">
        <v>0</v>
      </c>
      <c r="D1205" s="295">
        <v>0</v>
      </c>
      <c r="E1205" s="375">
        <f t="shared" si="253"/>
        <v>0</v>
      </c>
      <c r="F1205" s="295">
        <f t="shared" si="254"/>
        <v>0</v>
      </c>
      <c r="G1205" s="295"/>
      <c r="H1205" s="295"/>
      <c r="I1205" s="387"/>
      <c r="J1205" s="374">
        <f t="shared" si="255"/>
        <v>0</v>
      </c>
      <c r="K1205" s="375">
        <f t="shared" si="256"/>
        <v>0</v>
      </c>
    </row>
    <row r="1206" spans="1:11">
      <c r="A1206" s="376">
        <v>22204</v>
      </c>
      <c r="B1206" s="377" t="s">
        <v>1300</v>
      </c>
      <c r="C1206" s="378">
        <v>0</v>
      </c>
      <c r="D1206" s="378">
        <f t="shared" ref="D1206:I1206" si="262">SUM(D1207:D1211)</f>
        <v>40</v>
      </c>
      <c r="E1206" s="379">
        <f t="shared" si="253"/>
        <v>0</v>
      </c>
      <c r="F1206" s="378">
        <f t="shared" si="254"/>
        <v>460</v>
      </c>
      <c r="G1206" s="378">
        <f t="shared" si="262"/>
        <v>0</v>
      </c>
      <c r="H1206" s="378">
        <f t="shared" si="262"/>
        <v>0</v>
      </c>
      <c r="I1206" s="388">
        <f t="shared" si="262"/>
        <v>460</v>
      </c>
      <c r="J1206" s="378">
        <f t="shared" si="255"/>
        <v>460</v>
      </c>
      <c r="K1206" s="379">
        <f t="shared" si="256"/>
        <v>0</v>
      </c>
    </row>
    <row r="1207" spans="1:11">
      <c r="A1207" s="372">
        <v>2220401</v>
      </c>
      <c r="B1207" s="373" t="s">
        <v>1301</v>
      </c>
      <c r="C1207" s="374">
        <v>0</v>
      </c>
      <c r="D1207" s="295">
        <v>0</v>
      </c>
      <c r="E1207" s="375">
        <f t="shared" si="253"/>
        <v>0</v>
      </c>
      <c r="F1207" s="295">
        <f t="shared" si="254"/>
        <v>0</v>
      </c>
      <c r="G1207" s="295"/>
      <c r="H1207" s="295"/>
      <c r="I1207" s="387"/>
      <c r="J1207" s="374">
        <f t="shared" si="255"/>
        <v>0</v>
      </c>
      <c r="K1207" s="375">
        <f t="shared" si="256"/>
        <v>0</v>
      </c>
    </row>
    <row r="1208" spans="1:11">
      <c r="A1208" s="372">
        <v>2220402</v>
      </c>
      <c r="B1208" s="373" t="s">
        <v>1302</v>
      </c>
      <c r="C1208" s="374">
        <v>0</v>
      </c>
      <c r="D1208" s="295">
        <v>0</v>
      </c>
      <c r="E1208" s="375">
        <f t="shared" si="253"/>
        <v>0</v>
      </c>
      <c r="F1208" s="295">
        <f t="shared" si="254"/>
        <v>0</v>
      </c>
      <c r="G1208" s="295"/>
      <c r="H1208" s="295"/>
      <c r="I1208" s="387"/>
      <c r="J1208" s="374">
        <f t="shared" si="255"/>
        <v>0</v>
      </c>
      <c r="K1208" s="375">
        <f t="shared" si="256"/>
        <v>0</v>
      </c>
    </row>
    <row r="1209" spans="1:11">
      <c r="A1209" s="372">
        <v>2220403</v>
      </c>
      <c r="B1209" s="373" t="s">
        <v>1303</v>
      </c>
      <c r="C1209" s="374">
        <v>0</v>
      </c>
      <c r="D1209" s="295">
        <v>0</v>
      </c>
      <c r="E1209" s="375">
        <f t="shared" si="253"/>
        <v>0</v>
      </c>
      <c r="F1209" s="295">
        <f t="shared" si="254"/>
        <v>0</v>
      </c>
      <c r="G1209" s="295"/>
      <c r="H1209" s="295"/>
      <c r="I1209" s="387"/>
      <c r="J1209" s="374">
        <f t="shared" si="255"/>
        <v>0</v>
      </c>
      <c r="K1209" s="375">
        <f t="shared" si="256"/>
        <v>0</v>
      </c>
    </row>
    <row r="1210" spans="1:11">
      <c r="A1210" s="372">
        <v>2220404</v>
      </c>
      <c r="B1210" s="373" t="s">
        <v>1304</v>
      </c>
      <c r="C1210" s="374">
        <v>0</v>
      </c>
      <c r="D1210" s="295">
        <v>0</v>
      </c>
      <c r="E1210" s="375">
        <f t="shared" si="253"/>
        <v>0</v>
      </c>
      <c r="F1210" s="295">
        <f t="shared" si="254"/>
        <v>0</v>
      </c>
      <c r="G1210" s="295"/>
      <c r="H1210" s="295"/>
      <c r="I1210" s="387"/>
      <c r="J1210" s="374">
        <f t="shared" si="255"/>
        <v>0</v>
      </c>
      <c r="K1210" s="375">
        <f t="shared" si="256"/>
        <v>0</v>
      </c>
    </row>
    <row r="1211" spans="1:11">
      <c r="A1211" s="372">
        <v>2220499</v>
      </c>
      <c r="B1211" s="373" t="s">
        <v>1305</v>
      </c>
      <c r="C1211" s="374">
        <v>0</v>
      </c>
      <c r="D1211" s="295">
        <v>40</v>
      </c>
      <c r="E1211" s="375">
        <f t="shared" si="253"/>
        <v>0</v>
      </c>
      <c r="F1211" s="295">
        <f t="shared" si="254"/>
        <v>460</v>
      </c>
      <c r="G1211" s="295"/>
      <c r="H1211" s="295"/>
      <c r="I1211" s="387">
        <v>460</v>
      </c>
      <c r="J1211" s="374">
        <f t="shared" si="255"/>
        <v>460</v>
      </c>
      <c r="K1211" s="375">
        <f t="shared" si="256"/>
        <v>0</v>
      </c>
    </row>
    <row r="1212" spans="1:11">
      <c r="A1212" s="376">
        <v>22205</v>
      </c>
      <c r="B1212" s="377" t="s">
        <v>1306</v>
      </c>
      <c r="C1212" s="378">
        <v>130</v>
      </c>
      <c r="D1212" s="378">
        <f t="shared" ref="D1212:I1212" si="263">SUM(D1213:D1224)</f>
        <v>0</v>
      </c>
      <c r="E1212" s="379">
        <f t="shared" si="253"/>
        <v>0</v>
      </c>
      <c r="F1212" s="378">
        <f t="shared" si="254"/>
        <v>237</v>
      </c>
      <c r="G1212" s="378">
        <f t="shared" si="263"/>
        <v>0</v>
      </c>
      <c r="H1212" s="378">
        <f t="shared" si="263"/>
        <v>107</v>
      </c>
      <c r="I1212" s="388">
        <f t="shared" si="263"/>
        <v>130</v>
      </c>
      <c r="J1212" s="378">
        <f t="shared" si="255"/>
        <v>107</v>
      </c>
      <c r="K1212" s="379">
        <f t="shared" si="256"/>
        <v>82.3076923076923</v>
      </c>
    </row>
    <row r="1213" spans="1:11">
      <c r="A1213" s="372">
        <v>2220501</v>
      </c>
      <c r="B1213" s="373" t="s">
        <v>1307</v>
      </c>
      <c r="C1213" s="374">
        <v>0</v>
      </c>
      <c r="D1213" s="295">
        <v>0</v>
      </c>
      <c r="E1213" s="375">
        <f t="shared" si="253"/>
        <v>0</v>
      </c>
      <c r="F1213" s="295">
        <f t="shared" si="254"/>
        <v>0</v>
      </c>
      <c r="G1213" s="295"/>
      <c r="H1213" s="295"/>
      <c r="I1213" s="387"/>
      <c r="J1213" s="374">
        <f t="shared" si="255"/>
        <v>0</v>
      </c>
      <c r="K1213" s="375">
        <f t="shared" si="256"/>
        <v>0</v>
      </c>
    </row>
    <row r="1214" spans="1:11">
      <c r="A1214" s="372">
        <v>2220502</v>
      </c>
      <c r="B1214" s="373" t="s">
        <v>1308</v>
      </c>
      <c r="C1214" s="374">
        <v>130</v>
      </c>
      <c r="D1214" s="295">
        <v>0</v>
      </c>
      <c r="E1214" s="375">
        <f t="shared" si="253"/>
        <v>0</v>
      </c>
      <c r="F1214" s="295">
        <f t="shared" si="254"/>
        <v>237</v>
      </c>
      <c r="G1214" s="295"/>
      <c r="H1214" s="295">
        <v>107</v>
      </c>
      <c r="I1214" s="387">
        <v>130</v>
      </c>
      <c r="J1214" s="374">
        <f t="shared" si="255"/>
        <v>107</v>
      </c>
      <c r="K1214" s="375">
        <f t="shared" si="256"/>
        <v>82.3076923076923</v>
      </c>
    </row>
    <row r="1215" spans="1:11">
      <c r="A1215" s="372">
        <v>2220503</v>
      </c>
      <c r="B1215" s="373" t="s">
        <v>1309</v>
      </c>
      <c r="C1215" s="374">
        <v>0</v>
      </c>
      <c r="D1215" s="295">
        <v>0</v>
      </c>
      <c r="E1215" s="375">
        <f t="shared" si="253"/>
        <v>0</v>
      </c>
      <c r="F1215" s="295">
        <f t="shared" si="254"/>
        <v>0</v>
      </c>
      <c r="G1215" s="295"/>
      <c r="H1215" s="295"/>
      <c r="I1215" s="387"/>
      <c r="J1215" s="374">
        <f t="shared" si="255"/>
        <v>0</v>
      </c>
      <c r="K1215" s="375">
        <f t="shared" si="256"/>
        <v>0</v>
      </c>
    </row>
    <row r="1216" spans="1:11">
      <c r="A1216" s="372">
        <v>2220504</v>
      </c>
      <c r="B1216" s="373" t="s">
        <v>1310</v>
      </c>
      <c r="C1216" s="374">
        <v>0</v>
      </c>
      <c r="D1216" s="295">
        <v>0</v>
      </c>
      <c r="E1216" s="375">
        <f t="shared" si="253"/>
        <v>0</v>
      </c>
      <c r="F1216" s="295">
        <f t="shared" si="254"/>
        <v>0</v>
      </c>
      <c r="G1216" s="295"/>
      <c r="H1216" s="295"/>
      <c r="I1216" s="387"/>
      <c r="J1216" s="374">
        <f t="shared" si="255"/>
        <v>0</v>
      </c>
      <c r="K1216" s="375">
        <f t="shared" si="256"/>
        <v>0</v>
      </c>
    </row>
    <row r="1217" spans="1:11">
      <c r="A1217" s="372">
        <v>2220505</v>
      </c>
      <c r="B1217" s="373" t="s">
        <v>1311</v>
      </c>
      <c r="C1217" s="374">
        <v>0</v>
      </c>
      <c r="D1217" s="295">
        <v>0</v>
      </c>
      <c r="E1217" s="375">
        <f t="shared" si="253"/>
        <v>0</v>
      </c>
      <c r="F1217" s="295">
        <f t="shared" si="254"/>
        <v>0</v>
      </c>
      <c r="G1217" s="295"/>
      <c r="H1217" s="295"/>
      <c r="I1217" s="387"/>
      <c r="J1217" s="374">
        <f t="shared" si="255"/>
        <v>0</v>
      </c>
      <c r="K1217" s="375">
        <f t="shared" si="256"/>
        <v>0</v>
      </c>
    </row>
    <row r="1218" spans="1:11">
      <c r="A1218" s="372">
        <v>2220506</v>
      </c>
      <c r="B1218" s="373" t="s">
        <v>1312</v>
      </c>
      <c r="C1218" s="374">
        <v>0</v>
      </c>
      <c r="D1218" s="295">
        <v>0</v>
      </c>
      <c r="E1218" s="375">
        <f t="shared" si="253"/>
        <v>0</v>
      </c>
      <c r="F1218" s="295">
        <f t="shared" si="254"/>
        <v>0</v>
      </c>
      <c r="G1218" s="295"/>
      <c r="H1218" s="295"/>
      <c r="I1218" s="387"/>
      <c r="J1218" s="374">
        <f t="shared" si="255"/>
        <v>0</v>
      </c>
      <c r="K1218" s="375">
        <f t="shared" si="256"/>
        <v>0</v>
      </c>
    </row>
    <row r="1219" spans="1:11">
      <c r="A1219" s="372">
        <v>2220507</v>
      </c>
      <c r="B1219" s="373" t="s">
        <v>1313</v>
      </c>
      <c r="C1219" s="374">
        <v>0</v>
      </c>
      <c r="D1219" s="295">
        <v>0</v>
      </c>
      <c r="E1219" s="375">
        <f t="shared" si="253"/>
        <v>0</v>
      </c>
      <c r="F1219" s="295">
        <f t="shared" si="254"/>
        <v>0</v>
      </c>
      <c r="G1219" s="295"/>
      <c r="H1219" s="295"/>
      <c r="I1219" s="387"/>
      <c r="J1219" s="374">
        <f t="shared" si="255"/>
        <v>0</v>
      </c>
      <c r="K1219" s="375">
        <f t="shared" si="256"/>
        <v>0</v>
      </c>
    </row>
    <row r="1220" spans="1:11">
      <c r="A1220" s="372">
        <v>2220508</v>
      </c>
      <c r="B1220" s="373" t="s">
        <v>1314</v>
      </c>
      <c r="C1220" s="374">
        <v>0</v>
      </c>
      <c r="D1220" s="295">
        <v>0</v>
      </c>
      <c r="E1220" s="375">
        <f t="shared" si="253"/>
        <v>0</v>
      </c>
      <c r="F1220" s="295">
        <f t="shared" si="254"/>
        <v>0</v>
      </c>
      <c r="G1220" s="295"/>
      <c r="H1220" s="295"/>
      <c r="I1220" s="387"/>
      <c r="J1220" s="374">
        <f t="shared" si="255"/>
        <v>0</v>
      </c>
      <c r="K1220" s="375">
        <f t="shared" si="256"/>
        <v>0</v>
      </c>
    </row>
    <row r="1221" spans="1:11">
      <c r="A1221" s="372">
        <v>2220509</v>
      </c>
      <c r="B1221" s="373" t="s">
        <v>1315</v>
      </c>
      <c r="C1221" s="374">
        <v>0</v>
      </c>
      <c r="D1221" s="295">
        <v>0</v>
      </c>
      <c r="E1221" s="375">
        <f t="shared" si="253"/>
        <v>0</v>
      </c>
      <c r="F1221" s="295">
        <f t="shared" si="254"/>
        <v>0</v>
      </c>
      <c r="G1221" s="295"/>
      <c r="H1221" s="295"/>
      <c r="I1221" s="387"/>
      <c r="J1221" s="374">
        <f t="shared" si="255"/>
        <v>0</v>
      </c>
      <c r="K1221" s="375">
        <f t="shared" si="256"/>
        <v>0</v>
      </c>
    </row>
    <row r="1222" spans="1:11">
      <c r="A1222" s="372">
        <v>2220510</v>
      </c>
      <c r="B1222" s="373" t="s">
        <v>1316</v>
      </c>
      <c r="C1222" s="374">
        <v>0</v>
      </c>
      <c r="D1222" s="295">
        <v>0</v>
      </c>
      <c r="E1222" s="375">
        <f t="shared" si="253"/>
        <v>0</v>
      </c>
      <c r="F1222" s="295">
        <f t="shared" si="254"/>
        <v>0</v>
      </c>
      <c r="G1222" s="295"/>
      <c r="H1222" s="295"/>
      <c r="I1222" s="387"/>
      <c r="J1222" s="374">
        <f t="shared" si="255"/>
        <v>0</v>
      </c>
      <c r="K1222" s="375">
        <f t="shared" si="256"/>
        <v>0</v>
      </c>
    </row>
    <row r="1223" spans="1:11">
      <c r="A1223" s="372">
        <v>2220511</v>
      </c>
      <c r="B1223" s="373" t="s">
        <v>1317</v>
      </c>
      <c r="C1223" s="374">
        <v>0</v>
      </c>
      <c r="D1223" s="295">
        <v>0</v>
      </c>
      <c r="E1223" s="375">
        <f t="shared" si="253"/>
        <v>0</v>
      </c>
      <c r="F1223" s="295">
        <f t="shared" si="254"/>
        <v>0</v>
      </c>
      <c r="G1223" s="295"/>
      <c r="H1223" s="295"/>
      <c r="I1223" s="387"/>
      <c r="J1223" s="374">
        <f t="shared" si="255"/>
        <v>0</v>
      </c>
      <c r="K1223" s="375">
        <f t="shared" si="256"/>
        <v>0</v>
      </c>
    </row>
    <row r="1224" spans="1:11">
      <c r="A1224" s="372">
        <v>2220599</v>
      </c>
      <c r="B1224" s="373" t="s">
        <v>1318</v>
      </c>
      <c r="C1224" s="374">
        <v>0</v>
      </c>
      <c r="D1224" s="295">
        <v>0</v>
      </c>
      <c r="E1224" s="375">
        <f t="shared" si="253"/>
        <v>0</v>
      </c>
      <c r="F1224" s="295">
        <f t="shared" si="254"/>
        <v>0</v>
      </c>
      <c r="G1224" s="295"/>
      <c r="H1224" s="295"/>
      <c r="I1224" s="387"/>
      <c r="J1224" s="374">
        <f t="shared" si="255"/>
        <v>0</v>
      </c>
      <c r="K1224" s="375">
        <f t="shared" si="256"/>
        <v>0</v>
      </c>
    </row>
    <row r="1225" spans="1:11">
      <c r="A1225" s="396">
        <v>224</v>
      </c>
      <c r="B1225" s="397" t="s">
        <v>1319</v>
      </c>
      <c r="C1225" s="366">
        <f t="shared" ref="C1225:I1225" si="264">SUM(C1226,C1237,C1244,C1252,C1265,C1269,C1273)</f>
        <v>1394</v>
      </c>
      <c r="D1225" s="366">
        <f t="shared" si="264"/>
        <v>2334</v>
      </c>
      <c r="E1225" s="384">
        <f t="shared" si="253"/>
        <v>167.431850789096</v>
      </c>
      <c r="F1225" s="366">
        <f t="shared" si="254"/>
        <v>1226</v>
      </c>
      <c r="G1225" s="366">
        <f t="shared" si="264"/>
        <v>835</v>
      </c>
      <c r="H1225" s="366">
        <f t="shared" si="264"/>
        <v>5</v>
      </c>
      <c r="I1225" s="383">
        <f t="shared" si="264"/>
        <v>386</v>
      </c>
      <c r="J1225" s="366">
        <f t="shared" si="255"/>
        <v>-168</v>
      </c>
      <c r="K1225" s="384">
        <f t="shared" si="256"/>
        <v>-12.051649928264</v>
      </c>
    </row>
    <row r="1226" spans="1:11">
      <c r="A1226" s="376">
        <v>22401</v>
      </c>
      <c r="B1226" s="377" t="s">
        <v>1320</v>
      </c>
      <c r="C1226" s="378">
        <v>562</v>
      </c>
      <c r="D1226" s="378">
        <f t="shared" ref="D1226:I1226" si="265">SUM(D1227:D1236)</f>
        <v>622</v>
      </c>
      <c r="E1226" s="379">
        <f t="shared" si="253"/>
        <v>110.67615658363</v>
      </c>
      <c r="F1226" s="378">
        <f t="shared" si="254"/>
        <v>511</v>
      </c>
      <c r="G1226" s="378">
        <f t="shared" si="265"/>
        <v>511</v>
      </c>
      <c r="H1226" s="378">
        <f t="shared" si="265"/>
        <v>0</v>
      </c>
      <c r="I1226" s="388">
        <f t="shared" si="265"/>
        <v>0</v>
      </c>
      <c r="J1226" s="378">
        <f t="shared" si="255"/>
        <v>-51</v>
      </c>
      <c r="K1226" s="379">
        <f t="shared" si="256"/>
        <v>-9.07473309608541</v>
      </c>
    </row>
    <row r="1227" spans="1:11">
      <c r="A1227" s="372">
        <v>2240101</v>
      </c>
      <c r="B1227" s="373" t="s">
        <v>1321</v>
      </c>
      <c r="C1227" s="374">
        <v>308</v>
      </c>
      <c r="D1227" s="295">
        <v>324</v>
      </c>
      <c r="E1227" s="375">
        <f t="shared" si="253"/>
        <v>105.194805194805</v>
      </c>
      <c r="F1227" s="295">
        <f t="shared" si="254"/>
        <v>252</v>
      </c>
      <c r="G1227" s="295">
        <v>252</v>
      </c>
      <c r="H1227" s="295"/>
      <c r="I1227" s="387"/>
      <c r="J1227" s="374">
        <f t="shared" si="255"/>
        <v>-56</v>
      </c>
      <c r="K1227" s="375">
        <f t="shared" si="256"/>
        <v>-18.1818181818182</v>
      </c>
    </row>
    <row r="1228" spans="1:11">
      <c r="A1228" s="372">
        <v>2240102</v>
      </c>
      <c r="B1228" s="373" t="s">
        <v>1322</v>
      </c>
      <c r="C1228" s="374">
        <v>0</v>
      </c>
      <c r="D1228" s="295">
        <v>0</v>
      </c>
      <c r="E1228" s="375">
        <f t="shared" si="253"/>
        <v>0</v>
      </c>
      <c r="F1228" s="295">
        <f t="shared" si="254"/>
        <v>0</v>
      </c>
      <c r="G1228" s="295"/>
      <c r="H1228" s="295"/>
      <c r="I1228" s="387"/>
      <c r="J1228" s="374">
        <f t="shared" si="255"/>
        <v>0</v>
      </c>
      <c r="K1228" s="375">
        <f t="shared" si="256"/>
        <v>0</v>
      </c>
    </row>
    <row r="1229" spans="1:11">
      <c r="A1229" s="372">
        <v>2240103</v>
      </c>
      <c r="B1229" s="373" t="s">
        <v>1323</v>
      </c>
      <c r="C1229" s="374">
        <v>0</v>
      </c>
      <c r="D1229" s="295">
        <v>0</v>
      </c>
      <c r="E1229" s="375">
        <f t="shared" si="253"/>
        <v>0</v>
      </c>
      <c r="F1229" s="295">
        <f t="shared" si="254"/>
        <v>0</v>
      </c>
      <c r="G1229" s="295"/>
      <c r="H1229" s="295"/>
      <c r="I1229" s="387"/>
      <c r="J1229" s="374">
        <f t="shared" si="255"/>
        <v>0</v>
      </c>
      <c r="K1229" s="375">
        <f t="shared" si="256"/>
        <v>0</v>
      </c>
    </row>
    <row r="1230" spans="1:11">
      <c r="A1230" s="372">
        <v>2240104</v>
      </c>
      <c r="B1230" s="373" t="s">
        <v>1324</v>
      </c>
      <c r="C1230" s="374">
        <v>0</v>
      </c>
      <c r="D1230" s="295">
        <v>0</v>
      </c>
      <c r="E1230" s="375">
        <f t="shared" si="253"/>
        <v>0</v>
      </c>
      <c r="F1230" s="295">
        <f t="shared" si="254"/>
        <v>0</v>
      </c>
      <c r="G1230" s="295"/>
      <c r="H1230" s="295"/>
      <c r="I1230" s="387"/>
      <c r="J1230" s="374">
        <f t="shared" si="255"/>
        <v>0</v>
      </c>
      <c r="K1230" s="375">
        <f t="shared" si="256"/>
        <v>0</v>
      </c>
    </row>
    <row r="1231" spans="1:11">
      <c r="A1231" s="372">
        <v>2240105</v>
      </c>
      <c r="B1231" s="373" t="s">
        <v>1325</v>
      </c>
      <c r="C1231" s="374">
        <v>0</v>
      </c>
      <c r="D1231" s="295">
        <v>0</v>
      </c>
      <c r="E1231" s="375">
        <f t="shared" si="253"/>
        <v>0</v>
      </c>
      <c r="F1231" s="295">
        <f t="shared" si="254"/>
        <v>0</v>
      </c>
      <c r="G1231" s="295"/>
      <c r="H1231" s="295"/>
      <c r="I1231" s="387"/>
      <c r="J1231" s="374">
        <f t="shared" si="255"/>
        <v>0</v>
      </c>
      <c r="K1231" s="375">
        <f t="shared" si="256"/>
        <v>0</v>
      </c>
    </row>
    <row r="1232" spans="1:11">
      <c r="A1232" s="372">
        <v>2240106</v>
      </c>
      <c r="B1232" s="373" t="s">
        <v>1326</v>
      </c>
      <c r="C1232" s="374">
        <v>0</v>
      </c>
      <c r="D1232" s="295">
        <v>1</v>
      </c>
      <c r="E1232" s="375">
        <f t="shared" si="253"/>
        <v>0</v>
      </c>
      <c r="F1232" s="295">
        <f t="shared" si="254"/>
        <v>0</v>
      </c>
      <c r="G1232" s="295"/>
      <c r="H1232" s="295"/>
      <c r="I1232" s="387"/>
      <c r="J1232" s="374">
        <f t="shared" si="255"/>
        <v>0</v>
      </c>
      <c r="K1232" s="375">
        <f t="shared" si="256"/>
        <v>0</v>
      </c>
    </row>
    <row r="1233" spans="1:11">
      <c r="A1233" s="372">
        <v>2240108</v>
      </c>
      <c r="B1233" s="373" t="s">
        <v>1327</v>
      </c>
      <c r="C1233" s="374">
        <v>0</v>
      </c>
      <c r="D1233" s="295">
        <v>0</v>
      </c>
      <c r="E1233" s="375">
        <f t="shared" si="253"/>
        <v>0</v>
      </c>
      <c r="F1233" s="295">
        <f t="shared" si="254"/>
        <v>0</v>
      </c>
      <c r="G1233" s="295"/>
      <c r="H1233" s="295"/>
      <c r="I1233" s="387"/>
      <c r="J1233" s="374">
        <f t="shared" si="255"/>
        <v>0</v>
      </c>
      <c r="K1233" s="375">
        <f t="shared" si="256"/>
        <v>0</v>
      </c>
    </row>
    <row r="1234" spans="1:11">
      <c r="A1234" s="372">
        <v>2240109</v>
      </c>
      <c r="B1234" s="373" t="s">
        <v>1328</v>
      </c>
      <c r="C1234" s="374">
        <v>0</v>
      </c>
      <c r="D1234" s="295">
        <v>6</v>
      </c>
      <c r="E1234" s="375">
        <f t="shared" si="253"/>
        <v>0</v>
      </c>
      <c r="F1234" s="295">
        <f t="shared" si="254"/>
        <v>0</v>
      </c>
      <c r="G1234" s="295"/>
      <c r="H1234" s="295"/>
      <c r="I1234" s="387"/>
      <c r="J1234" s="374">
        <f t="shared" si="255"/>
        <v>0</v>
      </c>
      <c r="K1234" s="375">
        <f t="shared" si="256"/>
        <v>0</v>
      </c>
    </row>
    <row r="1235" spans="1:11">
      <c r="A1235" s="372">
        <v>2240150</v>
      </c>
      <c r="B1235" s="373" t="s">
        <v>1329</v>
      </c>
      <c r="C1235" s="374">
        <v>152</v>
      </c>
      <c r="D1235" s="295">
        <v>133</v>
      </c>
      <c r="E1235" s="375">
        <f t="shared" ref="E1235:E1241" si="266">IF(C1235=0,0,D1235/C1235)*100</f>
        <v>87.5</v>
      </c>
      <c r="F1235" s="295">
        <f t="shared" ref="F1235:F1241" si="267">G1235+H1235+I1235</f>
        <v>206</v>
      </c>
      <c r="G1235" s="295">
        <v>206</v>
      </c>
      <c r="H1235" s="295"/>
      <c r="I1235" s="387"/>
      <c r="J1235" s="374">
        <f t="shared" ref="J1235:J1241" si="268">F1235-C1235</f>
        <v>54</v>
      </c>
      <c r="K1235" s="375">
        <f t="shared" ref="K1235:K1241" si="269">IF(C1235=0,0,J1235/C1235*100)</f>
        <v>35.5263157894737</v>
      </c>
    </row>
    <row r="1236" spans="1:11">
      <c r="A1236" s="372">
        <v>2240199</v>
      </c>
      <c r="B1236" s="373" t="s">
        <v>1330</v>
      </c>
      <c r="C1236" s="374">
        <v>102</v>
      </c>
      <c r="D1236" s="295">
        <v>158</v>
      </c>
      <c r="E1236" s="375">
        <f t="shared" si="266"/>
        <v>154.901960784314</v>
      </c>
      <c r="F1236" s="295">
        <f t="shared" si="267"/>
        <v>53</v>
      </c>
      <c r="G1236" s="295">
        <v>53</v>
      </c>
      <c r="H1236" s="295"/>
      <c r="I1236" s="387"/>
      <c r="J1236" s="374">
        <f t="shared" si="268"/>
        <v>-49</v>
      </c>
      <c r="K1236" s="375">
        <f t="shared" si="269"/>
        <v>-48.0392156862745</v>
      </c>
    </row>
    <row r="1237" spans="1:11">
      <c r="A1237" s="376">
        <v>22402</v>
      </c>
      <c r="B1237" s="377" t="s">
        <v>1331</v>
      </c>
      <c r="C1237" s="378">
        <v>671</v>
      </c>
      <c r="D1237" s="378">
        <f t="shared" ref="D1237:I1237" si="270">SUM(D1238:D1243)</f>
        <v>703</v>
      </c>
      <c r="E1237" s="379">
        <f t="shared" si="266"/>
        <v>104.769001490313</v>
      </c>
      <c r="F1237" s="378">
        <f t="shared" si="267"/>
        <v>498</v>
      </c>
      <c r="G1237" s="378">
        <f t="shared" si="270"/>
        <v>324</v>
      </c>
      <c r="H1237" s="378">
        <f t="shared" si="270"/>
        <v>0</v>
      </c>
      <c r="I1237" s="388">
        <f t="shared" si="270"/>
        <v>174</v>
      </c>
      <c r="J1237" s="378">
        <f t="shared" si="268"/>
        <v>-173</v>
      </c>
      <c r="K1237" s="379">
        <f t="shared" si="269"/>
        <v>-25.7824143070045</v>
      </c>
    </row>
    <row r="1238" spans="1:11">
      <c r="A1238" s="372">
        <v>2240201</v>
      </c>
      <c r="B1238" s="373" t="s">
        <v>1332</v>
      </c>
      <c r="C1238" s="374">
        <v>0</v>
      </c>
      <c r="D1238" s="295">
        <v>0</v>
      </c>
      <c r="E1238" s="375">
        <f t="shared" si="266"/>
        <v>0</v>
      </c>
      <c r="F1238" s="295">
        <f t="shared" si="267"/>
        <v>0</v>
      </c>
      <c r="G1238" s="295"/>
      <c r="H1238" s="295"/>
      <c r="I1238" s="387"/>
      <c r="J1238" s="374">
        <f t="shared" si="268"/>
        <v>0</v>
      </c>
      <c r="K1238" s="375">
        <f t="shared" si="269"/>
        <v>0</v>
      </c>
    </row>
    <row r="1239" spans="1:11">
      <c r="A1239" s="372">
        <v>2240202</v>
      </c>
      <c r="B1239" s="373" t="s">
        <v>1333</v>
      </c>
      <c r="C1239" s="374">
        <v>0</v>
      </c>
      <c r="D1239" s="295">
        <v>0</v>
      </c>
      <c r="E1239" s="375">
        <f t="shared" si="266"/>
        <v>0</v>
      </c>
      <c r="F1239" s="295">
        <f t="shared" si="267"/>
        <v>0</v>
      </c>
      <c r="G1239" s="295"/>
      <c r="H1239" s="295"/>
      <c r="I1239" s="387"/>
      <c r="J1239" s="374">
        <f t="shared" si="268"/>
        <v>0</v>
      </c>
      <c r="K1239" s="375">
        <f t="shared" si="269"/>
        <v>0</v>
      </c>
    </row>
    <row r="1240" spans="1:11">
      <c r="A1240" s="372">
        <v>2240203</v>
      </c>
      <c r="B1240" s="373" t="s">
        <v>1334</v>
      </c>
      <c r="C1240" s="374">
        <v>0</v>
      </c>
      <c r="D1240" s="295">
        <v>0</v>
      </c>
      <c r="E1240" s="375">
        <f t="shared" si="266"/>
        <v>0</v>
      </c>
      <c r="F1240" s="295">
        <f t="shared" si="267"/>
        <v>0</v>
      </c>
      <c r="G1240" s="295"/>
      <c r="H1240" s="295"/>
      <c r="I1240" s="387"/>
      <c r="J1240" s="374">
        <f t="shared" si="268"/>
        <v>0</v>
      </c>
      <c r="K1240" s="375">
        <f t="shared" si="269"/>
        <v>0</v>
      </c>
    </row>
    <row r="1241" spans="1:11">
      <c r="A1241" s="372">
        <v>2240204</v>
      </c>
      <c r="B1241" s="373" t="s">
        <v>1335</v>
      </c>
      <c r="C1241" s="374">
        <v>633</v>
      </c>
      <c r="D1241" s="295">
        <v>663</v>
      </c>
      <c r="E1241" s="375">
        <f t="shared" si="266"/>
        <v>104.739336492891</v>
      </c>
      <c r="F1241" s="295">
        <f t="shared" si="267"/>
        <v>442</v>
      </c>
      <c r="G1241" s="295">
        <v>268</v>
      </c>
      <c r="H1241" s="295"/>
      <c r="I1241" s="387">
        <v>174</v>
      </c>
      <c r="J1241" s="374">
        <f t="shared" si="268"/>
        <v>-191</v>
      </c>
      <c r="K1241" s="375">
        <f t="shared" si="269"/>
        <v>-30.173775671406</v>
      </c>
    </row>
    <row r="1242" spans="1:11">
      <c r="A1242" s="372">
        <v>2240250</v>
      </c>
      <c r="B1242" s="373" t="s">
        <v>1336</v>
      </c>
      <c r="C1242" s="374"/>
      <c r="D1242" s="295">
        <v>40</v>
      </c>
      <c r="E1242" s="375"/>
      <c r="F1242" s="295"/>
      <c r="G1242" s="295">
        <v>56</v>
      </c>
      <c r="H1242" s="295"/>
      <c r="I1242" s="387"/>
      <c r="J1242" s="374"/>
      <c r="K1242" s="375"/>
    </row>
    <row r="1243" spans="1:11">
      <c r="A1243" s="372">
        <v>2240299</v>
      </c>
      <c r="B1243" s="373" t="s">
        <v>1337</v>
      </c>
      <c r="C1243" s="374">
        <v>0</v>
      </c>
      <c r="D1243" s="295">
        <v>0</v>
      </c>
      <c r="E1243" s="375">
        <f t="shared" ref="E1243:E1280" si="271">IF(C1243=0,0,D1243/C1243)*100</f>
        <v>0</v>
      </c>
      <c r="F1243" s="295">
        <f t="shared" ref="F1243:F1289" si="272">G1243+H1243+I1243</f>
        <v>0</v>
      </c>
      <c r="G1243" s="295"/>
      <c r="H1243" s="295"/>
      <c r="I1243" s="387"/>
      <c r="J1243" s="374">
        <f t="shared" ref="J1243:J1304" si="273">F1243-C1243</f>
        <v>0</v>
      </c>
      <c r="K1243" s="375">
        <f t="shared" ref="K1243:K1304" si="274">IF(C1243=0,0,J1243/C1243*100)</f>
        <v>0</v>
      </c>
    </row>
    <row r="1244" spans="1:11">
      <c r="A1244" s="376">
        <v>22404</v>
      </c>
      <c r="B1244" s="377" t="s">
        <v>1338</v>
      </c>
      <c r="C1244" s="378">
        <v>0</v>
      </c>
      <c r="D1244" s="378">
        <f t="shared" ref="D1244:I1244" si="275">SUM(D1245:D1251)</f>
        <v>0</v>
      </c>
      <c r="E1244" s="379">
        <f t="shared" si="271"/>
        <v>0</v>
      </c>
      <c r="F1244" s="378">
        <f t="shared" si="272"/>
        <v>0</v>
      </c>
      <c r="G1244" s="378">
        <f t="shared" si="275"/>
        <v>0</v>
      </c>
      <c r="H1244" s="378">
        <f t="shared" si="275"/>
        <v>0</v>
      </c>
      <c r="I1244" s="388">
        <f t="shared" si="275"/>
        <v>0</v>
      </c>
      <c r="J1244" s="378">
        <f t="shared" si="273"/>
        <v>0</v>
      </c>
      <c r="K1244" s="379">
        <f t="shared" si="274"/>
        <v>0</v>
      </c>
    </row>
    <row r="1245" spans="1:11">
      <c r="A1245" s="372">
        <v>2240401</v>
      </c>
      <c r="B1245" s="373" t="s">
        <v>1339</v>
      </c>
      <c r="C1245" s="374">
        <v>0</v>
      </c>
      <c r="D1245" s="295">
        <v>0</v>
      </c>
      <c r="E1245" s="375">
        <f t="shared" si="271"/>
        <v>0</v>
      </c>
      <c r="F1245" s="295">
        <f t="shared" si="272"/>
        <v>0</v>
      </c>
      <c r="G1245" s="295"/>
      <c r="H1245" s="295"/>
      <c r="I1245" s="387"/>
      <c r="J1245" s="374">
        <f t="shared" si="273"/>
        <v>0</v>
      </c>
      <c r="K1245" s="375">
        <f t="shared" si="274"/>
        <v>0</v>
      </c>
    </row>
    <row r="1246" spans="1:11">
      <c r="A1246" s="372">
        <v>2240402</v>
      </c>
      <c r="B1246" s="373" t="s">
        <v>1340</v>
      </c>
      <c r="C1246" s="374">
        <v>0</v>
      </c>
      <c r="D1246" s="295">
        <v>0</v>
      </c>
      <c r="E1246" s="375">
        <f t="shared" si="271"/>
        <v>0</v>
      </c>
      <c r="F1246" s="295">
        <f t="shared" si="272"/>
        <v>0</v>
      </c>
      <c r="G1246" s="295"/>
      <c r="H1246" s="295"/>
      <c r="I1246" s="387"/>
      <c r="J1246" s="374">
        <f t="shared" si="273"/>
        <v>0</v>
      </c>
      <c r="K1246" s="375">
        <f t="shared" si="274"/>
        <v>0</v>
      </c>
    </row>
    <row r="1247" spans="1:11">
      <c r="A1247" s="372">
        <v>2240403</v>
      </c>
      <c r="B1247" s="373" t="s">
        <v>1341</v>
      </c>
      <c r="C1247" s="374">
        <v>0</v>
      </c>
      <c r="D1247" s="295">
        <v>0</v>
      </c>
      <c r="E1247" s="375">
        <f t="shared" si="271"/>
        <v>0</v>
      </c>
      <c r="F1247" s="295">
        <f t="shared" si="272"/>
        <v>0</v>
      </c>
      <c r="G1247" s="295"/>
      <c r="H1247" s="295"/>
      <c r="I1247" s="387"/>
      <c r="J1247" s="374">
        <f t="shared" si="273"/>
        <v>0</v>
      </c>
      <c r="K1247" s="375">
        <f t="shared" si="274"/>
        <v>0</v>
      </c>
    </row>
    <row r="1248" spans="1:11">
      <c r="A1248" s="372">
        <v>2240404</v>
      </c>
      <c r="B1248" s="373" t="s">
        <v>1342</v>
      </c>
      <c r="C1248" s="374">
        <v>0</v>
      </c>
      <c r="D1248" s="295">
        <v>0</v>
      </c>
      <c r="E1248" s="375">
        <f t="shared" si="271"/>
        <v>0</v>
      </c>
      <c r="F1248" s="295">
        <f t="shared" si="272"/>
        <v>0</v>
      </c>
      <c r="G1248" s="295"/>
      <c r="H1248" s="295"/>
      <c r="I1248" s="387"/>
      <c r="J1248" s="374">
        <f t="shared" si="273"/>
        <v>0</v>
      </c>
      <c r="K1248" s="375">
        <f t="shared" si="274"/>
        <v>0</v>
      </c>
    </row>
    <row r="1249" spans="1:11">
      <c r="A1249" s="372">
        <v>2240405</v>
      </c>
      <c r="B1249" s="373" t="s">
        <v>1343</v>
      </c>
      <c r="C1249" s="374">
        <v>0</v>
      </c>
      <c r="D1249" s="295">
        <v>0</v>
      </c>
      <c r="E1249" s="375">
        <f t="shared" si="271"/>
        <v>0</v>
      </c>
      <c r="F1249" s="295">
        <f t="shared" si="272"/>
        <v>0</v>
      </c>
      <c r="G1249" s="295"/>
      <c r="H1249" s="295"/>
      <c r="I1249" s="387"/>
      <c r="J1249" s="374">
        <f t="shared" si="273"/>
        <v>0</v>
      </c>
      <c r="K1249" s="375">
        <f t="shared" si="274"/>
        <v>0</v>
      </c>
    </row>
    <row r="1250" spans="1:11">
      <c r="A1250" s="372">
        <v>2240450</v>
      </c>
      <c r="B1250" s="373" t="s">
        <v>1344</v>
      </c>
      <c r="C1250" s="374">
        <v>0</v>
      </c>
      <c r="D1250" s="295">
        <v>0</v>
      </c>
      <c r="E1250" s="375">
        <f t="shared" si="271"/>
        <v>0</v>
      </c>
      <c r="F1250" s="295">
        <f t="shared" si="272"/>
        <v>0</v>
      </c>
      <c r="G1250" s="295"/>
      <c r="H1250" s="295"/>
      <c r="I1250" s="387"/>
      <c r="J1250" s="374">
        <f t="shared" si="273"/>
        <v>0</v>
      </c>
      <c r="K1250" s="375">
        <f t="shared" si="274"/>
        <v>0</v>
      </c>
    </row>
    <row r="1251" spans="1:11">
      <c r="A1251" s="372">
        <v>2240499</v>
      </c>
      <c r="B1251" s="373" t="s">
        <v>1345</v>
      </c>
      <c r="C1251" s="374">
        <v>0</v>
      </c>
      <c r="D1251" s="295">
        <v>0</v>
      </c>
      <c r="E1251" s="375">
        <f t="shared" si="271"/>
        <v>0</v>
      </c>
      <c r="F1251" s="295">
        <f t="shared" si="272"/>
        <v>0</v>
      </c>
      <c r="G1251" s="295"/>
      <c r="H1251" s="295"/>
      <c r="I1251" s="387"/>
      <c r="J1251" s="374">
        <f t="shared" si="273"/>
        <v>0</v>
      </c>
      <c r="K1251" s="375">
        <f t="shared" si="274"/>
        <v>0</v>
      </c>
    </row>
    <row r="1252" spans="1:11">
      <c r="A1252" s="376">
        <v>22405</v>
      </c>
      <c r="B1252" s="377" t="s">
        <v>1346</v>
      </c>
      <c r="C1252" s="378">
        <v>0</v>
      </c>
      <c r="D1252" s="378">
        <f t="shared" ref="D1252:I1252" si="276">SUM(D1253:D1264)</f>
        <v>0</v>
      </c>
      <c r="E1252" s="379">
        <f t="shared" si="271"/>
        <v>0</v>
      </c>
      <c r="F1252" s="378">
        <f t="shared" si="272"/>
        <v>0</v>
      </c>
      <c r="G1252" s="378">
        <f t="shared" si="276"/>
        <v>0</v>
      </c>
      <c r="H1252" s="378">
        <f t="shared" si="276"/>
        <v>0</v>
      </c>
      <c r="I1252" s="388">
        <f t="shared" si="276"/>
        <v>0</v>
      </c>
      <c r="J1252" s="378">
        <f t="shared" si="273"/>
        <v>0</v>
      </c>
      <c r="K1252" s="379">
        <f t="shared" si="274"/>
        <v>0</v>
      </c>
    </row>
    <row r="1253" spans="1:11">
      <c r="A1253" s="372">
        <v>2240501</v>
      </c>
      <c r="B1253" s="373" t="s">
        <v>1347</v>
      </c>
      <c r="C1253" s="374">
        <v>0</v>
      </c>
      <c r="D1253" s="295">
        <v>0</v>
      </c>
      <c r="E1253" s="375">
        <f t="shared" si="271"/>
        <v>0</v>
      </c>
      <c r="F1253" s="295">
        <f t="shared" si="272"/>
        <v>0</v>
      </c>
      <c r="G1253" s="295"/>
      <c r="H1253" s="295"/>
      <c r="I1253" s="387"/>
      <c r="J1253" s="374">
        <f t="shared" si="273"/>
        <v>0</v>
      </c>
      <c r="K1253" s="375">
        <f t="shared" si="274"/>
        <v>0</v>
      </c>
    </row>
    <row r="1254" spans="1:11">
      <c r="A1254" s="372">
        <v>2240502</v>
      </c>
      <c r="B1254" s="373" t="s">
        <v>1348</v>
      </c>
      <c r="C1254" s="374">
        <v>0</v>
      </c>
      <c r="D1254" s="295">
        <v>0</v>
      </c>
      <c r="E1254" s="375">
        <f t="shared" si="271"/>
        <v>0</v>
      </c>
      <c r="F1254" s="295">
        <f t="shared" si="272"/>
        <v>0</v>
      </c>
      <c r="G1254" s="295"/>
      <c r="H1254" s="295"/>
      <c r="I1254" s="387"/>
      <c r="J1254" s="374">
        <f t="shared" si="273"/>
        <v>0</v>
      </c>
      <c r="K1254" s="375">
        <f t="shared" si="274"/>
        <v>0</v>
      </c>
    </row>
    <row r="1255" spans="1:11">
      <c r="A1255" s="372">
        <v>2240503</v>
      </c>
      <c r="B1255" s="373" t="s">
        <v>1349</v>
      </c>
      <c r="C1255" s="374">
        <v>0</v>
      </c>
      <c r="D1255" s="295">
        <v>0</v>
      </c>
      <c r="E1255" s="375">
        <f t="shared" si="271"/>
        <v>0</v>
      </c>
      <c r="F1255" s="295">
        <f t="shared" si="272"/>
        <v>0</v>
      </c>
      <c r="G1255" s="295"/>
      <c r="H1255" s="295"/>
      <c r="I1255" s="387"/>
      <c r="J1255" s="374">
        <f t="shared" si="273"/>
        <v>0</v>
      </c>
      <c r="K1255" s="375">
        <f t="shared" si="274"/>
        <v>0</v>
      </c>
    </row>
    <row r="1256" spans="1:11">
      <c r="A1256" s="372">
        <v>2240504</v>
      </c>
      <c r="B1256" s="373" t="s">
        <v>1350</v>
      </c>
      <c r="C1256" s="374">
        <v>0</v>
      </c>
      <c r="D1256" s="295">
        <v>0</v>
      </c>
      <c r="E1256" s="375">
        <f t="shared" si="271"/>
        <v>0</v>
      </c>
      <c r="F1256" s="295">
        <f t="shared" si="272"/>
        <v>0</v>
      </c>
      <c r="G1256" s="295"/>
      <c r="H1256" s="295"/>
      <c r="I1256" s="387"/>
      <c r="J1256" s="374">
        <f t="shared" si="273"/>
        <v>0</v>
      </c>
      <c r="K1256" s="375">
        <f t="shared" si="274"/>
        <v>0</v>
      </c>
    </row>
    <row r="1257" spans="1:11">
      <c r="A1257" s="372">
        <v>2240505</v>
      </c>
      <c r="B1257" s="373" t="s">
        <v>1351</v>
      </c>
      <c r="C1257" s="374">
        <v>0</v>
      </c>
      <c r="D1257" s="295">
        <v>0</v>
      </c>
      <c r="E1257" s="375">
        <f t="shared" si="271"/>
        <v>0</v>
      </c>
      <c r="F1257" s="295">
        <f t="shared" si="272"/>
        <v>0</v>
      </c>
      <c r="G1257" s="295"/>
      <c r="H1257" s="295"/>
      <c r="I1257" s="387"/>
      <c r="J1257" s="374">
        <f t="shared" si="273"/>
        <v>0</v>
      </c>
      <c r="K1257" s="375">
        <f t="shared" si="274"/>
        <v>0</v>
      </c>
    </row>
    <row r="1258" spans="1:11">
      <c r="A1258" s="372">
        <v>2240506</v>
      </c>
      <c r="B1258" s="373" t="s">
        <v>1352</v>
      </c>
      <c r="C1258" s="374">
        <v>0</v>
      </c>
      <c r="D1258" s="295">
        <v>0</v>
      </c>
      <c r="E1258" s="375">
        <f t="shared" si="271"/>
        <v>0</v>
      </c>
      <c r="F1258" s="295">
        <f t="shared" si="272"/>
        <v>0</v>
      </c>
      <c r="G1258" s="295"/>
      <c r="H1258" s="295"/>
      <c r="I1258" s="387"/>
      <c r="J1258" s="374">
        <f t="shared" si="273"/>
        <v>0</v>
      </c>
      <c r="K1258" s="375">
        <f t="shared" si="274"/>
        <v>0</v>
      </c>
    </row>
    <row r="1259" spans="1:11">
      <c r="A1259" s="372">
        <v>2240507</v>
      </c>
      <c r="B1259" s="373" t="s">
        <v>1353</v>
      </c>
      <c r="C1259" s="374">
        <v>0</v>
      </c>
      <c r="D1259" s="295">
        <v>0</v>
      </c>
      <c r="E1259" s="375">
        <f t="shared" si="271"/>
        <v>0</v>
      </c>
      <c r="F1259" s="295">
        <f t="shared" si="272"/>
        <v>0</v>
      </c>
      <c r="G1259" s="295"/>
      <c r="H1259" s="295"/>
      <c r="I1259" s="387"/>
      <c r="J1259" s="374">
        <f t="shared" si="273"/>
        <v>0</v>
      </c>
      <c r="K1259" s="375">
        <f t="shared" si="274"/>
        <v>0</v>
      </c>
    </row>
    <row r="1260" spans="1:11">
      <c r="A1260" s="372">
        <v>2240508</v>
      </c>
      <c r="B1260" s="373" t="s">
        <v>1354</v>
      </c>
      <c r="C1260" s="374">
        <v>0</v>
      </c>
      <c r="D1260" s="295">
        <v>0</v>
      </c>
      <c r="E1260" s="375">
        <f t="shared" si="271"/>
        <v>0</v>
      </c>
      <c r="F1260" s="295">
        <f t="shared" si="272"/>
        <v>0</v>
      </c>
      <c r="G1260" s="295"/>
      <c r="H1260" s="295"/>
      <c r="I1260" s="387"/>
      <c r="J1260" s="374">
        <f t="shared" si="273"/>
        <v>0</v>
      </c>
      <c r="K1260" s="375">
        <f t="shared" si="274"/>
        <v>0</v>
      </c>
    </row>
    <row r="1261" spans="1:11">
      <c r="A1261" s="372">
        <v>2240509</v>
      </c>
      <c r="B1261" s="373" t="s">
        <v>1355</v>
      </c>
      <c r="C1261" s="374">
        <v>0</v>
      </c>
      <c r="D1261" s="295">
        <v>0</v>
      </c>
      <c r="E1261" s="375">
        <f t="shared" si="271"/>
        <v>0</v>
      </c>
      <c r="F1261" s="295">
        <f t="shared" si="272"/>
        <v>0</v>
      </c>
      <c r="G1261" s="295"/>
      <c r="H1261" s="295"/>
      <c r="I1261" s="387"/>
      <c r="J1261" s="374">
        <f t="shared" si="273"/>
        <v>0</v>
      </c>
      <c r="K1261" s="375">
        <f t="shared" si="274"/>
        <v>0</v>
      </c>
    </row>
    <row r="1262" spans="1:11">
      <c r="A1262" s="372">
        <v>2240510</v>
      </c>
      <c r="B1262" s="373" t="s">
        <v>1356</v>
      </c>
      <c r="C1262" s="374">
        <v>0</v>
      </c>
      <c r="D1262" s="295">
        <v>0</v>
      </c>
      <c r="E1262" s="375">
        <f t="shared" si="271"/>
        <v>0</v>
      </c>
      <c r="F1262" s="295">
        <f t="shared" si="272"/>
        <v>0</v>
      </c>
      <c r="G1262" s="295"/>
      <c r="H1262" s="295"/>
      <c r="I1262" s="387"/>
      <c r="J1262" s="374">
        <f t="shared" si="273"/>
        <v>0</v>
      </c>
      <c r="K1262" s="375">
        <f t="shared" si="274"/>
        <v>0</v>
      </c>
    </row>
    <row r="1263" spans="1:11">
      <c r="A1263" s="372">
        <v>2240550</v>
      </c>
      <c r="B1263" s="373" t="s">
        <v>1357</v>
      </c>
      <c r="C1263" s="374">
        <v>0</v>
      </c>
      <c r="D1263" s="295">
        <v>0</v>
      </c>
      <c r="E1263" s="375">
        <f t="shared" si="271"/>
        <v>0</v>
      </c>
      <c r="F1263" s="295">
        <f t="shared" si="272"/>
        <v>0</v>
      </c>
      <c r="G1263" s="295"/>
      <c r="H1263" s="295"/>
      <c r="I1263" s="387"/>
      <c r="J1263" s="374">
        <f t="shared" si="273"/>
        <v>0</v>
      </c>
      <c r="K1263" s="375">
        <f t="shared" si="274"/>
        <v>0</v>
      </c>
    </row>
    <row r="1264" spans="1:11">
      <c r="A1264" s="372">
        <v>2240599</v>
      </c>
      <c r="B1264" s="373" t="s">
        <v>1358</v>
      </c>
      <c r="C1264" s="374">
        <v>0</v>
      </c>
      <c r="D1264" s="295">
        <v>0</v>
      </c>
      <c r="E1264" s="375">
        <f t="shared" si="271"/>
        <v>0</v>
      </c>
      <c r="F1264" s="295">
        <f t="shared" si="272"/>
        <v>0</v>
      </c>
      <c r="G1264" s="295"/>
      <c r="H1264" s="295"/>
      <c r="I1264" s="387"/>
      <c r="J1264" s="374">
        <f t="shared" si="273"/>
        <v>0</v>
      </c>
      <c r="K1264" s="375">
        <f t="shared" si="274"/>
        <v>0</v>
      </c>
    </row>
    <row r="1265" spans="1:11">
      <c r="A1265" s="376">
        <v>22406</v>
      </c>
      <c r="B1265" s="377" t="s">
        <v>1359</v>
      </c>
      <c r="C1265" s="378">
        <v>161</v>
      </c>
      <c r="D1265" s="378">
        <f t="shared" ref="D1265:I1265" si="277">SUM(D1266:D1268)</f>
        <v>43</v>
      </c>
      <c r="E1265" s="379">
        <f t="shared" si="271"/>
        <v>26.7080745341615</v>
      </c>
      <c r="F1265" s="378">
        <f t="shared" si="272"/>
        <v>151</v>
      </c>
      <c r="G1265" s="378">
        <f t="shared" si="277"/>
        <v>0</v>
      </c>
      <c r="H1265" s="378">
        <f t="shared" si="277"/>
        <v>5</v>
      </c>
      <c r="I1265" s="388">
        <f t="shared" si="277"/>
        <v>146</v>
      </c>
      <c r="J1265" s="378">
        <f t="shared" si="273"/>
        <v>-10</v>
      </c>
      <c r="K1265" s="379">
        <f t="shared" si="274"/>
        <v>-6.2111801242236</v>
      </c>
    </row>
    <row r="1266" spans="1:11">
      <c r="A1266" s="372">
        <v>2240601</v>
      </c>
      <c r="B1266" s="373" t="s">
        <v>1360</v>
      </c>
      <c r="C1266" s="374">
        <v>161</v>
      </c>
      <c r="D1266" s="295">
        <v>43</v>
      </c>
      <c r="E1266" s="375">
        <f t="shared" si="271"/>
        <v>26.7080745341615</v>
      </c>
      <c r="F1266" s="295">
        <f t="shared" si="272"/>
        <v>151</v>
      </c>
      <c r="G1266" s="295"/>
      <c r="H1266" s="295">
        <v>5</v>
      </c>
      <c r="I1266" s="387">
        <v>146</v>
      </c>
      <c r="J1266" s="374">
        <f t="shared" si="273"/>
        <v>-10</v>
      </c>
      <c r="K1266" s="375">
        <f t="shared" si="274"/>
        <v>-6.2111801242236</v>
      </c>
    </row>
    <row r="1267" spans="1:11">
      <c r="A1267" s="372">
        <v>2240602</v>
      </c>
      <c r="B1267" s="373" t="s">
        <v>1361</v>
      </c>
      <c r="C1267" s="374">
        <v>0</v>
      </c>
      <c r="D1267" s="295">
        <v>0</v>
      </c>
      <c r="E1267" s="375">
        <f t="shared" si="271"/>
        <v>0</v>
      </c>
      <c r="F1267" s="295">
        <f t="shared" si="272"/>
        <v>0</v>
      </c>
      <c r="G1267" s="295"/>
      <c r="H1267" s="295"/>
      <c r="I1267" s="387"/>
      <c r="J1267" s="374">
        <f t="shared" si="273"/>
        <v>0</v>
      </c>
      <c r="K1267" s="375">
        <f t="shared" si="274"/>
        <v>0</v>
      </c>
    </row>
    <row r="1268" spans="1:11">
      <c r="A1268" s="372">
        <v>2240699</v>
      </c>
      <c r="B1268" s="373" t="s">
        <v>1362</v>
      </c>
      <c r="C1268" s="374">
        <v>0</v>
      </c>
      <c r="D1268" s="295">
        <v>0</v>
      </c>
      <c r="E1268" s="375">
        <f t="shared" si="271"/>
        <v>0</v>
      </c>
      <c r="F1268" s="295">
        <f t="shared" si="272"/>
        <v>0</v>
      </c>
      <c r="G1268" s="295"/>
      <c r="H1268" s="295"/>
      <c r="I1268" s="387"/>
      <c r="J1268" s="374">
        <f t="shared" si="273"/>
        <v>0</v>
      </c>
      <c r="K1268" s="375">
        <f t="shared" si="274"/>
        <v>0</v>
      </c>
    </row>
    <row r="1269" spans="1:11">
      <c r="A1269" s="376">
        <v>22407</v>
      </c>
      <c r="B1269" s="377" t="s">
        <v>1363</v>
      </c>
      <c r="C1269" s="378">
        <v>0</v>
      </c>
      <c r="D1269" s="378">
        <f t="shared" ref="D1269:I1269" si="278">SUM(D1270:D1272)</f>
        <v>195</v>
      </c>
      <c r="E1269" s="379">
        <f t="shared" si="271"/>
        <v>0</v>
      </c>
      <c r="F1269" s="378">
        <f t="shared" si="272"/>
        <v>66</v>
      </c>
      <c r="G1269" s="378">
        <f t="shared" si="278"/>
        <v>0</v>
      </c>
      <c r="H1269" s="378">
        <f t="shared" si="278"/>
        <v>0</v>
      </c>
      <c r="I1269" s="388">
        <f t="shared" si="278"/>
        <v>66</v>
      </c>
      <c r="J1269" s="378">
        <f t="shared" si="273"/>
        <v>66</v>
      </c>
      <c r="K1269" s="379">
        <f t="shared" si="274"/>
        <v>0</v>
      </c>
    </row>
    <row r="1270" spans="1:11">
      <c r="A1270" s="372">
        <v>2240703</v>
      </c>
      <c r="B1270" s="373" t="s">
        <v>1364</v>
      </c>
      <c r="C1270" s="374">
        <v>0</v>
      </c>
      <c r="D1270" s="295">
        <v>5</v>
      </c>
      <c r="E1270" s="375">
        <f t="shared" si="271"/>
        <v>0</v>
      </c>
      <c r="F1270" s="295">
        <f t="shared" si="272"/>
        <v>31</v>
      </c>
      <c r="G1270" s="295"/>
      <c r="H1270" s="295"/>
      <c r="I1270" s="387">
        <v>31</v>
      </c>
      <c r="J1270" s="374">
        <f t="shared" si="273"/>
        <v>31</v>
      </c>
      <c r="K1270" s="375">
        <f t="shared" si="274"/>
        <v>0</v>
      </c>
    </row>
    <row r="1271" spans="1:11">
      <c r="A1271" s="372">
        <v>2240704</v>
      </c>
      <c r="B1271" s="373" t="s">
        <v>1365</v>
      </c>
      <c r="C1271" s="374">
        <v>0</v>
      </c>
      <c r="D1271" s="295">
        <v>145</v>
      </c>
      <c r="E1271" s="375">
        <f t="shared" si="271"/>
        <v>0</v>
      </c>
      <c r="F1271" s="295">
        <f t="shared" si="272"/>
        <v>0</v>
      </c>
      <c r="G1271" s="295"/>
      <c r="H1271" s="295"/>
      <c r="I1271" s="387"/>
      <c r="J1271" s="374">
        <f t="shared" si="273"/>
        <v>0</v>
      </c>
      <c r="K1271" s="375">
        <f t="shared" si="274"/>
        <v>0</v>
      </c>
    </row>
    <row r="1272" ht="14" customHeight="1" spans="1:11">
      <c r="A1272" s="372">
        <v>2240799</v>
      </c>
      <c r="B1272" s="373" t="s">
        <v>1366</v>
      </c>
      <c r="C1272" s="374">
        <v>0</v>
      </c>
      <c r="D1272" s="295">
        <v>45</v>
      </c>
      <c r="E1272" s="375">
        <f t="shared" si="271"/>
        <v>0</v>
      </c>
      <c r="F1272" s="295">
        <f t="shared" si="272"/>
        <v>35</v>
      </c>
      <c r="G1272" s="295"/>
      <c r="H1272" s="295"/>
      <c r="I1272" s="387">
        <v>35</v>
      </c>
      <c r="J1272" s="374">
        <f t="shared" si="273"/>
        <v>35</v>
      </c>
      <c r="K1272" s="375">
        <f t="shared" si="274"/>
        <v>0</v>
      </c>
    </row>
    <row r="1273" spans="1:11">
      <c r="A1273" s="376">
        <v>22499</v>
      </c>
      <c r="B1273" s="377" t="s">
        <v>1367</v>
      </c>
      <c r="C1273" s="378">
        <v>0</v>
      </c>
      <c r="D1273" s="378">
        <f t="shared" ref="D1273:I1273" si="279">SUM(D1274)</f>
        <v>771</v>
      </c>
      <c r="E1273" s="379">
        <f t="shared" si="271"/>
        <v>0</v>
      </c>
      <c r="F1273" s="378">
        <f t="shared" si="272"/>
        <v>0</v>
      </c>
      <c r="G1273" s="378">
        <f t="shared" si="279"/>
        <v>0</v>
      </c>
      <c r="H1273" s="378">
        <f t="shared" si="279"/>
        <v>0</v>
      </c>
      <c r="I1273" s="388">
        <f t="shared" si="279"/>
        <v>0</v>
      </c>
      <c r="J1273" s="378">
        <f t="shared" si="273"/>
        <v>0</v>
      </c>
      <c r="K1273" s="379">
        <f t="shared" si="274"/>
        <v>0</v>
      </c>
    </row>
    <row r="1274" spans="1:11">
      <c r="A1274" s="372">
        <v>2249999</v>
      </c>
      <c r="B1274" s="373" t="s">
        <v>1366</v>
      </c>
      <c r="C1274" s="374">
        <v>0</v>
      </c>
      <c r="D1274" s="295">
        <v>771</v>
      </c>
      <c r="E1274" s="375">
        <f t="shared" si="271"/>
        <v>0</v>
      </c>
      <c r="F1274" s="295">
        <f t="shared" si="272"/>
        <v>0</v>
      </c>
      <c r="G1274" s="295"/>
      <c r="H1274" s="295"/>
      <c r="I1274" s="387"/>
      <c r="J1274" s="374">
        <f t="shared" si="273"/>
        <v>0</v>
      </c>
      <c r="K1274" s="375">
        <f t="shared" si="274"/>
        <v>0</v>
      </c>
    </row>
    <row r="1275" spans="1:11">
      <c r="A1275" s="396">
        <v>227</v>
      </c>
      <c r="B1275" s="397" t="s">
        <v>1368</v>
      </c>
      <c r="C1275" s="366">
        <v>2220</v>
      </c>
      <c r="D1275" s="366"/>
      <c r="E1275" s="384">
        <f t="shared" si="271"/>
        <v>0</v>
      </c>
      <c r="F1275" s="366">
        <f t="shared" si="272"/>
        <v>1000</v>
      </c>
      <c r="G1275" s="366">
        <v>1000</v>
      </c>
      <c r="H1275" s="366"/>
      <c r="I1275" s="383"/>
      <c r="J1275" s="366">
        <f t="shared" si="273"/>
        <v>-1220</v>
      </c>
      <c r="K1275" s="384">
        <f t="shared" si="274"/>
        <v>-54.954954954955</v>
      </c>
    </row>
    <row r="1276" spans="1:11">
      <c r="A1276" s="396">
        <v>229</v>
      </c>
      <c r="B1276" s="397" t="s">
        <v>1207</v>
      </c>
      <c r="C1276" s="366">
        <f t="shared" ref="C1276:I1276" si="280">SUM(C1277,C1279)</f>
        <v>7590</v>
      </c>
      <c r="D1276" s="366">
        <f t="shared" si="280"/>
        <v>79</v>
      </c>
      <c r="E1276" s="384">
        <f t="shared" si="271"/>
        <v>1.04084321475626</v>
      </c>
      <c r="F1276" s="366">
        <f t="shared" si="272"/>
        <v>13115</v>
      </c>
      <c r="G1276" s="366">
        <f t="shared" si="280"/>
        <v>13115</v>
      </c>
      <c r="H1276" s="366">
        <f t="shared" si="280"/>
        <v>0</v>
      </c>
      <c r="I1276" s="383">
        <f t="shared" si="280"/>
        <v>0</v>
      </c>
      <c r="J1276" s="366">
        <f t="shared" si="273"/>
        <v>5525</v>
      </c>
      <c r="K1276" s="384">
        <f t="shared" si="274"/>
        <v>72.7931488801054</v>
      </c>
    </row>
    <row r="1277" spans="1:11">
      <c r="A1277" s="376">
        <v>22902</v>
      </c>
      <c r="B1277" s="377" t="s">
        <v>1369</v>
      </c>
      <c r="C1277" s="378">
        <v>0</v>
      </c>
      <c r="D1277" s="378">
        <f t="shared" ref="D1277:I1277" si="281">SUM(D1278)</f>
        <v>0</v>
      </c>
      <c r="E1277" s="379">
        <f t="shared" si="271"/>
        <v>0</v>
      </c>
      <c r="F1277" s="378">
        <f t="shared" si="272"/>
        <v>0</v>
      </c>
      <c r="G1277" s="378">
        <f t="shared" si="281"/>
        <v>0</v>
      </c>
      <c r="H1277" s="378">
        <f t="shared" si="281"/>
        <v>0</v>
      </c>
      <c r="I1277" s="388">
        <f t="shared" si="281"/>
        <v>0</v>
      </c>
      <c r="J1277" s="378">
        <f t="shared" si="273"/>
        <v>0</v>
      </c>
      <c r="K1277" s="379">
        <f t="shared" si="274"/>
        <v>0</v>
      </c>
    </row>
    <row r="1278" ht="13" customHeight="1" spans="1:11">
      <c r="A1278" s="372">
        <v>2290201</v>
      </c>
      <c r="B1278" s="373" t="s">
        <v>1369</v>
      </c>
      <c r="C1278" s="374">
        <v>0</v>
      </c>
      <c r="D1278" s="295"/>
      <c r="E1278" s="375">
        <f t="shared" si="271"/>
        <v>0</v>
      </c>
      <c r="F1278" s="295">
        <f t="shared" si="272"/>
        <v>0</v>
      </c>
      <c r="G1278" s="295"/>
      <c r="H1278" s="295"/>
      <c r="I1278" s="387"/>
      <c r="J1278" s="374">
        <f t="shared" si="273"/>
        <v>0</v>
      </c>
      <c r="K1278" s="375">
        <f t="shared" si="274"/>
        <v>0</v>
      </c>
    </row>
    <row r="1279" spans="1:11">
      <c r="A1279" s="376">
        <v>22999</v>
      </c>
      <c r="B1279" s="377" t="s">
        <v>1207</v>
      </c>
      <c r="C1279" s="378">
        <v>7590</v>
      </c>
      <c r="D1279" s="378">
        <f t="shared" ref="D1279:I1279" si="282">SUM(D1280)</f>
        <v>79</v>
      </c>
      <c r="E1279" s="379">
        <f t="shared" si="271"/>
        <v>1.04084321475626</v>
      </c>
      <c r="F1279" s="378">
        <f t="shared" si="272"/>
        <v>13115</v>
      </c>
      <c r="G1279" s="378">
        <f t="shared" si="282"/>
        <v>13115</v>
      </c>
      <c r="H1279" s="378">
        <f t="shared" si="282"/>
        <v>0</v>
      </c>
      <c r="I1279" s="388">
        <f t="shared" si="282"/>
        <v>0</v>
      </c>
      <c r="J1279" s="378">
        <f t="shared" si="273"/>
        <v>5525</v>
      </c>
      <c r="K1279" s="379">
        <f t="shared" si="274"/>
        <v>72.7931488801054</v>
      </c>
    </row>
    <row r="1280" spans="1:11">
      <c r="A1280" s="372">
        <v>2299999</v>
      </c>
      <c r="B1280" s="373" t="s">
        <v>1207</v>
      </c>
      <c r="C1280" s="295">
        <v>7590</v>
      </c>
      <c r="D1280" s="295">
        <v>79</v>
      </c>
      <c r="E1280" s="375">
        <f t="shared" si="271"/>
        <v>1.04084321475626</v>
      </c>
      <c r="F1280" s="295">
        <f t="shared" si="272"/>
        <v>13115</v>
      </c>
      <c r="G1280" s="295">
        <f>13107+8</f>
        <v>13115</v>
      </c>
      <c r="H1280" s="295"/>
      <c r="I1280" s="387"/>
      <c r="J1280" s="374">
        <f t="shared" si="273"/>
        <v>5525</v>
      </c>
      <c r="K1280" s="375">
        <f t="shared" si="274"/>
        <v>72.7931488801054</v>
      </c>
    </row>
    <row r="1281" spans="1:11">
      <c r="A1281" s="396">
        <v>232</v>
      </c>
      <c r="B1281" s="403" t="s">
        <v>1370</v>
      </c>
      <c r="C1281" s="366">
        <f t="shared" ref="C1281:I1281" si="283">SUM(C1282)</f>
        <v>3571</v>
      </c>
      <c r="D1281" s="366">
        <f t="shared" si="283"/>
        <v>3843</v>
      </c>
      <c r="E1281" s="384"/>
      <c r="F1281" s="366">
        <f t="shared" si="272"/>
        <v>3533</v>
      </c>
      <c r="G1281" s="366">
        <f t="shared" si="283"/>
        <v>3533</v>
      </c>
      <c r="H1281" s="366">
        <f t="shared" si="283"/>
        <v>0</v>
      </c>
      <c r="I1281" s="383">
        <f t="shared" si="283"/>
        <v>0</v>
      </c>
      <c r="J1281" s="366">
        <f t="shared" si="273"/>
        <v>-38</v>
      </c>
      <c r="K1281" s="384">
        <f t="shared" si="274"/>
        <v>-1.06412769532344</v>
      </c>
    </row>
    <row r="1282" spans="1:11">
      <c r="A1282" s="376">
        <v>23203</v>
      </c>
      <c r="B1282" s="404" t="s">
        <v>1371</v>
      </c>
      <c r="C1282" s="378">
        <v>3571</v>
      </c>
      <c r="D1282" s="378">
        <f t="shared" ref="D1282:I1282" si="284">SUM(D1283:D1286)</f>
        <v>3843</v>
      </c>
      <c r="E1282" s="379"/>
      <c r="F1282" s="378">
        <f t="shared" si="272"/>
        <v>3533</v>
      </c>
      <c r="G1282" s="378">
        <f t="shared" si="284"/>
        <v>3533</v>
      </c>
      <c r="H1282" s="378">
        <f t="shared" si="284"/>
        <v>0</v>
      </c>
      <c r="I1282" s="388">
        <f t="shared" si="284"/>
        <v>0</v>
      </c>
      <c r="J1282" s="378">
        <f t="shared" si="273"/>
        <v>-38</v>
      </c>
      <c r="K1282" s="379">
        <f t="shared" si="274"/>
        <v>-1.06412769532344</v>
      </c>
    </row>
    <row r="1283" spans="1:11">
      <c r="A1283" s="372">
        <v>2320301</v>
      </c>
      <c r="B1283" s="405" t="s">
        <v>1372</v>
      </c>
      <c r="C1283" s="374">
        <v>3571</v>
      </c>
      <c r="D1283" s="295">
        <v>3843</v>
      </c>
      <c r="E1283" s="375"/>
      <c r="F1283" s="295">
        <f t="shared" si="272"/>
        <v>3533</v>
      </c>
      <c r="G1283" s="295">
        <v>3533</v>
      </c>
      <c r="H1283" s="295"/>
      <c r="I1283" s="387"/>
      <c r="J1283" s="374">
        <f t="shared" si="273"/>
        <v>-38</v>
      </c>
      <c r="K1283" s="375">
        <f t="shared" si="274"/>
        <v>-1.06412769532344</v>
      </c>
    </row>
    <row r="1284" spans="1:11">
      <c r="A1284" s="372">
        <v>2320302</v>
      </c>
      <c r="B1284" s="405" t="s">
        <v>1373</v>
      </c>
      <c r="C1284" s="374">
        <v>0</v>
      </c>
      <c r="D1284" s="295">
        <f>VLOOKUP(A1284,'[1]YB01'!$D$6:$F$1332,3,FALSE)</f>
        <v>0</v>
      </c>
      <c r="E1284" s="375"/>
      <c r="F1284" s="295">
        <f t="shared" si="272"/>
        <v>0</v>
      </c>
      <c r="G1284" s="295"/>
      <c r="H1284" s="295"/>
      <c r="I1284" s="387"/>
      <c r="J1284" s="374">
        <f t="shared" si="273"/>
        <v>0</v>
      </c>
      <c r="K1284" s="375">
        <f t="shared" si="274"/>
        <v>0</v>
      </c>
    </row>
    <row r="1285" spans="1:11">
      <c r="A1285" s="372">
        <v>2320303</v>
      </c>
      <c r="B1285" s="405" t="s">
        <v>1374</v>
      </c>
      <c r="C1285" s="374">
        <v>0</v>
      </c>
      <c r="D1285" s="295">
        <f>VLOOKUP(A1285,'[1]YB01'!$D$6:$F$1332,3,FALSE)</f>
        <v>0</v>
      </c>
      <c r="E1285" s="375"/>
      <c r="F1285" s="295">
        <f t="shared" si="272"/>
        <v>0</v>
      </c>
      <c r="G1285" s="295"/>
      <c r="H1285" s="295"/>
      <c r="I1285" s="387"/>
      <c r="J1285" s="374">
        <f t="shared" si="273"/>
        <v>0</v>
      </c>
      <c r="K1285" s="375">
        <f t="shared" si="274"/>
        <v>0</v>
      </c>
    </row>
    <row r="1286" ht="13" customHeight="1" spans="1:11">
      <c r="A1286" s="372">
        <v>2320399</v>
      </c>
      <c r="B1286" s="405" t="s">
        <v>1375</v>
      </c>
      <c r="C1286" s="374">
        <v>0</v>
      </c>
      <c r="D1286" s="295">
        <f>VLOOKUP(A1286,'[1]YB01'!$D$6:$F$1332,3,FALSE)</f>
        <v>0</v>
      </c>
      <c r="E1286" s="375"/>
      <c r="F1286" s="295">
        <f t="shared" si="272"/>
        <v>0</v>
      </c>
      <c r="G1286" s="295"/>
      <c r="H1286" s="295"/>
      <c r="I1286" s="387"/>
      <c r="J1286" s="374">
        <f t="shared" si="273"/>
        <v>0</v>
      </c>
      <c r="K1286" s="375">
        <f t="shared" si="274"/>
        <v>0</v>
      </c>
    </row>
    <row r="1287" ht="15" customHeight="1" spans="1:11">
      <c r="A1287" s="396">
        <v>233</v>
      </c>
      <c r="B1287" s="406" t="s">
        <v>1376</v>
      </c>
      <c r="C1287" s="366">
        <f t="shared" ref="C1287:I1287" si="285">SUM(C1288)</f>
        <v>1</v>
      </c>
      <c r="D1287" s="366">
        <f t="shared" si="285"/>
        <v>0</v>
      </c>
      <c r="E1287" s="384"/>
      <c r="F1287" s="366">
        <f t="shared" si="272"/>
        <v>1</v>
      </c>
      <c r="G1287" s="366">
        <f t="shared" si="285"/>
        <v>1</v>
      </c>
      <c r="H1287" s="366">
        <f t="shared" si="285"/>
        <v>0</v>
      </c>
      <c r="I1287" s="383">
        <f t="shared" si="285"/>
        <v>0</v>
      </c>
      <c r="J1287" s="366">
        <f t="shared" si="273"/>
        <v>0</v>
      </c>
      <c r="K1287" s="384">
        <f t="shared" si="274"/>
        <v>0</v>
      </c>
    </row>
    <row r="1288" ht="18" customHeight="1" spans="1:11">
      <c r="A1288" s="376">
        <v>23303</v>
      </c>
      <c r="B1288" s="407" t="s">
        <v>1377</v>
      </c>
      <c r="C1288" s="378">
        <v>1</v>
      </c>
      <c r="D1288" s="378"/>
      <c r="E1288" s="379"/>
      <c r="F1288" s="378">
        <f t="shared" si="272"/>
        <v>1</v>
      </c>
      <c r="G1288" s="378">
        <v>1</v>
      </c>
      <c r="H1288" s="378"/>
      <c r="I1288" s="388"/>
      <c r="J1288" s="378">
        <f t="shared" si="273"/>
        <v>0</v>
      </c>
      <c r="K1288" s="379">
        <f t="shared" si="274"/>
        <v>0</v>
      </c>
    </row>
    <row r="1289" spans="1:11">
      <c r="A1289" s="397"/>
      <c r="B1289" s="397" t="s">
        <v>1378</v>
      </c>
      <c r="C1289" s="366">
        <v>61706</v>
      </c>
      <c r="D1289" s="408"/>
      <c r="E1289" s="384">
        <f t="shared" ref="E1289:E1304" si="286">IF(C1289=0,0,D1289/C1289)*100</f>
        <v>0</v>
      </c>
      <c r="F1289" s="366">
        <f t="shared" si="272"/>
        <v>0</v>
      </c>
      <c r="G1289" s="366"/>
      <c r="H1289" s="366"/>
      <c r="I1289" s="383"/>
      <c r="J1289" s="366">
        <f t="shared" si="273"/>
        <v>-61706</v>
      </c>
      <c r="K1289" s="384">
        <f t="shared" si="274"/>
        <v>-100</v>
      </c>
    </row>
    <row r="1290" spans="1:11">
      <c r="A1290" s="409"/>
      <c r="B1290" s="409"/>
      <c r="C1290" s="295"/>
      <c r="D1290" s="295"/>
      <c r="E1290" s="402">
        <f t="shared" si="286"/>
        <v>0</v>
      </c>
      <c r="F1290" s="295"/>
      <c r="G1290" s="295"/>
      <c r="H1290" s="295"/>
      <c r="I1290" s="387"/>
      <c r="J1290" s="295">
        <f t="shared" si="273"/>
        <v>0</v>
      </c>
      <c r="K1290" s="402">
        <f t="shared" si="274"/>
        <v>0</v>
      </c>
    </row>
    <row r="1291" spans="1:11">
      <c r="A1291" s="410" t="s">
        <v>1379</v>
      </c>
      <c r="B1291" s="411"/>
      <c r="C1291" s="291">
        <f t="shared" ref="C1291:I1291" si="287">SUM(C7,C248,C258,C273,C363,C415,C471,C528,C657,C738,C809,C832,C940,C992,C1056,C1076,C1103,C1113,C1158,C1180,C1225,C1275,C1276,C1281,C1287,C1289)</f>
        <v>299133</v>
      </c>
      <c r="D1291" s="291">
        <f t="shared" si="287"/>
        <v>258107</v>
      </c>
      <c r="E1291" s="412">
        <f t="shared" si="286"/>
        <v>86.2850304045358</v>
      </c>
      <c r="F1291" s="291">
        <f t="shared" ref="F1291:F1304" si="288">G1291+H1291+I1291</f>
        <v>291534</v>
      </c>
      <c r="G1291" s="291">
        <f t="shared" si="287"/>
        <v>154005</v>
      </c>
      <c r="H1291" s="291">
        <f t="shared" si="287"/>
        <v>86803</v>
      </c>
      <c r="I1291" s="291">
        <f t="shared" si="287"/>
        <v>50726</v>
      </c>
      <c r="J1291" s="291">
        <f t="shared" si="273"/>
        <v>-7599</v>
      </c>
      <c r="K1291" s="412">
        <f t="shared" si="274"/>
        <v>-2.54034158718697</v>
      </c>
    </row>
    <row r="1292" spans="1:11">
      <c r="A1292" s="413" t="s">
        <v>1380</v>
      </c>
      <c r="B1292" s="414"/>
      <c r="C1292" s="415">
        <f t="shared" ref="C1292:I1292" si="289">SUM(C1293,C1296:C1301)</f>
        <v>11552</v>
      </c>
      <c r="D1292" s="415">
        <f t="shared" si="289"/>
        <v>95861</v>
      </c>
      <c r="E1292" s="416">
        <f t="shared" si="286"/>
        <v>829.821675900277</v>
      </c>
      <c r="F1292" s="291">
        <f t="shared" si="288"/>
        <v>17780</v>
      </c>
      <c r="G1292" s="415">
        <f t="shared" si="289"/>
        <v>7080</v>
      </c>
      <c r="H1292" s="415">
        <f t="shared" si="289"/>
        <v>10700</v>
      </c>
      <c r="I1292" s="425">
        <f t="shared" si="289"/>
        <v>0</v>
      </c>
      <c r="J1292" s="415">
        <f t="shared" si="273"/>
        <v>6228</v>
      </c>
      <c r="K1292" s="416">
        <f t="shared" si="274"/>
        <v>53.9127423822715</v>
      </c>
    </row>
    <row r="1293" s="257" customFormat="1" spans="1:11">
      <c r="A1293" s="417" t="s">
        <v>1381</v>
      </c>
      <c r="B1293" s="418"/>
      <c r="C1293" s="419">
        <v>10052</v>
      </c>
      <c r="D1293" s="419">
        <f t="shared" ref="D1293:I1293" si="290">SUM(D1294:D1295)</f>
        <v>5528</v>
      </c>
      <c r="E1293" s="420">
        <f t="shared" si="286"/>
        <v>54.9940310385993</v>
      </c>
      <c r="F1293" s="295">
        <f t="shared" si="288"/>
        <v>5800</v>
      </c>
      <c r="G1293" s="419">
        <f t="shared" si="290"/>
        <v>5800</v>
      </c>
      <c r="H1293" s="419">
        <f t="shared" si="290"/>
        <v>0</v>
      </c>
      <c r="I1293" s="426">
        <f t="shared" si="290"/>
        <v>0</v>
      </c>
      <c r="J1293" s="419">
        <f t="shared" si="273"/>
        <v>-4252</v>
      </c>
      <c r="K1293" s="420">
        <f t="shared" si="274"/>
        <v>-42.300039793076</v>
      </c>
    </row>
    <row r="1294" s="257" customFormat="1" spans="1:11">
      <c r="A1294" s="417" t="s">
        <v>1382</v>
      </c>
      <c r="B1294" s="418"/>
      <c r="C1294" s="419">
        <v>0</v>
      </c>
      <c r="D1294" s="299">
        <v>169</v>
      </c>
      <c r="E1294" s="420">
        <f t="shared" si="286"/>
        <v>0</v>
      </c>
      <c r="F1294" s="295">
        <f t="shared" si="288"/>
        <v>169</v>
      </c>
      <c r="G1294" s="419">
        <v>169</v>
      </c>
      <c r="H1294" s="419"/>
      <c r="I1294" s="426"/>
      <c r="J1294" s="419">
        <f t="shared" si="273"/>
        <v>169</v>
      </c>
      <c r="K1294" s="420">
        <f t="shared" si="274"/>
        <v>0</v>
      </c>
    </row>
    <row r="1295" s="257" customFormat="1" spans="1:11">
      <c r="A1295" s="417" t="s">
        <v>1383</v>
      </c>
      <c r="B1295" s="418"/>
      <c r="C1295" s="419">
        <v>10052</v>
      </c>
      <c r="D1295" s="299">
        <f>5273+86</f>
        <v>5359</v>
      </c>
      <c r="E1295" s="420">
        <f t="shared" si="286"/>
        <v>53.3127735773975</v>
      </c>
      <c r="F1295" s="295">
        <f t="shared" si="288"/>
        <v>5631</v>
      </c>
      <c r="G1295" s="419">
        <f>6131-500</f>
        <v>5631</v>
      </c>
      <c r="H1295" s="419"/>
      <c r="I1295" s="426"/>
      <c r="J1295" s="419">
        <f t="shared" si="273"/>
        <v>-4421</v>
      </c>
      <c r="K1295" s="420">
        <f t="shared" si="274"/>
        <v>-43.9812972542778</v>
      </c>
    </row>
    <row r="1296" spans="1:11">
      <c r="A1296" s="417" t="s">
        <v>1384</v>
      </c>
      <c r="B1296" s="418"/>
      <c r="C1296" s="419">
        <v>0</v>
      </c>
      <c r="D1296" s="299"/>
      <c r="E1296" s="420">
        <f t="shared" si="286"/>
        <v>0</v>
      </c>
      <c r="F1296" s="295">
        <f t="shared" si="288"/>
        <v>0</v>
      </c>
      <c r="G1296" s="419"/>
      <c r="H1296" s="419"/>
      <c r="I1296" s="426"/>
      <c r="J1296" s="419">
        <f t="shared" si="273"/>
        <v>0</v>
      </c>
      <c r="K1296" s="420">
        <f t="shared" si="274"/>
        <v>0</v>
      </c>
    </row>
    <row r="1297" spans="1:11">
      <c r="A1297" s="417" t="s">
        <v>1385</v>
      </c>
      <c r="B1297" s="418"/>
      <c r="C1297" s="419">
        <v>0</v>
      </c>
      <c r="D1297" s="299"/>
      <c r="E1297" s="420">
        <f t="shared" si="286"/>
        <v>0</v>
      </c>
      <c r="F1297" s="295">
        <f t="shared" si="288"/>
        <v>0</v>
      </c>
      <c r="G1297" s="419"/>
      <c r="H1297" s="419"/>
      <c r="I1297" s="426"/>
      <c r="J1297" s="419">
        <f t="shared" si="273"/>
        <v>0</v>
      </c>
      <c r="K1297" s="420">
        <f t="shared" si="274"/>
        <v>0</v>
      </c>
    </row>
    <row r="1298" spans="1:11">
      <c r="A1298" s="417" t="s">
        <v>1386</v>
      </c>
      <c r="B1298" s="418"/>
      <c r="C1298" s="419">
        <v>0</v>
      </c>
      <c r="D1298" s="299"/>
      <c r="E1298" s="420">
        <f t="shared" si="286"/>
        <v>0</v>
      </c>
      <c r="F1298" s="295">
        <f t="shared" si="288"/>
        <v>0</v>
      </c>
      <c r="G1298" s="419"/>
      <c r="H1298" s="419"/>
      <c r="I1298" s="426"/>
      <c r="J1298" s="419">
        <f t="shared" si="273"/>
        <v>0</v>
      </c>
      <c r="K1298" s="420">
        <f t="shared" si="274"/>
        <v>0</v>
      </c>
    </row>
    <row r="1299" spans="1:11">
      <c r="A1299" s="417" t="s">
        <v>1387</v>
      </c>
      <c r="B1299" s="418"/>
      <c r="C1299" s="419">
        <v>1500</v>
      </c>
      <c r="D1299" s="299">
        <v>19794</v>
      </c>
      <c r="E1299" s="420">
        <f t="shared" si="286"/>
        <v>1319.6</v>
      </c>
      <c r="F1299" s="295">
        <f t="shared" si="288"/>
        <v>11980</v>
      </c>
      <c r="G1299" s="419">
        <f>500+780</f>
        <v>1280</v>
      </c>
      <c r="H1299" s="419">
        <v>10700</v>
      </c>
      <c r="I1299" s="426"/>
      <c r="J1299" s="419">
        <f t="shared" si="273"/>
        <v>10480</v>
      </c>
      <c r="K1299" s="420">
        <f t="shared" si="274"/>
        <v>698.666666666667</v>
      </c>
    </row>
    <row r="1300" spans="1:11">
      <c r="A1300" s="417" t="s">
        <v>1388</v>
      </c>
      <c r="B1300" s="418"/>
      <c r="C1300" s="419">
        <v>0</v>
      </c>
      <c r="D1300" s="299">
        <f>[3]附件一本公收!C100-D1293-D1291-D1299-D1301</f>
        <v>19813</v>
      </c>
      <c r="E1300" s="420">
        <f t="shared" si="286"/>
        <v>0</v>
      </c>
      <c r="F1300" s="295">
        <f t="shared" si="288"/>
        <v>0</v>
      </c>
      <c r="G1300" s="419"/>
      <c r="H1300" s="419"/>
      <c r="I1300" s="426"/>
      <c r="J1300" s="419">
        <f t="shared" si="273"/>
        <v>0</v>
      </c>
      <c r="K1300" s="420">
        <f t="shared" si="274"/>
        <v>0</v>
      </c>
    </row>
    <row r="1301" spans="1:11">
      <c r="A1301" s="417" t="s">
        <v>1389</v>
      </c>
      <c r="B1301" s="418"/>
      <c r="C1301" s="419">
        <v>0</v>
      </c>
      <c r="D1301" s="299">
        <v>50726</v>
      </c>
      <c r="E1301" s="420">
        <f t="shared" si="286"/>
        <v>0</v>
      </c>
      <c r="F1301" s="295">
        <f t="shared" si="288"/>
        <v>0</v>
      </c>
      <c r="G1301" s="419"/>
      <c r="H1301" s="419"/>
      <c r="I1301" s="426"/>
      <c r="J1301" s="419">
        <f t="shared" si="273"/>
        <v>0</v>
      </c>
      <c r="K1301" s="420">
        <f t="shared" si="274"/>
        <v>0</v>
      </c>
    </row>
    <row r="1302" spans="1:11">
      <c r="A1302" s="421"/>
      <c r="B1302" s="422"/>
      <c r="C1302" s="419">
        <v>0</v>
      </c>
      <c r="D1302" s="299"/>
      <c r="E1302" s="420">
        <f t="shared" si="286"/>
        <v>0</v>
      </c>
      <c r="F1302" s="295">
        <f t="shared" si="288"/>
        <v>0</v>
      </c>
      <c r="G1302" s="419"/>
      <c r="H1302" s="419"/>
      <c r="I1302" s="426"/>
      <c r="J1302" s="419">
        <f t="shared" si="273"/>
        <v>0</v>
      </c>
      <c r="K1302" s="420">
        <f t="shared" si="274"/>
        <v>0</v>
      </c>
    </row>
    <row r="1303" spans="1:11">
      <c r="A1303" s="421"/>
      <c r="B1303" s="422"/>
      <c r="C1303" s="419">
        <v>0</v>
      </c>
      <c r="D1303" s="299"/>
      <c r="E1303" s="420">
        <f t="shared" si="286"/>
        <v>0</v>
      </c>
      <c r="F1303" s="295">
        <f t="shared" si="288"/>
        <v>0</v>
      </c>
      <c r="G1303" s="419"/>
      <c r="H1303" s="419"/>
      <c r="I1303" s="426"/>
      <c r="J1303" s="419">
        <f t="shared" si="273"/>
        <v>0</v>
      </c>
      <c r="K1303" s="420">
        <f t="shared" si="274"/>
        <v>0</v>
      </c>
    </row>
    <row r="1304" spans="1:11">
      <c r="A1304" s="421" t="s">
        <v>1390</v>
      </c>
      <c r="B1304" s="422"/>
      <c r="C1304" s="423">
        <f t="shared" ref="C1304:I1304" si="291">SUM(C1291:C1292)</f>
        <v>310685</v>
      </c>
      <c r="D1304" s="423">
        <f t="shared" si="291"/>
        <v>353968</v>
      </c>
      <c r="E1304" s="424">
        <f t="shared" si="286"/>
        <v>113.931474000998</v>
      </c>
      <c r="F1304" s="291">
        <f t="shared" si="288"/>
        <v>309314</v>
      </c>
      <c r="G1304" s="423">
        <f t="shared" si="291"/>
        <v>161085</v>
      </c>
      <c r="H1304" s="423">
        <f t="shared" si="291"/>
        <v>97503</v>
      </c>
      <c r="I1304" s="427">
        <f t="shared" si="291"/>
        <v>50726</v>
      </c>
      <c r="J1304" s="423">
        <f t="shared" si="273"/>
        <v>-1371</v>
      </c>
      <c r="K1304" s="424">
        <f t="shared" si="274"/>
        <v>-0.441282971498463</v>
      </c>
    </row>
  </sheetData>
  <autoFilter ref="A6:K1304">
    <extLst/>
  </autoFilter>
  <mergeCells count="24">
    <mergeCell ref="B2:K2"/>
    <mergeCell ref="C4:E4"/>
    <mergeCell ref="F4:K4"/>
    <mergeCell ref="F5:I5"/>
    <mergeCell ref="J5:K5"/>
    <mergeCell ref="A1291:B1291"/>
    <mergeCell ref="A1292:B1292"/>
    <mergeCell ref="A1293:B1293"/>
    <mergeCell ref="A1294:B1294"/>
    <mergeCell ref="A1295:B1295"/>
    <mergeCell ref="A1296:B1296"/>
    <mergeCell ref="A1297:B1297"/>
    <mergeCell ref="A1298:B1298"/>
    <mergeCell ref="A1299:B1299"/>
    <mergeCell ref="A1300:B1300"/>
    <mergeCell ref="A1301:B1301"/>
    <mergeCell ref="A1302:B1302"/>
    <mergeCell ref="A1303:B1303"/>
    <mergeCell ref="A1304:B1304"/>
    <mergeCell ref="A4:A6"/>
    <mergeCell ref="B4:B6"/>
    <mergeCell ref="C5:C6"/>
    <mergeCell ref="D5:D6"/>
    <mergeCell ref="E5:E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autoPageBreaks="0"/>
  </sheetPr>
  <dimension ref="A1:H87"/>
  <sheetViews>
    <sheetView showZeros="0" topLeftCell="C61" workbookViewId="0">
      <selection activeCell="E3" sqref="E3"/>
    </sheetView>
  </sheetViews>
  <sheetFormatPr defaultColWidth="6.875" defaultRowHeight="12.75" customHeight="1" outlineLevelCol="7"/>
  <cols>
    <col min="1" max="1" width="7.25" style="300" customWidth="1"/>
    <col min="2" max="2" width="36.25" style="301" customWidth="1"/>
    <col min="3" max="3" width="15.375" style="301" customWidth="1"/>
    <col min="4" max="4" width="12.75" style="301" customWidth="1"/>
    <col min="5" max="5" width="13.75" style="301" customWidth="1"/>
    <col min="6" max="6" width="9.25" style="301" customWidth="1"/>
    <col min="7" max="7" width="10.25" style="301" customWidth="1"/>
    <col min="8" max="8" width="9.5" style="301" customWidth="1"/>
    <col min="9" max="16384" width="6.875" style="301"/>
  </cols>
  <sheetData>
    <row r="1" customHeight="1" spans="1:2">
      <c r="A1" s="300" t="s">
        <v>1396</v>
      </c>
      <c r="B1" s="302"/>
    </row>
    <row r="2" ht="29.25" customHeight="1" spans="2:6">
      <c r="B2" s="303" t="s">
        <v>1397</v>
      </c>
      <c r="C2" s="303"/>
      <c r="D2" s="303"/>
      <c r="E2" s="303"/>
      <c r="F2" s="304"/>
    </row>
    <row r="3" ht="21.75" customHeight="1" spans="5:8">
      <c r="E3" s="305"/>
      <c r="F3" s="306"/>
      <c r="H3" s="305" t="s">
        <v>37</v>
      </c>
    </row>
    <row r="4" customHeight="1" spans="1:8">
      <c r="A4" s="307" t="s">
        <v>149</v>
      </c>
      <c r="B4" s="308" t="s">
        <v>1398</v>
      </c>
      <c r="C4" s="309" t="s">
        <v>1399</v>
      </c>
      <c r="D4" s="310" t="s">
        <v>47</v>
      </c>
      <c r="E4" s="311"/>
      <c r="F4" s="312"/>
      <c r="G4" s="313" t="s">
        <v>48</v>
      </c>
      <c r="H4" s="314" t="s">
        <v>49</v>
      </c>
    </row>
    <row r="5" customHeight="1" spans="1:8">
      <c r="A5" s="315"/>
      <c r="B5" s="316"/>
      <c r="C5" s="317"/>
      <c r="D5" s="309" t="s">
        <v>1400</v>
      </c>
      <c r="E5" s="318" t="s">
        <v>1401</v>
      </c>
      <c r="F5" s="319" t="s">
        <v>1402</v>
      </c>
      <c r="G5" s="313"/>
      <c r="H5" s="314"/>
    </row>
    <row r="6" customHeight="1" spans="1:8">
      <c r="A6" s="320">
        <v>501</v>
      </c>
      <c r="B6" s="321" t="s">
        <v>1403</v>
      </c>
      <c r="C6" s="322">
        <f t="shared" ref="C6:C69" si="0">SUM(E6:H6)</f>
        <v>43095</v>
      </c>
      <c r="D6" s="322">
        <f t="shared" ref="D6:D69" si="1">SUM(E6:F6)</f>
        <v>43034</v>
      </c>
      <c r="E6" s="322">
        <f t="shared" ref="E6:H6" si="2">SUM(E7:E10)</f>
        <v>38062</v>
      </c>
      <c r="F6" s="323">
        <f t="shared" si="2"/>
        <v>4972</v>
      </c>
      <c r="G6" s="323">
        <f t="shared" si="2"/>
        <v>41</v>
      </c>
      <c r="H6" s="322">
        <f t="shared" si="2"/>
        <v>20</v>
      </c>
    </row>
    <row r="7" customHeight="1" spans="1:8">
      <c r="A7" s="324" t="s">
        <v>1404</v>
      </c>
      <c r="B7" s="325" t="s">
        <v>1405</v>
      </c>
      <c r="C7" s="326">
        <f t="shared" si="0"/>
        <v>24461</v>
      </c>
      <c r="D7" s="326">
        <f t="shared" si="1"/>
        <v>24461</v>
      </c>
      <c r="E7" s="326">
        <v>23007</v>
      </c>
      <c r="F7" s="327">
        <v>1454</v>
      </c>
      <c r="G7" s="327"/>
      <c r="H7" s="326"/>
    </row>
    <row r="8" customHeight="1" spans="1:8">
      <c r="A8" s="324" t="s">
        <v>1406</v>
      </c>
      <c r="B8" s="325" t="s">
        <v>1407</v>
      </c>
      <c r="C8" s="326">
        <f t="shared" si="0"/>
        <v>8624</v>
      </c>
      <c r="D8" s="326">
        <f t="shared" si="1"/>
        <v>8622</v>
      </c>
      <c r="E8" s="326">
        <v>7405</v>
      </c>
      <c r="F8" s="327">
        <v>1217</v>
      </c>
      <c r="G8" s="327">
        <v>2</v>
      </c>
      <c r="H8" s="326"/>
    </row>
    <row r="9" customHeight="1" spans="1:8">
      <c r="A9" s="324" t="s">
        <v>1408</v>
      </c>
      <c r="B9" s="325" t="s">
        <v>1409</v>
      </c>
      <c r="C9" s="326">
        <f t="shared" si="0"/>
        <v>2589</v>
      </c>
      <c r="D9" s="326">
        <f t="shared" si="1"/>
        <v>2550</v>
      </c>
      <c r="E9" s="326">
        <v>2546</v>
      </c>
      <c r="F9" s="327">
        <v>4</v>
      </c>
      <c r="G9" s="327">
        <v>39</v>
      </c>
      <c r="H9" s="326"/>
    </row>
    <row r="10" customHeight="1" spans="1:8">
      <c r="A10" s="324" t="s">
        <v>1410</v>
      </c>
      <c r="B10" s="325" t="s">
        <v>1411</v>
      </c>
      <c r="C10" s="326">
        <f t="shared" si="0"/>
        <v>7421</v>
      </c>
      <c r="D10" s="326">
        <f t="shared" si="1"/>
        <v>7401</v>
      </c>
      <c r="E10" s="326">
        <v>5104</v>
      </c>
      <c r="F10" s="327">
        <f>2305-8</f>
        <v>2297</v>
      </c>
      <c r="G10" s="327"/>
      <c r="H10" s="326">
        <v>20</v>
      </c>
    </row>
    <row r="11" customHeight="1" spans="1:8">
      <c r="A11" s="320" t="s">
        <v>1412</v>
      </c>
      <c r="B11" s="321" t="s">
        <v>1413</v>
      </c>
      <c r="C11" s="322">
        <f t="shared" si="0"/>
        <v>13339</v>
      </c>
      <c r="D11" s="322">
        <f t="shared" si="1"/>
        <v>5218</v>
      </c>
      <c r="E11" s="322">
        <f t="shared" ref="E11:H11" si="3">SUM(E12:E21)</f>
        <v>3389</v>
      </c>
      <c r="F11" s="323">
        <f t="shared" si="3"/>
        <v>1829</v>
      </c>
      <c r="G11" s="323">
        <f t="shared" si="3"/>
        <v>4867</v>
      </c>
      <c r="H11" s="322">
        <f t="shared" si="3"/>
        <v>3254</v>
      </c>
    </row>
    <row r="12" customHeight="1" spans="1:8">
      <c r="A12" s="328" t="s">
        <v>1414</v>
      </c>
      <c r="B12" s="325" t="s">
        <v>1415</v>
      </c>
      <c r="C12" s="326">
        <f t="shared" si="0"/>
        <v>3741</v>
      </c>
      <c r="D12" s="326">
        <f t="shared" si="1"/>
        <v>3313</v>
      </c>
      <c r="E12" s="326">
        <v>2629</v>
      </c>
      <c r="F12" s="327">
        <v>684</v>
      </c>
      <c r="G12" s="327">
        <f>348-44</f>
        <v>304</v>
      </c>
      <c r="H12" s="326">
        <v>124</v>
      </c>
    </row>
    <row r="13" customHeight="1" spans="1:8">
      <c r="A13" s="328" t="s">
        <v>1416</v>
      </c>
      <c r="B13" s="325" t="s">
        <v>1417</v>
      </c>
      <c r="C13" s="326">
        <f t="shared" si="0"/>
        <v>168</v>
      </c>
      <c r="D13" s="326">
        <f t="shared" si="1"/>
        <v>155</v>
      </c>
      <c r="E13" s="326">
        <v>20</v>
      </c>
      <c r="F13" s="327">
        <v>135</v>
      </c>
      <c r="G13" s="327">
        <v>13</v>
      </c>
      <c r="H13" s="326"/>
    </row>
    <row r="14" customHeight="1" spans="1:8">
      <c r="A14" s="328" t="s">
        <v>1418</v>
      </c>
      <c r="B14" s="325" t="s">
        <v>1419</v>
      </c>
      <c r="C14" s="326">
        <f t="shared" si="0"/>
        <v>220</v>
      </c>
      <c r="D14" s="326">
        <f t="shared" si="1"/>
        <v>170</v>
      </c>
      <c r="E14" s="326">
        <v>20</v>
      </c>
      <c r="F14" s="327">
        <v>150</v>
      </c>
      <c r="G14" s="327">
        <f>6+44</f>
        <v>50</v>
      </c>
      <c r="H14" s="326"/>
    </row>
    <row r="15" customHeight="1" spans="1:8">
      <c r="A15" s="328" t="s">
        <v>1420</v>
      </c>
      <c r="B15" s="325" t="s">
        <v>1421</v>
      </c>
      <c r="C15" s="326">
        <f t="shared" si="0"/>
        <v>488</v>
      </c>
      <c r="D15" s="326">
        <f t="shared" si="1"/>
        <v>20</v>
      </c>
      <c r="E15" s="326"/>
      <c r="F15" s="327">
        <v>20</v>
      </c>
      <c r="G15" s="327">
        <f>3+218</f>
        <v>221</v>
      </c>
      <c r="H15" s="326">
        <v>247</v>
      </c>
    </row>
    <row r="16" customHeight="1" spans="1:8">
      <c r="A16" s="328" t="s">
        <v>1422</v>
      </c>
      <c r="B16" s="325" t="s">
        <v>1423</v>
      </c>
      <c r="C16" s="326">
        <f t="shared" si="0"/>
        <v>5494</v>
      </c>
      <c r="D16" s="326">
        <f t="shared" si="1"/>
        <v>1</v>
      </c>
      <c r="E16" s="326"/>
      <c r="F16" s="327">
        <v>1</v>
      </c>
      <c r="G16" s="327">
        <f>3393+12</f>
        <v>3405</v>
      </c>
      <c r="H16" s="326">
        <v>2088</v>
      </c>
    </row>
    <row r="17" customHeight="1" spans="1:8">
      <c r="A17" s="328" t="s">
        <v>1424</v>
      </c>
      <c r="B17" s="325" t="s">
        <v>1425</v>
      </c>
      <c r="C17" s="326">
        <f t="shared" si="0"/>
        <v>95</v>
      </c>
      <c r="D17" s="326">
        <f t="shared" si="1"/>
        <v>95</v>
      </c>
      <c r="E17" s="326">
        <v>70</v>
      </c>
      <c r="F17" s="327">
        <v>25</v>
      </c>
      <c r="G17" s="327"/>
      <c r="H17" s="326"/>
    </row>
    <row r="18" customHeight="1" spans="1:8">
      <c r="A18" s="328">
        <v>50207</v>
      </c>
      <c r="B18" s="325" t="s">
        <v>1426</v>
      </c>
      <c r="C18" s="326">
        <f t="shared" si="0"/>
        <v>0</v>
      </c>
      <c r="D18" s="326">
        <f t="shared" si="1"/>
        <v>0</v>
      </c>
      <c r="E18" s="326"/>
      <c r="F18" s="327"/>
      <c r="G18" s="327"/>
      <c r="H18" s="326"/>
    </row>
    <row r="19" customHeight="1" spans="1:8">
      <c r="A19" s="328" t="s">
        <v>1427</v>
      </c>
      <c r="B19" s="325" t="s">
        <v>1428</v>
      </c>
      <c r="C19" s="326">
        <f t="shared" si="0"/>
        <v>334</v>
      </c>
      <c r="D19" s="326">
        <f t="shared" si="1"/>
        <v>334</v>
      </c>
      <c r="E19" s="326">
        <v>330</v>
      </c>
      <c r="F19" s="327">
        <v>4</v>
      </c>
      <c r="G19" s="327"/>
      <c r="H19" s="326"/>
    </row>
    <row r="20" customHeight="1" spans="1:8">
      <c r="A20" s="328" t="s">
        <v>1429</v>
      </c>
      <c r="B20" s="325" t="s">
        <v>1430</v>
      </c>
      <c r="C20" s="326">
        <f t="shared" si="0"/>
        <v>296</v>
      </c>
      <c r="D20" s="326">
        <f t="shared" si="1"/>
        <v>180</v>
      </c>
      <c r="E20" s="326">
        <v>20</v>
      </c>
      <c r="F20" s="327">
        <v>160</v>
      </c>
      <c r="G20" s="327">
        <v>43</v>
      </c>
      <c r="H20" s="326">
        <v>73</v>
      </c>
    </row>
    <row r="21" customHeight="1" spans="1:8">
      <c r="A21" s="328" t="s">
        <v>1431</v>
      </c>
      <c r="B21" s="325" t="s">
        <v>1432</v>
      </c>
      <c r="C21" s="326">
        <f t="shared" si="0"/>
        <v>2503</v>
      </c>
      <c r="D21" s="326">
        <f t="shared" si="1"/>
        <v>950</v>
      </c>
      <c r="E21" s="326">
        <v>300</v>
      </c>
      <c r="F21" s="327">
        <v>650</v>
      </c>
      <c r="G21" s="327">
        <f>151+680</f>
        <v>831</v>
      </c>
      <c r="H21" s="326">
        <v>722</v>
      </c>
    </row>
    <row r="22" customHeight="1" spans="1:8">
      <c r="A22" s="320">
        <v>503</v>
      </c>
      <c r="B22" s="321" t="s">
        <v>1433</v>
      </c>
      <c r="C22" s="322">
        <f t="shared" si="0"/>
        <v>23979</v>
      </c>
      <c r="D22" s="322">
        <f t="shared" si="1"/>
        <v>389</v>
      </c>
      <c r="E22" s="322">
        <f t="shared" ref="E22:H22" si="4">SUM(E23:E29)</f>
        <v>0</v>
      </c>
      <c r="F22" s="323">
        <f t="shared" si="4"/>
        <v>389</v>
      </c>
      <c r="G22" s="323">
        <f t="shared" si="4"/>
        <v>11140</v>
      </c>
      <c r="H22" s="322">
        <f t="shared" si="4"/>
        <v>12450</v>
      </c>
    </row>
    <row r="23" customHeight="1" spans="1:8">
      <c r="A23" s="328">
        <v>50301</v>
      </c>
      <c r="B23" s="325" t="s">
        <v>1434</v>
      </c>
      <c r="C23" s="326">
        <f t="shared" si="0"/>
        <v>1349</v>
      </c>
      <c r="D23" s="326">
        <f t="shared" si="1"/>
        <v>0</v>
      </c>
      <c r="E23" s="326"/>
      <c r="F23" s="327"/>
      <c r="G23" s="327">
        <v>937</v>
      </c>
      <c r="H23" s="326">
        <v>412</v>
      </c>
    </row>
    <row r="24" customHeight="1" spans="1:8">
      <c r="A24" s="328">
        <v>50302</v>
      </c>
      <c r="B24" s="325" t="s">
        <v>1435</v>
      </c>
      <c r="C24" s="326">
        <f t="shared" si="0"/>
        <v>19711</v>
      </c>
      <c r="D24" s="326">
        <f t="shared" si="1"/>
        <v>350</v>
      </c>
      <c r="E24" s="326"/>
      <c r="F24" s="327">
        <v>350</v>
      </c>
      <c r="G24" s="327">
        <f>9934+60</f>
        <v>9994</v>
      </c>
      <c r="H24" s="326">
        <v>9367</v>
      </c>
    </row>
    <row r="25" customHeight="1" spans="1:8">
      <c r="A25" s="328">
        <v>50303</v>
      </c>
      <c r="B25" s="325" t="s">
        <v>1436</v>
      </c>
      <c r="C25" s="326">
        <f t="shared" si="0"/>
        <v>0</v>
      </c>
      <c r="D25" s="326">
        <f t="shared" si="1"/>
        <v>0</v>
      </c>
      <c r="E25" s="326"/>
      <c r="F25" s="327"/>
      <c r="G25" s="327"/>
      <c r="H25" s="326"/>
    </row>
    <row r="26" customHeight="1" spans="1:8">
      <c r="A26" s="328">
        <v>50305</v>
      </c>
      <c r="B26" s="325" t="s">
        <v>1437</v>
      </c>
      <c r="C26" s="326">
        <f t="shared" si="0"/>
        <v>0</v>
      </c>
      <c r="D26" s="326">
        <f t="shared" si="1"/>
        <v>0</v>
      </c>
      <c r="E26" s="326"/>
      <c r="F26" s="327"/>
      <c r="G26" s="327"/>
      <c r="H26" s="326"/>
    </row>
    <row r="27" customHeight="1" spans="1:8">
      <c r="A27" s="328">
        <v>50306</v>
      </c>
      <c r="B27" s="325" t="s">
        <v>1438</v>
      </c>
      <c r="C27" s="326">
        <f t="shared" si="0"/>
        <v>2030</v>
      </c>
      <c r="D27" s="326">
        <f t="shared" si="1"/>
        <v>39</v>
      </c>
      <c r="E27" s="326"/>
      <c r="F27" s="329">
        <v>39</v>
      </c>
      <c r="G27" s="327">
        <v>52</v>
      </c>
      <c r="H27" s="326">
        <v>1939</v>
      </c>
    </row>
    <row r="28" customHeight="1" spans="1:8">
      <c r="A28" s="328">
        <v>50307</v>
      </c>
      <c r="B28" s="325" t="s">
        <v>1439</v>
      </c>
      <c r="C28" s="326">
        <f t="shared" si="0"/>
        <v>71</v>
      </c>
      <c r="D28" s="326">
        <f t="shared" si="1"/>
        <v>0</v>
      </c>
      <c r="E28" s="326"/>
      <c r="F28" s="327"/>
      <c r="G28" s="327">
        <v>71</v>
      </c>
      <c r="H28" s="326"/>
    </row>
    <row r="29" customHeight="1" spans="1:8">
      <c r="A29" s="328">
        <v>50399</v>
      </c>
      <c r="B29" s="325" t="s">
        <v>1440</v>
      </c>
      <c r="C29" s="326">
        <f t="shared" si="0"/>
        <v>818</v>
      </c>
      <c r="D29" s="326">
        <f t="shared" si="1"/>
        <v>0</v>
      </c>
      <c r="E29" s="326"/>
      <c r="F29" s="327"/>
      <c r="G29" s="327">
        <v>86</v>
      </c>
      <c r="H29" s="326">
        <v>732</v>
      </c>
    </row>
    <row r="30" customHeight="1" spans="1:8">
      <c r="A30" s="320">
        <v>504</v>
      </c>
      <c r="B30" s="321" t="s">
        <v>1441</v>
      </c>
      <c r="C30" s="322">
        <f t="shared" si="0"/>
        <v>3090</v>
      </c>
      <c r="D30" s="322">
        <f t="shared" si="1"/>
        <v>0</v>
      </c>
      <c r="E30" s="322">
        <f t="shared" ref="E30:H30" si="5">SUM(E31:E36)</f>
        <v>0</v>
      </c>
      <c r="F30" s="323">
        <f t="shared" si="5"/>
        <v>0</v>
      </c>
      <c r="G30" s="323">
        <f t="shared" si="5"/>
        <v>0</v>
      </c>
      <c r="H30" s="322">
        <f t="shared" si="5"/>
        <v>3090</v>
      </c>
    </row>
    <row r="31" customHeight="1" spans="1:8">
      <c r="A31" s="328">
        <v>50401</v>
      </c>
      <c r="B31" s="325" t="s">
        <v>1434</v>
      </c>
      <c r="C31" s="322">
        <f t="shared" si="0"/>
        <v>3020</v>
      </c>
      <c r="D31" s="322">
        <f t="shared" si="1"/>
        <v>0</v>
      </c>
      <c r="E31" s="326"/>
      <c r="F31" s="330"/>
      <c r="G31" s="331"/>
      <c r="H31" s="326">
        <v>3020</v>
      </c>
    </row>
    <row r="32" customHeight="1" spans="1:8">
      <c r="A32" s="328">
        <v>50402</v>
      </c>
      <c r="B32" s="325" t="s">
        <v>1435</v>
      </c>
      <c r="C32" s="322">
        <f t="shared" si="0"/>
        <v>0</v>
      </c>
      <c r="D32" s="322">
        <f t="shared" si="1"/>
        <v>0</v>
      </c>
      <c r="E32" s="326"/>
      <c r="F32" s="329"/>
      <c r="G32" s="332"/>
      <c r="H32" s="326"/>
    </row>
    <row r="33" customHeight="1" spans="1:8">
      <c r="A33" s="328">
        <v>50403</v>
      </c>
      <c r="B33" s="325" t="s">
        <v>1436</v>
      </c>
      <c r="C33" s="322">
        <f t="shared" si="0"/>
        <v>0</v>
      </c>
      <c r="D33" s="322">
        <f t="shared" si="1"/>
        <v>0</v>
      </c>
      <c r="E33" s="326"/>
      <c r="F33" s="330"/>
      <c r="G33" s="331"/>
      <c r="H33" s="326"/>
    </row>
    <row r="34" customHeight="1" spans="1:8">
      <c r="A34" s="328">
        <v>50404</v>
      </c>
      <c r="B34" s="325" t="s">
        <v>1438</v>
      </c>
      <c r="C34" s="326">
        <f t="shared" si="0"/>
        <v>0</v>
      </c>
      <c r="D34" s="326">
        <f t="shared" si="1"/>
        <v>0</v>
      </c>
      <c r="E34" s="326"/>
      <c r="F34" s="330"/>
      <c r="G34" s="331"/>
      <c r="H34" s="333"/>
    </row>
    <row r="35" customHeight="1" spans="1:8">
      <c r="A35" s="328">
        <v>50405</v>
      </c>
      <c r="B35" s="325" t="s">
        <v>1439</v>
      </c>
      <c r="C35" s="322">
        <f t="shared" si="0"/>
        <v>0</v>
      </c>
      <c r="D35" s="322">
        <f t="shared" si="1"/>
        <v>0</v>
      </c>
      <c r="E35" s="326"/>
      <c r="F35" s="330"/>
      <c r="G35" s="331"/>
      <c r="H35" s="333"/>
    </row>
    <row r="36" customHeight="1" spans="1:8">
      <c r="A36" s="328">
        <v>50499</v>
      </c>
      <c r="B36" s="325" t="s">
        <v>1440</v>
      </c>
      <c r="C36" s="322">
        <f t="shared" si="0"/>
        <v>70</v>
      </c>
      <c r="D36" s="322">
        <f t="shared" si="1"/>
        <v>0</v>
      </c>
      <c r="E36" s="326"/>
      <c r="F36" s="330"/>
      <c r="G36" s="331"/>
      <c r="H36" s="326">
        <v>70</v>
      </c>
    </row>
    <row r="37" customHeight="1" spans="1:8">
      <c r="A37" s="320">
        <v>505</v>
      </c>
      <c r="B37" s="321" t="s">
        <v>1442</v>
      </c>
      <c r="C37" s="322">
        <f t="shared" si="0"/>
        <v>79179</v>
      </c>
      <c r="D37" s="322">
        <f t="shared" si="1"/>
        <v>68574</v>
      </c>
      <c r="E37" s="322">
        <f t="shared" ref="E37:H37" si="6">SUM(E38:E40)</f>
        <v>66660</v>
      </c>
      <c r="F37" s="323">
        <f t="shared" si="6"/>
        <v>1914</v>
      </c>
      <c r="G37" s="323">
        <f t="shared" si="6"/>
        <v>7786</v>
      </c>
      <c r="H37" s="322">
        <f t="shared" si="6"/>
        <v>2819</v>
      </c>
    </row>
    <row r="38" customHeight="1" spans="1:8">
      <c r="A38" s="328">
        <v>50501</v>
      </c>
      <c r="B38" s="325" t="s">
        <v>1443</v>
      </c>
      <c r="C38" s="326">
        <f t="shared" si="0"/>
        <v>67254</v>
      </c>
      <c r="D38" s="326">
        <f t="shared" si="1"/>
        <v>64449</v>
      </c>
      <c r="E38" s="326">
        <f>62772+8</f>
        <v>62780</v>
      </c>
      <c r="F38" s="327">
        <v>1669</v>
      </c>
      <c r="G38" s="327">
        <v>2606</v>
      </c>
      <c r="H38" s="326">
        <v>199</v>
      </c>
    </row>
    <row r="39" customHeight="1" spans="1:8">
      <c r="A39" s="328">
        <v>50502</v>
      </c>
      <c r="B39" s="325" t="s">
        <v>1444</v>
      </c>
      <c r="C39" s="326">
        <f t="shared" si="0"/>
        <v>11915</v>
      </c>
      <c r="D39" s="326">
        <f t="shared" si="1"/>
        <v>4125</v>
      </c>
      <c r="E39" s="326">
        <v>3880</v>
      </c>
      <c r="F39" s="327">
        <v>245</v>
      </c>
      <c r="G39" s="327">
        <f>5022+148</f>
        <v>5170</v>
      </c>
      <c r="H39" s="326">
        <v>2620</v>
      </c>
    </row>
    <row r="40" customHeight="1" spans="1:8">
      <c r="A40" s="328">
        <v>50599</v>
      </c>
      <c r="B40" s="325" t="s">
        <v>1445</v>
      </c>
      <c r="C40" s="326">
        <f t="shared" si="0"/>
        <v>10</v>
      </c>
      <c r="D40" s="326">
        <f t="shared" si="1"/>
        <v>0</v>
      </c>
      <c r="E40" s="334"/>
      <c r="F40" s="330"/>
      <c r="G40" s="327">
        <v>10</v>
      </c>
      <c r="H40" s="333"/>
    </row>
    <row r="41" customHeight="1" spans="1:8">
      <c r="A41" s="320">
        <v>506</v>
      </c>
      <c r="B41" s="321" t="s">
        <v>1446</v>
      </c>
      <c r="C41" s="322">
        <f t="shared" si="0"/>
        <v>9688</v>
      </c>
      <c r="D41" s="322">
        <f t="shared" si="1"/>
        <v>300</v>
      </c>
      <c r="E41" s="322">
        <f t="shared" ref="E41:H41" si="7">SUM(E42:E43)</f>
        <v>0</v>
      </c>
      <c r="F41" s="323">
        <f t="shared" si="7"/>
        <v>300</v>
      </c>
      <c r="G41" s="323">
        <f t="shared" si="7"/>
        <v>2963</v>
      </c>
      <c r="H41" s="322">
        <f t="shared" si="7"/>
        <v>6425</v>
      </c>
    </row>
    <row r="42" customHeight="1" spans="1:8">
      <c r="A42" s="328">
        <v>50601</v>
      </c>
      <c r="B42" s="325" t="s">
        <v>1447</v>
      </c>
      <c r="C42" s="327">
        <f t="shared" si="0"/>
        <v>6619</v>
      </c>
      <c r="D42" s="327">
        <f t="shared" si="1"/>
        <v>300</v>
      </c>
      <c r="E42" s="326"/>
      <c r="F42" s="327">
        <v>300</v>
      </c>
      <c r="G42" s="327">
        <v>2960</v>
      </c>
      <c r="H42" s="326">
        <v>3359</v>
      </c>
    </row>
    <row r="43" customHeight="1" spans="1:8">
      <c r="A43" s="328">
        <v>50602</v>
      </c>
      <c r="B43" s="325" t="s">
        <v>1448</v>
      </c>
      <c r="C43" s="322">
        <f t="shared" si="0"/>
        <v>3069</v>
      </c>
      <c r="D43" s="322">
        <f t="shared" si="1"/>
        <v>0</v>
      </c>
      <c r="E43" s="326"/>
      <c r="F43" s="327"/>
      <c r="G43" s="327">
        <v>3</v>
      </c>
      <c r="H43" s="326">
        <v>3066</v>
      </c>
    </row>
    <row r="44" customHeight="1" spans="1:8">
      <c r="A44" s="320">
        <v>507</v>
      </c>
      <c r="B44" s="321" t="s">
        <v>1449</v>
      </c>
      <c r="C44" s="322">
        <f t="shared" si="0"/>
        <v>8348</v>
      </c>
      <c r="D44" s="322">
        <f t="shared" si="1"/>
        <v>2050</v>
      </c>
      <c r="E44" s="322">
        <f t="shared" ref="E44:H44" si="8">SUM(E45:E47)</f>
        <v>0</v>
      </c>
      <c r="F44" s="323">
        <f t="shared" si="8"/>
        <v>2050</v>
      </c>
      <c r="G44" s="323">
        <f t="shared" si="8"/>
        <v>399</v>
      </c>
      <c r="H44" s="322">
        <f t="shared" si="8"/>
        <v>5899</v>
      </c>
    </row>
    <row r="45" customHeight="1" spans="1:8">
      <c r="A45" s="328">
        <v>50701</v>
      </c>
      <c r="B45" s="325" t="s">
        <v>1450</v>
      </c>
      <c r="C45" s="327">
        <f t="shared" si="0"/>
        <v>3204</v>
      </c>
      <c r="D45" s="327">
        <f t="shared" si="1"/>
        <v>0</v>
      </c>
      <c r="E45" s="327"/>
      <c r="F45" s="327"/>
      <c r="G45" s="327">
        <v>281</v>
      </c>
      <c r="H45" s="326">
        <v>2923</v>
      </c>
    </row>
    <row r="46" customHeight="1" spans="1:8">
      <c r="A46" s="328">
        <v>50702</v>
      </c>
      <c r="B46" s="325" t="s">
        <v>1451</v>
      </c>
      <c r="C46" s="327">
        <f t="shared" si="0"/>
        <v>932</v>
      </c>
      <c r="D46" s="327">
        <f t="shared" si="1"/>
        <v>0</v>
      </c>
      <c r="E46" s="327"/>
      <c r="F46" s="327"/>
      <c r="G46" s="327">
        <v>107</v>
      </c>
      <c r="H46" s="326">
        <v>825</v>
      </c>
    </row>
    <row r="47" customHeight="1" spans="1:8">
      <c r="A47" s="328">
        <v>50799</v>
      </c>
      <c r="B47" s="325" t="s">
        <v>1452</v>
      </c>
      <c r="C47" s="327">
        <f t="shared" si="0"/>
        <v>4212</v>
      </c>
      <c r="D47" s="327">
        <f t="shared" si="1"/>
        <v>2050</v>
      </c>
      <c r="E47" s="327"/>
      <c r="F47" s="327">
        <v>2050</v>
      </c>
      <c r="G47" s="327">
        <v>11</v>
      </c>
      <c r="H47" s="326">
        <v>2151</v>
      </c>
    </row>
    <row r="48" customHeight="1" spans="1:8">
      <c r="A48" s="320">
        <v>508</v>
      </c>
      <c r="B48" s="321" t="s">
        <v>1453</v>
      </c>
      <c r="C48" s="322">
        <f t="shared" si="0"/>
        <v>0</v>
      </c>
      <c r="D48" s="322">
        <f t="shared" si="1"/>
        <v>0</v>
      </c>
      <c r="E48" s="322">
        <f t="shared" ref="E48:H48" si="9">SUM(E49:E52)</f>
        <v>0</v>
      </c>
      <c r="F48" s="323">
        <f t="shared" si="9"/>
        <v>0</v>
      </c>
      <c r="G48" s="323">
        <f t="shared" si="9"/>
        <v>0</v>
      </c>
      <c r="H48" s="322">
        <f t="shared" si="9"/>
        <v>0</v>
      </c>
    </row>
    <row r="49" customHeight="1" spans="1:8">
      <c r="A49" s="328">
        <v>50803</v>
      </c>
      <c r="B49" s="325" t="s">
        <v>1454</v>
      </c>
      <c r="C49" s="322">
        <f t="shared" si="0"/>
        <v>0</v>
      </c>
      <c r="D49" s="322">
        <f t="shared" si="1"/>
        <v>0</v>
      </c>
      <c r="E49" s="326"/>
      <c r="F49" s="327"/>
      <c r="G49" s="327"/>
      <c r="H49" s="326"/>
    </row>
    <row r="50" customHeight="1" spans="1:8">
      <c r="A50" s="328">
        <v>50804</v>
      </c>
      <c r="B50" s="325" t="s">
        <v>1455</v>
      </c>
      <c r="C50" s="322">
        <f t="shared" si="0"/>
        <v>0</v>
      </c>
      <c r="D50" s="322">
        <f t="shared" si="1"/>
        <v>0</v>
      </c>
      <c r="E50" s="326"/>
      <c r="F50" s="327"/>
      <c r="G50" s="327"/>
      <c r="H50" s="326"/>
    </row>
    <row r="51" customHeight="1" spans="1:8">
      <c r="A51" s="328">
        <v>50805</v>
      </c>
      <c r="B51" s="325" t="s">
        <v>1456</v>
      </c>
      <c r="C51" s="322">
        <f t="shared" si="0"/>
        <v>0</v>
      </c>
      <c r="D51" s="322">
        <f t="shared" si="1"/>
        <v>0</v>
      </c>
      <c r="E51" s="326"/>
      <c r="F51" s="327"/>
      <c r="G51" s="327"/>
      <c r="H51" s="326"/>
    </row>
    <row r="52" customHeight="1" spans="1:8">
      <c r="A52" s="328">
        <v>50899</v>
      </c>
      <c r="B52" s="325" t="s">
        <v>1457</v>
      </c>
      <c r="C52" s="322">
        <f t="shared" si="0"/>
        <v>0</v>
      </c>
      <c r="D52" s="322">
        <f t="shared" si="1"/>
        <v>0</v>
      </c>
      <c r="E52" s="326"/>
      <c r="F52" s="327"/>
      <c r="G52" s="327"/>
      <c r="H52" s="326"/>
    </row>
    <row r="53" customHeight="1" spans="1:8">
      <c r="A53" s="320">
        <v>509</v>
      </c>
      <c r="B53" s="321" t="s">
        <v>1458</v>
      </c>
      <c r="C53" s="322">
        <f t="shared" si="0"/>
        <v>71829</v>
      </c>
      <c r="D53" s="322">
        <f t="shared" si="1"/>
        <v>15425</v>
      </c>
      <c r="E53" s="322">
        <f t="shared" ref="E53:H53" si="10">SUM(E54:E58)</f>
        <v>9592</v>
      </c>
      <c r="F53" s="323">
        <f t="shared" si="10"/>
        <v>5833</v>
      </c>
      <c r="G53" s="323">
        <f t="shared" si="10"/>
        <v>46052</v>
      </c>
      <c r="H53" s="322">
        <f t="shared" si="10"/>
        <v>10352</v>
      </c>
    </row>
    <row r="54" customHeight="1" spans="1:8">
      <c r="A54" s="328">
        <v>50901</v>
      </c>
      <c r="B54" s="325" t="s">
        <v>1459</v>
      </c>
      <c r="C54" s="326">
        <f t="shared" si="0"/>
        <v>21560</v>
      </c>
      <c r="D54" s="326">
        <f t="shared" si="1"/>
        <v>7698</v>
      </c>
      <c r="E54" s="326">
        <v>2162</v>
      </c>
      <c r="F54" s="327">
        <v>5536</v>
      </c>
      <c r="G54" s="327">
        <v>13232</v>
      </c>
      <c r="H54" s="326">
        <v>630</v>
      </c>
    </row>
    <row r="55" customHeight="1" spans="1:8">
      <c r="A55" s="328">
        <v>50902</v>
      </c>
      <c r="B55" s="325" t="s">
        <v>1460</v>
      </c>
      <c r="C55" s="326">
        <f t="shared" si="0"/>
        <v>2312</v>
      </c>
      <c r="D55" s="326">
        <f t="shared" si="1"/>
        <v>185</v>
      </c>
      <c r="E55" s="326"/>
      <c r="F55" s="327">
        <v>185</v>
      </c>
      <c r="G55" s="327">
        <v>1643</v>
      </c>
      <c r="H55" s="326">
        <v>484</v>
      </c>
    </row>
    <row r="56" customHeight="1" spans="1:8">
      <c r="A56" s="328">
        <v>50903</v>
      </c>
      <c r="B56" s="325" t="s">
        <v>1461</v>
      </c>
      <c r="C56" s="326">
        <f t="shared" si="0"/>
        <v>38846</v>
      </c>
      <c r="D56" s="326">
        <f t="shared" si="1"/>
        <v>0</v>
      </c>
      <c r="E56" s="326"/>
      <c r="F56" s="327"/>
      <c r="G56" s="327">
        <v>29928</v>
      </c>
      <c r="H56" s="326">
        <v>8918</v>
      </c>
    </row>
    <row r="57" customHeight="1" spans="1:8">
      <c r="A57" s="328">
        <v>50905</v>
      </c>
      <c r="B57" s="325" t="s">
        <v>1462</v>
      </c>
      <c r="C57" s="326">
        <f t="shared" si="0"/>
        <v>4520</v>
      </c>
      <c r="D57" s="326">
        <f t="shared" si="1"/>
        <v>4339</v>
      </c>
      <c r="E57" s="326">
        <v>4227</v>
      </c>
      <c r="F57" s="327">
        <v>112</v>
      </c>
      <c r="G57" s="327">
        <v>180</v>
      </c>
      <c r="H57" s="326">
        <v>1</v>
      </c>
    </row>
    <row r="58" customHeight="1" spans="1:8">
      <c r="A58" s="328">
        <v>50999</v>
      </c>
      <c r="B58" s="325" t="s">
        <v>1463</v>
      </c>
      <c r="C58" s="326">
        <f t="shared" si="0"/>
        <v>4591</v>
      </c>
      <c r="D58" s="326">
        <f t="shared" si="1"/>
        <v>3203</v>
      </c>
      <c r="E58" s="326">
        <v>3203</v>
      </c>
      <c r="F58" s="327"/>
      <c r="G58" s="327">
        <v>1069</v>
      </c>
      <c r="H58" s="326">
        <v>319</v>
      </c>
    </row>
    <row r="59" customHeight="1" spans="1:8">
      <c r="A59" s="320">
        <v>510</v>
      </c>
      <c r="B59" s="321" t="s">
        <v>1464</v>
      </c>
      <c r="C59" s="322">
        <f t="shared" si="0"/>
        <v>33945</v>
      </c>
      <c r="D59" s="322">
        <f t="shared" si="1"/>
        <v>14407</v>
      </c>
      <c r="E59" s="322">
        <f t="shared" ref="E59:H59" si="11">SUM(E60)</f>
        <v>0</v>
      </c>
      <c r="F59" s="323">
        <f t="shared" si="11"/>
        <v>14407</v>
      </c>
      <c r="G59" s="323">
        <f t="shared" si="11"/>
        <v>13554</v>
      </c>
      <c r="H59" s="322">
        <f t="shared" si="11"/>
        <v>5984</v>
      </c>
    </row>
    <row r="60" customHeight="1" spans="1:8">
      <c r="A60" s="328">
        <v>51002</v>
      </c>
      <c r="B60" s="325" t="s">
        <v>1465</v>
      </c>
      <c r="C60" s="326">
        <f t="shared" si="0"/>
        <v>33945</v>
      </c>
      <c r="D60" s="326">
        <f t="shared" si="1"/>
        <v>14407</v>
      </c>
      <c r="E60" s="326"/>
      <c r="F60" s="327">
        <v>14407</v>
      </c>
      <c r="G60" s="327">
        <v>13554</v>
      </c>
      <c r="H60" s="326">
        <f>5117+867</f>
        <v>5984</v>
      </c>
    </row>
    <row r="61" customHeight="1" spans="1:8">
      <c r="A61" s="320">
        <v>511</v>
      </c>
      <c r="B61" s="321" t="s">
        <v>1466</v>
      </c>
      <c r="C61" s="322">
        <f t="shared" si="0"/>
        <v>3534</v>
      </c>
      <c r="D61" s="322">
        <f t="shared" si="1"/>
        <v>3534</v>
      </c>
      <c r="E61" s="322">
        <f t="shared" ref="E61:H61" si="12">SUM(E62:E65)</f>
        <v>0</v>
      </c>
      <c r="F61" s="323">
        <f t="shared" si="12"/>
        <v>3534</v>
      </c>
      <c r="G61" s="323">
        <f t="shared" si="12"/>
        <v>0</v>
      </c>
      <c r="H61" s="322">
        <f t="shared" si="12"/>
        <v>0</v>
      </c>
    </row>
    <row r="62" customHeight="1" spans="1:8">
      <c r="A62" s="328">
        <v>51101</v>
      </c>
      <c r="B62" s="325" t="s">
        <v>1467</v>
      </c>
      <c r="C62" s="326">
        <f t="shared" si="0"/>
        <v>3533</v>
      </c>
      <c r="D62" s="326">
        <f t="shared" si="1"/>
        <v>3533</v>
      </c>
      <c r="E62" s="326"/>
      <c r="F62" s="327">
        <v>3533</v>
      </c>
      <c r="G62" s="327"/>
      <c r="H62" s="326"/>
    </row>
    <row r="63" customHeight="1" spans="1:8">
      <c r="A63" s="328">
        <v>51102</v>
      </c>
      <c r="B63" s="325" t="s">
        <v>1468</v>
      </c>
      <c r="C63" s="322">
        <f t="shared" si="0"/>
        <v>0</v>
      </c>
      <c r="D63" s="322">
        <f t="shared" si="1"/>
        <v>0</v>
      </c>
      <c r="E63" s="326"/>
      <c r="F63" s="327"/>
      <c r="G63" s="327"/>
      <c r="H63" s="326"/>
    </row>
    <row r="64" customHeight="1" spans="1:8">
      <c r="A64" s="328">
        <v>51103</v>
      </c>
      <c r="B64" s="325" t="s">
        <v>1469</v>
      </c>
      <c r="C64" s="326">
        <f t="shared" si="0"/>
        <v>1</v>
      </c>
      <c r="D64" s="326">
        <f t="shared" si="1"/>
        <v>1</v>
      </c>
      <c r="E64" s="326"/>
      <c r="F64" s="327">
        <v>1</v>
      </c>
      <c r="G64" s="327"/>
      <c r="H64" s="326"/>
    </row>
    <row r="65" customHeight="1" spans="1:8">
      <c r="A65" s="328">
        <v>51104</v>
      </c>
      <c r="B65" s="325" t="s">
        <v>1470</v>
      </c>
      <c r="C65" s="322">
        <f t="shared" si="0"/>
        <v>0</v>
      </c>
      <c r="D65" s="322">
        <f t="shared" si="1"/>
        <v>0</v>
      </c>
      <c r="E65" s="326"/>
      <c r="F65" s="327"/>
      <c r="G65" s="327"/>
      <c r="H65" s="326"/>
    </row>
    <row r="66" customHeight="1" spans="1:8">
      <c r="A66" s="320">
        <v>512</v>
      </c>
      <c r="B66" s="321" t="s">
        <v>1471</v>
      </c>
      <c r="C66" s="322">
        <f t="shared" si="0"/>
        <v>0</v>
      </c>
      <c r="D66" s="322">
        <f t="shared" si="1"/>
        <v>0</v>
      </c>
      <c r="E66" s="322">
        <f t="shared" ref="E66:H66" si="13">SUM(E67:E68)</f>
        <v>0</v>
      </c>
      <c r="F66" s="323">
        <f t="shared" si="13"/>
        <v>0</v>
      </c>
      <c r="G66" s="323">
        <f t="shared" si="13"/>
        <v>0</v>
      </c>
      <c r="H66" s="322">
        <f t="shared" si="13"/>
        <v>0</v>
      </c>
    </row>
    <row r="67" customHeight="1" spans="1:8">
      <c r="A67" s="328">
        <v>51201</v>
      </c>
      <c r="B67" s="325" t="s">
        <v>1472</v>
      </c>
      <c r="C67" s="322">
        <f t="shared" si="0"/>
        <v>0</v>
      </c>
      <c r="D67" s="322">
        <f t="shared" si="1"/>
        <v>0</v>
      </c>
      <c r="E67" s="326"/>
      <c r="F67" s="327"/>
      <c r="G67" s="327"/>
      <c r="H67" s="326"/>
    </row>
    <row r="68" customHeight="1" spans="1:8">
      <c r="A68" s="328">
        <v>51202</v>
      </c>
      <c r="B68" s="325" t="s">
        <v>1473</v>
      </c>
      <c r="C68" s="322">
        <f t="shared" si="0"/>
        <v>0</v>
      </c>
      <c r="D68" s="322">
        <f t="shared" si="1"/>
        <v>0</v>
      </c>
      <c r="E68" s="326"/>
      <c r="F68" s="327"/>
      <c r="G68" s="327"/>
      <c r="H68" s="326"/>
    </row>
    <row r="69" customHeight="1" spans="1:8">
      <c r="A69" s="320">
        <v>513</v>
      </c>
      <c r="B69" s="321" t="s">
        <v>1474</v>
      </c>
      <c r="C69" s="322">
        <f t="shared" si="0"/>
        <v>0</v>
      </c>
      <c r="D69" s="322">
        <f t="shared" si="1"/>
        <v>0</v>
      </c>
      <c r="E69" s="322">
        <f>SUM(E70:E72)</f>
        <v>0</v>
      </c>
      <c r="F69" s="323"/>
      <c r="G69" s="323"/>
      <c r="H69" s="322"/>
    </row>
    <row r="70" customHeight="1" spans="1:8">
      <c r="A70" s="328">
        <v>51301</v>
      </c>
      <c r="B70" s="325" t="s">
        <v>1475</v>
      </c>
      <c r="C70" s="322">
        <f t="shared" ref="C70:C87" si="14">SUM(E70:H70)</f>
        <v>0</v>
      </c>
      <c r="D70" s="322">
        <f t="shared" ref="D70:D87" si="15">SUM(E70:F70)</f>
        <v>0</v>
      </c>
      <c r="E70" s="326"/>
      <c r="F70" s="327"/>
      <c r="G70" s="327"/>
      <c r="H70" s="326"/>
    </row>
    <row r="71" customHeight="1" spans="1:8">
      <c r="A71" s="328">
        <v>51303</v>
      </c>
      <c r="B71" s="325" t="s">
        <v>1476</v>
      </c>
      <c r="C71" s="322">
        <f t="shared" si="14"/>
        <v>0</v>
      </c>
      <c r="D71" s="322">
        <f t="shared" si="15"/>
        <v>0</v>
      </c>
      <c r="E71" s="326"/>
      <c r="F71" s="327"/>
      <c r="G71" s="327"/>
      <c r="H71" s="326"/>
    </row>
    <row r="72" customHeight="1" spans="1:8">
      <c r="A72" s="328">
        <v>51304</v>
      </c>
      <c r="B72" s="325" t="s">
        <v>1477</v>
      </c>
      <c r="C72" s="322">
        <f t="shared" si="14"/>
        <v>0</v>
      </c>
      <c r="D72" s="322">
        <f t="shared" si="15"/>
        <v>0</v>
      </c>
      <c r="E72" s="326"/>
      <c r="F72" s="327"/>
      <c r="G72" s="327"/>
      <c r="H72" s="326"/>
    </row>
    <row r="73" customHeight="1" spans="1:8">
      <c r="A73" s="328">
        <v>51305</v>
      </c>
      <c r="B73" s="325" t="s">
        <v>1478</v>
      </c>
      <c r="C73" s="322">
        <f t="shared" si="14"/>
        <v>0</v>
      </c>
      <c r="D73" s="322">
        <f t="shared" si="15"/>
        <v>0</v>
      </c>
      <c r="E73" s="326"/>
      <c r="F73" s="327"/>
      <c r="G73" s="327"/>
      <c r="H73" s="326"/>
    </row>
    <row r="74" customHeight="1" spans="1:8">
      <c r="A74" s="320">
        <v>514</v>
      </c>
      <c r="B74" s="321" t="s">
        <v>1479</v>
      </c>
      <c r="C74" s="322">
        <f t="shared" si="14"/>
        <v>1000</v>
      </c>
      <c r="D74" s="322">
        <f t="shared" si="15"/>
        <v>1000</v>
      </c>
      <c r="E74" s="322">
        <f t="shared" ref="E74:H74" si="16">SUM(E75:E76)</f>
        <v>1000</v>
      </c>
      <c r="F74" s="323">
        <f t="shared" si="16"/>
        <v>0</v>
      </c>
      <c r="G74" s="323">
        <f t="shared" si="16"/>
        <v>0</v>
      </c>
      <c r="H74" s="322">
        <f t="shared" si="16"/>
        <v>0</v>
      </c>
    </row>
    <row r="75" customHeight="1" spans="1:8">
      <c r="A75" s="328">
        <v>51401</v>
      </c>
      <c r="B75" s="325" t="s">
        <v>1480</v>
      </c>
      <c r="C75" s="326">
        <f t="shared" si="14"/>
        <v>1000</v>
      </c>
      <c r="D75" s="326">
        <f t="shared" si="15"/>
        <v>1000</v>
      </c>
      <c r="E75" s="326">
        <v>1000</v>
      </c>
      <c r="F75" s="327"/>
      <c r="G75" s="327"/>
      <c r="H75" s="326"/>
    </row>
    <row r="76" customHeight="1" spans="1:8">
      <c r="A76" s="328">
        <v>51402</v>
      </c>
      <c r="B76" s="325" t="s">
        <v>1481</v>
      </c>
      <c r="C76" s="322">
        <f t="shared" si="14"/>
        <v>0</v>
      </c>
      <c r="D76" s="322">
        <f t="shared" si="15"/>
        <v>0</v>
      </c>
      <c r="E76" s="326"/>
      <c r="F76" s="327"/>
      <c r="G76" s="327"/>
      <c r="H76" s="326"/>
    </row>
    <row r="77" customHeight="1" spans="1:8">
      <c r="A77" s="320">
        <v>599</v>
      </c>
      <c r="B77" s="321" t="s">
        <v>1482</v>
      </c>
      <c r="C77" s="322">
        <f t="shared" si="14"/>
        <v>508</v>
      </c>
      <c r="D77" s="322">
        <f t="shared" si="15"/>
        <v>74</v>
      </c>
      <c r="E77" s="322">
        <f t="shared" ref="E77:H77" si="17">SUM(E78:E82)</f>
        <v>0</v>
      </c>
      <c r="F77" s="323">
        <f t="shared" si="17"/>
        <v>74</v>
      </c>
      <c r="G77" s="323">
        <f t="shared" si="17"/>
        <v>1</v>
      </c>
      <c r="H77" s="322">
        <f t="shared" si="17"/>
        <v>433</v>
      </c>
    </row>
    <row r="78" customHeight="1" spans="1:8">
      <c r="A78" s="328">
        <v>59907</v>
      </c>
      <c r="B78" s="325" t="s">
        <v>1483</v>
      </c>
      <c r="C78" s="322">
        <f t="shared" si="14"/>
        <v>0</v>
      </c>
      <c r="D78" s="322">
        <f t="shared" si="15"/>
        <v>0</v>
      </c>
      <c r="E78" s="326"/>
      <c r="F78" s="327"/>
      <c r="G78" s="327"/>
      <c r="H78" s="326"/>
    </row>
    <row r="79" customHeight="1" spans="1:8">
      <c r="A79" s="328">
        <v>59908</v>
      </c>
      <c r="B79" s="325" t="s">
        <v>1484</v>
      </c>
      <c r="C79" s="322">
        <f t="shared" si="14"/>
        <v>0</v>
      </c>
      <c r="D79" s="322">
        <f t="shared" si="15"/>
        <v>0</v>
      </c>
      <c r="E79" s="326"/>
      <c r="F79" s="327"/>
      <c r="G79" s="327"/>
      <c r="H79" s="326"/>
    </row>
    <row r="80" customHeight="1" spans="1:8">
      <c r="A80" s="328">
        <v>59909</v>
      </c>
      <c r="B80" s="325" t="s">
        <v>1485</v>
      </c>
      <c r="C80" s="322">
        <f t="shared" si="14"/>
        <v>0</v>
      </c>
      <c r="D80" s="322">
        <f t="shared" si="15"/>
        <v>0</v>
      </c>
      <c r="E80" s="326"/>
      <c r="F80" s="327"/>
      <c r="G80" s="327"/>
      <c r="H80" s="326"/>
    </row>
    <row r="81" customHeight="1" spans="1:8">
      <c r="A81" s="328">
        <v>59910</v>
      </c>
      <c r="B81" s="325" t="s">
        <v>1486</v>
      </c>
      <c r="C81" s="322">
        <f t="shared" si="14"/>
        <v>0</v>
      </c>
      <c r="D81" s="322">
        <f t="shared" si="15"/>
        <v>0</v>
      </c>
      <c r="E81" s="326"/>
      <c r="F81" s="327"/>
      <c r="G81" s="327"/>
      <c r="H81" s="326"/>
    </row>
    <row r="82" customHeight="1" spans="1:8">
      <c r="A82" s="328">
        <v>59999</v>
      </c>
      <c r="B82" s="325" t="s">
        <v>1487</v>
      </c>
      <c r="C82" s="326">
        <f t="shared" si="14"/>
        <v>508</v>
      </c>
      <c r="D82" s="326">
        <f t="shared" si="15"/>
        <v>74</v>
      </c>
      <c r="E82" s="326"/>
      <c r="F82" s="327">
        <v>74</v>
      </c>
      <c r="G82" s="327">
        <v>1</v>
      </c>
      <c r="H82" s="326">
        <v>433</v>
      </c>
    </row>
    <row r="83" customHeight="1" spans="1:8">
      <c r="A83" s="328"/>
      <c r="B83" s="335" t="s">
        <v>1379</v>
      </c>
      <c r="C83" s="322">
        <f t="shared" si="14"/>
        <v>291534</v>
      </c>
      <c r="D83" s="322">
        <f t="shared" si="15"/>
        <v>154005</v>
      </c>
      <c r="E83" s="336">
        <f t="shared" ref="E83:H83" si="18">SUM(E6,E11,E22,E30,E37,E41,E44,E48,E53,E59,E61,E66,E69,E74,E77)</f>
        <v>118703</v>
      </c>
      <c r="F83" s="336">
        <f t="shared" si="18"/>
        <v>35302</v>
      </c>
      <c r="G83" s="337">
        <f t="shared" si="18"/>
        <v>86803</v>
      </c>
      <c r="H83" s="336">
        <f t="shared" si="18"/>
        <v>50726</v>
      </c>
    </row>
    <row r="84" customHeight="1" spans="1:8">
      <c r="A84" s="328"/>
      <c r="B84" s="338" t="s">
        <v>1488</v>
      </c>
      <c r="C84" s="322">
        <f t="shared" si="14"/>
        <v>17780</v>
      </c>
      <c r="D84" s="322">
        <f t="shared" si="15"/>
        <v>7080</v>
      </c>
      <c r="E84" s="339">
        <f t="shared" ref="E84:H84" si="19">E85+E86</f>
        <v>0</v>
      </c>
      <c r="F84" s="340">
        <f t="shared" si="19"/>
        <v>7080</v>
      </c>
      <c r="G84" s="340">
        <f t="shared" si="19"/>
        <v>10700</v>
      </c>
      <c r="H84" s="339">
        <f t="shared" si="19"/>
        <v>0</v>
      </c>
    </row>
    <row r="85" customHeight="1" spans="1:8">
      <c r="A85" s="341"/>
      <c r="B85" s="342" t="s">
        <v>1489</v>
      </c>
      <c r="C85" s="326">
        <f t="shared" si="14"/>
        <v>5800</v>
      </c>
      <c r="D85" s="343">
        <f t="shared" si="15"/>
        <v>5800</v>
      </c>
      <c r="E85" s="344"/>
      <c r="F85" s="340">
        <v>5800</v>
      </c>
      <c r="G85" s="340"/>
      <c r="H85" s="339"/>
    </row>
    <row r="86" customHeight="1" spans="1:8">
      <c r="A86" s="328"/>
      <c r="B86" s="345" t="s">
        <v>1490</v>
      </c>
      <c r="C86" s="326">
        <f t="shared" si="14"/>
        <v>11980</v>
      </c>
      <c r="D86" s="326">
        <f t="shared" si="15"/>
        <v>1280</v>
      </c>
      <c r="E86" s="339"/>
      <c r="F86" s="340">
        <v>1280</v>
      </c>
      <c r="G86" s="340">
        <v>10700</v>
      </c>
      <c r="H86" s="339"/>
    </row>
    <row r="87" customHeight="1" spans="1:8">
      <c r="A87" s="328"/>
      <c r="B87" s="346" t="s">
        <v>1491</v>
      </c>
      <c r="C87" s="322">
        <f t="shared" si="14"/>
        <v>309314</v>
      </c>
      <c r="D87" s="322">
        <f t="shared" si="15"/>
        <v>161085</v>
      </c>
      <c r="E87" s="336">
        <f t="shared" ref="E87:H87" si="20">SUM(E83:E84)</f>
        <v>118703</v>
      </c>
      <c r="F87" s="337">
        <f t="shared" si="20"/>
        <v>42382</v>
      </c>
      <c r="G87" s="337">
        <f t="shared" si="20"/>
        <v>97503</v>
      </c>
      <c r="H87" s="336">
        <f t="shared" si="20"/>
        <v>50726</v>
      </c>
    </row>
  </sheetData>
  <mergeCells count="7">
    <mergeCell ref="B2:E2"/>
    <mergeCell ref="D4:F4"/>
    <mergeCell ref="A4:A5"/>
    <mergeCell ref="B4:B5"/>
    <mergeCell ref="C4:C5"/>
    <mergeCell ref="G4:G5"/>
    <mergeCell ref="H4:H5"/>
  </mergeCells>
  <printOptions horizontalCentered="1"/>
  <pageMargins left="0.747916666666667" right="0.747916666666667" top="0.275" bottom="0.377777777777778" header="0.196527777777778" footer="0.0784722222222222"/>
  <pageSetup paperSize="9" scale="90" orientation="landscape" horizontalDpi="600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XFD82"/>
  <sheetViews>
    <sheetView topLeftCell="A53" workbookViewId="0">
      <selection activeCell="A15" sqref="A15"/>
    </sheetView>
  </sheetViews>
  <sheetFormatPr defaultColWidth="9" defaultRowHeight="14.25"/>
  <cols>
    <col min="1" max="1" width="29.725" customWidth="1"/>
    <col min="2" max="2" width="12.25" customWidth="1"/>
    <col min="3" max="3" width="11.75" customWidth="1"/>
    <col min="4" max="4" width="12.875" customWidth="1"/>
    <col min="5" max="5" width="13.75" customWidth="1"/>
    <col min="6" max="6" width="15.125" customWidth="1"/>
    <col min="7" max="7" width="14.875" customWidth="1"/>
  </cols>
  <sheetData>
    <row r="1" spans="1:16384">
      <c r="A1" s="180" t="s">
        <v>1492</v>
      </c>
      <c r="B1" s="258"/>
      <c r="C1" s="258"/>
      <c r="D1" s="259"/>
      <c r="E1" s="258"/>
      <c r="F1" s="258"/>
      <c r="G1" s="258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  <c r="IW1" s="46"/>
      <c r="IX1" s="46"/>
      <c r="IY1" s="46"/>
      <c r="IZ1" s="46"/>
      <c r="JA1" s="46"/>
      <c r="JB1" s="46"/>
      <c r="JC1" s="46"/>
      <c r="JD1" s="46"/>
      <c r="JE1" s="46"/>
      <c r="JF1" s="46"/>
      <c r="JG1" s="46"/>
      <c r="JH1" s="46"/>
      <c r="JI1" s="46"/>
      <c r="JJ1" s="46"/>
      <c r="JK1" s="46"/>
      <c r="JL1" s="46"/>
      <c r="JM1" s="46"/>
      <c r="JN1" s="46"/>
      <c r="JO1" s="46"/>
      <c r="JP1" s="46"/>
      <c r="JQ1" s="46"/>
      <c r="JR1" s="46"/>
      <c r="JS1" s="46"/>
      <c r="JT1" s="46"/>
      <c r="JU1" s="46"/>
      <c r="JV1" s="46"/>
      <c r="JW1" s="46"/>
      <c r="JX1" s="46"/>
      <c r="JY1" s="46"/>
      <c r="JZ1" s="46"/>
      <c r="KA1" s="46"/>
      <c r="KB1" s="46"/>
      <c r="KC1" s="46"/>
      <c r="KD1" s="46"/>
      <c r="KE1" s="46"/>
      <c r="KF1" s="46"/>
      <c r="KG1" s="46"/>
      <c r="KH1" s="46"/>
      <c r="KI1" s="46"/>
      <c r="KJ1" s="46"/>
      <c r="KK1" s="46"/>
      <c r="KL1" s="46"/>
      <c r="KM1" s="46"/>
      <c r="KN1" s="46"/>
      <c r="KO1" s="46"/>
      <c r="KP1" s="46"/>
      <c r="KQ1" s="46"/>
      <c r="KR1" s="46"/>
      <c r="KS1" s="46"/>
      <c r="KT1" s="46"/>
      <c r="KU1" s="46"/>
      <c r="KV1" s="46"/>
      <c r="KW1" s="46"/>
      <c r="KX1" s="46"/>
      <c r="KY1" s="46"/>
      <c r="KZ1" s="46"/>
      <c r="LA1" s="46"/>
      <c r="LB1" s="46"/>
      <c r="LC1" s="46"/>
      <c r="LD1" s="46"/>
      <c r="LE1" s="46"/>
      <c r="LF1" s="46"/>
      <c r="LG1" s="46"/>
      <c r="LH1" s="46"/>
      <c r="LI1" s="46"/>
      <c r="LJ1" s="46"/>
      <c r="LK1" s="46"/>
      <c r="LL1" s="46"/>
      <c r="LM1" s="46"/>
      <c r="LN1" s="46"/>
      <c r="LO1" s="46"/>
      <c r="LP1" s="46"/>
      <c r="LQ1" s="46"/>
      <c r="LR1" s="46"/>
      <c r="LS1" s="46"/>
      <c r="LT1" s="46"/>
      <c r="LU1" s="46"/>
      <c r="LV1" s="46"/>
      <c r="LW1" s="46"/>
      <c r="LX1" s="46"/>
      <c r="LY1" s="46"/>
      <c r="LZ1" s="46"/>
      <c r="MA1" s="46"/>
      <c r="MB1" s="46"/>
      <c r="MC1" s="46"/>
      <c r="MD1" s="46"/>
      <c r="ME1" s="46"/>
      <c r="MF1" s="46"/>
      <c r="MG1" s="46"/>
      <c r="MH1" s="46"/>
      <c r="MI1" s="46"/>
      <c r="MJ1" s="46"/>
      <c r="MK1" s="46"/>
      <c r="ML1" s="46"/>
      <c r="MM1" s="46"/>
      <c r="MN1" s="46"/>
      <c r="MO1" s="46"/>
      <c r="MP1" s="46"/>
      <c r="MQ1" s="46"/>
      <c r="MR1" s="46"/>
      <c r="MS1" s="46"/>
      <c r="MT1" s="46"/>
      <c r="MU1" s="46"/>
      <c r="MV1" s="46"/>
      <c r="MW1" s="46"/>
      <c r="MX1" s="46"/>
      <c r="MY1" s="46"/>
      <c r="MZ1" s="46"/>
      <c r="NA1" s="46"/>
      <c r="NB1" s="46"/>
      <c r="NC1" s="46"/>
      <c r="ND1" s="46"/>
      <c r="NE1" s="46"/>
      <c r="NF1" s="46"/>
      <c r="NG1" s="46"/>
      <c r="NH1" s="46"/>
      <c r="NI1" s="46"/>
      <c r="NJ1" s="46"/>
      <c r="NK1" s="46"/>
      <c r="NL1" s="46"/>
      <c r="NM1" s="46"/>
      <c r="NN1" s="46"/>
      <c r="NO1" s="46"/>
      <c r="NP1" s="46"/>
      <c r="NQ1" s="46"/>
      <c r="NR1" s="46"/>
      <c r="NS1" s="46"/>
      <c r="NT1" s="46"/>
      <c r="NU1" s="46"/>
      <c r="NV1" s="46"/>
      <c r="NW1" s="46"/>
      <c r="NX1" s="46"/>
      <c r="NY1" s="46"/>
      <c r="NZ1" s="46"/>
      <c r="OA1" s="46"/>
      <c r="OB1" s="46"/>
      <c r="OC1" s="46"/>
      <c r="OD1" s="46"/>
      <c r="OE1" s="46"/>
      <c r="OF1" s="46"/>
      <c r="OG1" s="46"/>
      <c r="OH1" s="46"/>
      <c r="OI1" s="46"/>
      <c r="OJ1" s="46"/>
      <c r="OK1" s="46"/>
      <c r="OL1" s="46"/>
      <c r="OM1" s="46"/>
      <c r="ON1" s="46"/>
      <c r="OO1" s="46"/>
      <c r="OP1" s="46"/>
      <c r="OQ1" s="46"/>
      <c r="OR1" s="46"/>
      <c r="OS1" s="46"/>
      <c r="OT1" s="46"/>
      <c r="OU1" s="46"/>
      <c r="OV1" s="46"/>
      <c r="OW1" s="46"/>
      <c r="OX1" s="46"/>
      <c r="OY1" s="46"/>
      <c r="OZ1" s="46"/>
      <c r="PA1" s="46"/>
      <c r="PB1" s="46"/>
      <c r="PC1" s="46"/>
      <c r="PD1" s="46"/>
      <c r="PE1" s="46"/>
      <c r="PF1" s="46"/>
      <c r="PG1" s="46"/>
      <c r="PH1" s="46"/>
      <c r="PI1" s="46"/>
      <c r="PJ1" s="46"/>
      <c r="PK1" s="46"/>
      <c r="PL1" s="46"/>
      <c r="PM1" s="46"/>
      <c r="PN1" s="46"/>
      <c r="PO1" s="46"/>
      <c r="PP1" s="46"/>
      <c r="PQ1" s="46"/>
      <c r="PR1" s="46"/>
      <c r="PS1" s="46"/>
      <c r="PT1" s="46"/>
      <c r="PU1" s="46"/>
      <c r="PV1" s="46"/>
      <c r="PW1" s="46"/>
      <c r="PX1" s="46"/>
      <c r="PY1" s="46"/>
      <c r="PZ1" s="46"/>
      <c r="QA1" s="46"/>
      <c r="QB1" s="46"/>
      <c r="QC1" s="46"/>
      <c r="QD1" s="46"/>
      <c r="QE1" s="46"/>
      <c r="QF1" s="46"/>
      <c r="QG1" s="46"/>
      <c r="QH1" s="46"/>
      <c r="QI1" s="46"/>
      <c r="QJ1" s="46"/>
      <c r="QK1" s="46"/>
      <c r="QL1" s="46"/>
      <c r="QM1" s="46"/>
      <c r="QN1" s="46"/>
      <c r="QO1" s="46"/>
      <c r="QP1" s="46"/>
      <c r="QQ1" s="46"/>
      <c r="QR1" s="46"/>
      <c r="QS1" s="46"/>
      <c r="QT1" s="46"/>
      <c r="QU1" s="46"/>
      <c r="QV1" s="46"/>
      <c r="QW1" s="46"/>
      <c r="QX1" s="46"/>
      <c r="QY1" s="46"/>
      <c r="QZ1" s="46"/>
      <c r="RA1" s="46"/>
      <c r="RB1" s="46"/>
      <c r="RC1" s="46"/>
      <c r="RD1" s="46"/>
      <c r="RE1" s="46"/>
      <c r="RF1" s="46"/>
      <c r="RG1" s="46"/>
      <c r="RH1" s="46"/>
      <c r="RI1" s="46"/>
      <c r="RJ1" s="46"/>
      <c r="RK1" s="46"/>
      <c r="RL1" s="46"/>
      <c r="RM1" s="46"/>
      <c r="RN1" s="46"/>
      <c r="RO1" s="46"/>
      <c r="RP1" s="46"/>
      <c r="RQ1" s="46"/>
      <c r="RR1" s="46"/>
      <c r="RS1" s="46"/>
      <c r="RT1" s="46"/>
      <c r="RU1" s="46"/>
      <c r="RV1" s="46"/>
      <c r="RW1" s="46"/>
      <c r="RX1" s="46"/>
      <c r="RY1" s="46"/>
      <c r="RZ1" s="46"/>
      <c r="SA1" s="46"/>
      <c r="SB1" s="46"/>
      <c r="SC1" s="46"/>
      <c r="SD1" s="46"/>
      <c r="SE1" s="46"/>
      <c r="SF1" s="46"/>
      <c r="SG1" s="46"/>
      <c r="SH1" s="46"/>
      <c r="SI1" s="46"/>
      <c r="SJ1" s="46"/>
      <c r="SK1" s="46"/>
      <c r="SL1" s="46"/>
      <c r="SM1" s="46"/>
      <c r="SN1" s="46"/>
      <c r="SO1" s="46"/>
      <c r="SP1" s="46"/>
      <c r="SQ1" s="46"/>
      <c r="SR1" s="46"/>
      <c r="SS1" s="46"/>
      <c r="ST1" s="46"/>
      <c r="SU1" s="46"/>
      <c r="SV1" s="46"/>
      <c r="SW1" s="46"/>
      <c r="SX1" s="46"/>
      <c r="SY1" s="46"/>
      <c r="SZ1" s="46"/>
      <c r="TA1" s="46"/>
      <c r="TB1" s="46"/>
      <c r="TC1" s="46"/>
      <c r="TD1" s="46"/>
      <c r="TE1" s="46"/>
      <c r="TF1" s="46"/>
      <c r="TG1" s="46"/>
      <c r="TH1" s="46"/>
      <c r="TI1" s="46"/>
      <c r="TJ1" s="46"/>
      <c r="TK1" s="46"/>
      <c r="TL1" s="46"/>
      <c r="TM1" s="46"/>
      <c r="TN1" s="46"/>
      <c r="TO1" s="46"/>
      <c r="TP1" s="46"/>
      <c r="TQ1" s="46"/>
      <c r="TR1" s="46"/>
      <c r="TS1" s="46"/>
      <c r="TT1" s="46"/>
      <c r="TU1" s="46"/>
      <c r="TV1" s="46"/>
      <c r="TW1" s="46"/>
      <c r="TX1" s="46"/>
      <c r="TY1" s="46"/>
      <c r="TZ1" s="46"/>
      <c r="UA1" s="46"/>
      <c r="UB1" s="46"/>
      <c r="UC1" s="46"/>
      <c r="UD1" s="46"/>
      <c r="UE1" s="46"/>
      <c r="UF1" s="46"/>
      <c r="UG1" s="46"/>
      <c r="UH1" s="46"/>
      <c r="UI1" s="46"/>
      <c r="UJ1" s="46"/>
      <c r="UK1" s="46"/>
      <c r="UL1" s="46"/>
      <c r="UM1" s="46"/>
      <c r="UN1" s="46"/>
      <c r="UO1" s="46"/>
      <c r="UP1" s="46"/>
      <c r="UQ1" s="46"/>
      <c r="UR1" s="46"/>
      <c r="US1" s="46"/>
      <c r="UT1" s="46"/>
      <c r="UU1" s="46"/>
      <c r="UV1" s="46"/>
      <c r="UW1" s="46"/>
      <c r="UX1" s="46"/>
      <c r="UY1" s="46"/>
      <c r="UZ1" s="46"/>
      <c r="VA1" s="46"/>
      <c r="VB1" s="46"/>
      <c r="VC1" s="46"/>
      <c r="VD1" s="46"/>
      <c r="VE1" s="46"/>
      <c r="VF1" s="46"/>
      <c r="VG1" s="46"/>
      <c r="VH1" s="46"/>
      <c r="VI1" s="46"/>
      <c r="VJ1" s="46"/>
      <c r="VK1" s="46"/>
      <c r="VL1" s="46"/>
      <c r="VM1" s="46"/>
      <c r="VN1" s="46"/>
      <c r="VO1" s="46"/>
      <c r="VP1" s="46"/>
      <c r="VQ1" s="46"/>
      <c r="VR1" s="46"/>
      <c r="VS1" s="46"/>
      <c r="VT1" s="46"/>
      <c r="VU1" s="46"/>
      <c r="VV1" s="46"/>
      <c r="VW1" s="46"/>
      <c r="VX1" s="46"/>
      <c r="VY1" s="46"/>
      <c r="VZ1" s="46"/>
      <c r="WA1" s="46"/>
      <c r="WB1" s="46"/>
      <c r="WC1" s="46"/>
      <c r="WD1" s="46"/>
      <c r="WE1" s="46"/>
      <c r="WF1" s="46"/>
      <c r="WG1" s="46"/>
      <c r="WH1" s="46"/>
      <c r="WI1" s="46"/>
      <c r="WJ1" s="46"/>
      <c r="WK1" s="46"/>
      <c r="WL1" s="46"/>
      <c r="WM1" s="46"/>
      <c r="WN1" s="46"/>
      <c r="WO1" s="46"/>
      <c r="WP1" s="46"/>
      <c r="WQ1" s="46"/>
      <c r="WR1" s="46"/>
      <c r="WS1" s="46"/>
      <c r="WT1" s="46"/>
      <c r="WU1" s="46"/>
      <c r="WV1" s="46"/>
      <c r="WW1" s="46"/>
      <c r="WX1" s="46"/>
      <c r="WY1" s="46"/>
      <c r="WZ1" s="46"/>
      <c r="XA1" s="46"/>
      <c r="XB1" s="46"/>
      <c r="XC1" s="46"/>
      <c r="XD1" s="46"/>
      <c r="XE1" s="46"/>
      <c r="XF1" s="46"/>
      <c r="XG1" s="46"/>
      <c r="XH1" s="46"/>
      <c r="XI1" s="46"/>
      <c r="XJ1" s="46"/>
      <c r="XK1" s="46"/>
      <c r="XL1" s="46"/>
      <c r="XM1" s="46"/>
      <c r="XN1" s="46"/>
      <c r="XO1" s="46"/>
      <c r="XP1" s="46"/>
      <c r="XQ1" s="46"/>
      <c r="XR1" s="46"/>
      <c r="XS1" s="46"/>
      <c r="XT1" s="46"/>
      <c r="XU1" s="46"/>
      <c r="XV1" s="46"/>
      <c r="XW1" s="46"/>
      <c r="XX1" s="46"/>
      <c r="XY1" s="46"/>
      <c r="XZ1" s="46"/>
      <c r="YA1" s="46"/>
      <c r="YB1" s="46"/>
      <c r="YC1" s="46"/>
      <c r="YD1" s="46"/>
      <c r="YE1" s="46"/>
      <c r="YF1" s="46"/>
      <c r="YG1" s="46"/>
      <c r="YH1" s="46"/>
      <c r="YI1" s="46"/>
      <c r="YJ1" s="46"/>
      <c r="YK1" s="46"/>
      <c r="YL1" s="46"/>
      <c r="YM1" s="46"/>
      <c r="YN1" s="46"/>
      <c r="YO1" s="46"/>
      <c r="YP1" s="46"/>
      <c r="YQ1" s="46"/>
      <c r="YR1" s="46"/>
      <c r="YS1" s="46"/>
      <c r="YT1" s="46"/>
      <c r="YU1" s="46"/>
      <c r="YV1" s="46"/>
      <c r="YW1" s="46"/>
      <c r="YX1" s="46"/>
      <c r="YY1" s="46"/>
      <c r="YZ1" s="46"/>
      <c r="ZA1" s="46"/>
      <c r="ZB1" s="46"/>
      <c r="ZC1" s="46"/>
      <c r="ZD1" s="46"/>
      <c r="ZE1" s="46"/>
      <c r="ZF1" s="46"/>
      <c r="ZG1" s="46"/>
      <c r="ZH1" s="46"/>
      <c r="ZI1" s="46"/>
      <c r="ZJ1" s="46"/>
      <c r="ZK1" s="46"/>
      <c r="ZL1" s="46"/>
      <c r="ZM1" s="46"/>
      <c r="ZN1" s="46"/>
      <c r="ZO1" s="46"/>
      <c r="ZP1" s="46"/>
      <c r="ZQ1" s="46"/>
      <c r="ZR1" s="46"/>
      <c r="ZS1" s="46"/>
      <c r="ZT1" s="46"/>
      <c r="ZU1" s="46"/>
      <c r="ZV1" s="46"/>
      <c r="ZW1" s="46"/>
      <c r="ZX1" s="46"/>
      <c r="ZY1" s="46"/>
      <c r="ZZ1" s="46"/>
      <c r="AAA1" s="46"/>
      <c r="AAB1" s="46"/>
      <c r="AAC1" s="46"/>
      <c r="AAD1" s="46"/>
      <c r="AAE1" s="46"/>
      <c r="AAF1" s="46"/>
      <c r="AAG1" s="46"/>
      <c r="AAH1" s="46"/>
      <c r="AAI1" s="46"/>
      <c r="AAJ1" s="46"/>
      <c r="AAK1" s="46"/>
      <c r="AAL1" s="46"/>
      <c r="AAM1" s="46"/>
      <c r="AAN1" s="46"/>
      <c r="AAO1" s="46"/>
      <c r="AAP1" s="46"/>
      <c r="AAQ1" s="46"/>
      <c r="AAR1" s="46"/>
      <c r="AAS1" s="46"/>
      <c r="AAT1" s="46"/>
      <c r="AAU1" s="46"/>
      <c r="AAV1" s="46"/>
      <c r="AAW1" s="46"/>
      <c r="AAX1" s="46"/>
      <c r="AAY1" s="46"/>
      <c r="AAZ1" s="46"/>
      <c r="ABA1" s="46"/>
      <c r="ABB1" s="46"/>
      <c r="ABC1" s="46"/>
      <c r="ABD1" s="46"/>
      <c r="ABE1" s="46"/>
      <c r="ABF1" s="46"/>
      <c r="ABG1" s="46"/>
      <c r="ABH1" s="46"/>
      <c r="ABI1" s="46"/>
      <c r="ABJ1" s="46"/>
      <c r="ABK1" s="46"/>
      <c r="ABL1" s="46"/>
      <c r="ABM1" s="46"/>
      <c r="ABN1" s="46"/>
      <c r="ABO1" s="46"/>
      <c r="ABP1" s="46"/>
      <c r="ABQ1" s="46"/>
      <c r="ABR1" s="46"/>
      <c r="ABS1" s="46"/>
      <c r="ABT1" s="46"/>
      <c r="ABU1" s="46"/>
      <c r="ABV1" s="46"/>
      <c r="ABW1" s="46"/>
      <c r="ABX1" s="46"/>
      <c r="ABY1" s="46"/>
      <c r="ABZ1" s="46"/>
      <c r="ACA1" s="46"/>
      <c r="ACB1" s="46"/>
      <c r="ACC1" s="46"/>
      <c r="ACD1" s="46"/>
      <c r="ACE1" s="46"/>
      <c r="ACF1" s="46"/>
      <c r="ACG1" s="46"/>
      <c r="ACH1" s="46"/>
      <c r="ACI1" s="46"/>
      <c r="ACJ1" s="46"/>
      <c r="ACK1" s="46"/>
      <c r="ACL1" s="46"/>
      <c r="ACM1" s="46"/>
      <c r="ACN1" s="46"/>
      <c r="ACO1" s="46"/>
      <c r="ACP1" s="46"/>
      <c r="ACQ1" s="46"/>
      <c r="ACR1" s="46"/>
      <c r="ACS1" s="46"/>
      <c r="ACT1" s="46"/>
      <c r="ACU1" s="46"/>
      <c r="ACV1" s="46"/>
      <c r="ACW1" s="46"/>
      <c r="ACX1" s="46"/>
      <c r="ACY1" s="46"/>
      <c r="ACZ1" s="46"/>
      <c r="ADA1" s="46"/>
      <c r="ADB1" s="46"/>
      <c r="ADC1" s="46"/>
      <c r="ADD1" s="46"/>
      <c r="ADE1" s="46"/>
      <c r="ADF1" s="46"/>
      <c r="ADG1" s="46"/>
      <c r="ADH1" s="46"/>
      <c r="ADI1" s="46"/>
      <c r="ADJ1" s="46"/>
      <c r="ADK1" s="46"/>
      <c r="ADL1" s="46"/>
      <c r="ADM1" s="46"/>
      <c r="ADN1" s="46"/>
      <c r="ADO1" s="46"/>
      <c r="ADP1" s="46"/>
      <c r="ADQ1" s="46"/>
      <c r="ADR1" s="46"/>
      <c r="ADS1" s="46"/>
      <c r="ADT1" s="46"/>
      <c r="ADU1" s="46"/>
      <c r="ADV1" s="46"/>
      <c r="ADW1" s="46"/>
      <c r="ADX1" s="46"/>
      <c r="ADY1" s="46"/>
      <c r="ADZ1" s="46"/>
      <c r="AEA1" s="46"/>
      <c r="AEB1" s="46"/>
      <c r="AEC1" s="46"/>
      <c r="AED1" s="46"/>
      <c r="AEE1" s="46"/>
      <c r="AEF1" s="46"/>
      <c r="AEG1" s="46"/>
      <c r="AEH1" s="46"/>
      <c r="AEI1" s="46"/>
      <c r="AEJ1" s="46"/>
      <c r="AEK1" s="46"/>
      <c r="AEL1" s="46"/>
      <c r="AEM1" s="46"/>
      <c r="AEN1" s="46"/>
      <c r="AEO1" s="46"/>
      <c r="AEP1" s="46"/>
      <c r="AEQ1" s="46"/>
      <c r="AER1" s="46"/>
      <c r="AES1" s="46"/>
      <c r="AET1" s="46"/>
      <c r="AEU1" s="46"/>
      <c r="AEV1" s="46"/>
      <c r="AEW1" s="46"/>
      <c r="AEX1" s="46"/>
      <c r="AEY1" s="46"/>
      <c r="AEZ1" s="46"/>
      <c r="AFA1" s="46"/>
      <c r="AFB1" s="46"/>
      <c r="AFC1" s="46"/>
      <c r="AFD1" s="46"/>
      <c r="AFE1" s="46"/>
      <c r="AFF1" s="46"/>
      <c r="AFG1" s="46"/>
      <c r="AFH1" s="46"/>
      <c r="AFI1" s="46"/>
      <c r="AFJ1" s="46"/>
      <c r="AFK1" s="46"/>
      <c r="AFL1" s="46"/>
      <c r="AFM1" s="46"/>
      <c r="AFN1" s="46"/>
      <c r="AFO1" s="46"/>
      <c r="AFP1" s="46"/>
      <c r="AFQ1" s="46"/>
      <c r="AFR1" s="46"/>
      <c r="AFS1" s="46"/>
      <c r="AFT1" s="46"/>
      <c r="AFU1" s="46"/>
      <c r="AFV1" s="46"/>
      <c r="AFW1" s="46"/>
      <c r="AFX1" s="46"/>
      <c r="AFY1" s="46"/>
      <c r="AFZ1" s="46"/>
      <c r="AGA1" s="46"/>
      <c r="AGB1" s="46"/>
      <c r="AGC1" s="46"/>
      <c r="AGD1" s="46"/>
      <c r="AGE1" s="46"/>
      <c r="AGF1" s="46"/>
      <c r="AGG1" s="46"/>
      <c r="AGH1" s="46"/>
      <c r="AGI1" s="46"/>
      <c r="AGJ1" s="46"/>
      <c r="AGK1" s="46"/>
      <c r="AGL1" s="46"/>
      <c r="AGM1" s="46"/>
      <c r="AGN1" s="46"/>
      <c r="AGO1" s="46"/>
      <c r="AGP1" s="46"/>
      <c r="AGQ1" s="46"/>
      <c r="AGR1" s="46"/>
      <c r="AGS1" s="46"/>
      <c r="AGT1" s="46"/>
      <c r="AGU1" s="46"/>
      <c r="AGV1" s="46"/>
      <c r="AGW1" s="46"/>
      <c r="AGX1" s="46"/>
      <c r="AGY1" s="46"/>
      <c r="AGZ1" s="46"/>
      <c r="AHA1" s="46"/>
      <c r="AHB1" s="46"/>
      <c r="AHC1" s="46"/>
      <c r="AHD1" s="46"/>
      <c r="AHE1" s="46"/>
      <c r="AHF1" s="46"/>
      <c r="AHG1" s="46"/>
      <c r="AHH1" s="46"/>
      <c r="AHI1" s="46"/>
      <c r="AHJ1" s="46"/>
      <c r="AHK1" s="46"/>
      <c r="AHL1" s="46"/>
      <c r="AHM1" s="46"/>
      <c r="AHN1" s="46"/>
      <c r="AHO1" s="46"/>
      <c r="AHP1" s="46"/>
      <c r="AHQ1" s="46"/>
      <c r="AHR1" s="46"/>
      <c r="AHS1" s="46"/>
      <c r="AHT1" s="46"/>
      <c r="AHU1" s="46"/>
      <c r="AHV1" s="46"/>
      <c r="AHW1" s="46"/>
      <c r="AHX1" s="46"/>
      <c r="AHY1" s="46"/>
      <c r="AHZ1" s="46"/>
      <c r="AIA1" s="46"/>
      <c r="AIB1" s="46"/>
      <c r="AIC1" s="46"/>
      <c r="AID1" s="46"/>
      <c r="AIE1" s="46"/>
      <c r="AIF1" s="46"/>
      <c r="AIG1" s="46"/>
      <c r="AIH1" s="46"/>
      <c r="AII1" s="46"/>
      <c r="AIJ1" s="46"/>
      <c r="AIK1" s="46"/>
      <c r="AIL1" s="46"/>
      <c r="AIM1" s="46"/>
      <c r="AIN1" s="46"/>
      <c r="AIO1" s="46"/>
      <c r="AIP1" s="46"/>
      <c r="AIQ1" s="46"/>
      <c r="AIR1" s="46"/>
      <c r="AIS1" s="46"/>
      <c r="AIT1" s="46"/>
      <c r="AIU1" s="46"/>
      <c r="AIV1" s="46"/>
      <c r="AIW1" s="46"/>
      <c r="AIX1" s="46"/>
      <c r="AIY1" s="46"/>
      <c r="AIZ1" s="46"/>
      <c r="AJA1" s="46"/>
      <c r="AJB1" s="46"/>
      <c r="AJC1" s="46"/>
      <c r="AJD1" s="46"/>
      <c r="AJE1" s="46"/>
      <c r="AJF1" s="46"/>
      <c r="AJG1" s="46"/>
      <c r="AJH1" s="46"/>
      <c r="AJI1" s="46"/>
      <c r="AJJ1" s="46"/>
      <c r="AJK1" s="46"/>
      <c r="AJL1" s="46"/>
      <c r="AJM1" s="46"/>
      <c r="AJN1" s="46"/>
      <c r="AJO1" s="46"/>
      <c r="AJP1" s="46"/>
      <c r="AJQ1" s="46"/>
      <c r="AJR1" s="46"/>
      <c r="AJS1" s="46"/>
      <c r="AJT1" s="46"/>
      <c r="AJU1" s="46"/>
      <c r="AJV1" s="46"/>
      <c r="AJW1" s="46"/>
      <c r="AJX1" s="46"/>
      <c r="AJY1" s="46"/>
      <c r="AJZ1" s="46"/>
      <c r="AKA1" s="46"/>
      <c r="AKB1" s="46"/>
      <c r="AKC1" s="46"/>
      <c r="AKD1" s="46"/>
      <c r="AKE1" s="46"/>
      <c r="AKF1" s="46"/>
      <c r="AKG1" s="46"/>
      <c r="AKH1" s="46"/>
      <c r="AKI1" s="46"/>
      <c r="AKJ1" s="46"/>
      <c r="AKK1" s="46"/>
      <c r="AKL1" s="46"/>
      <c r="AKM1" s="46"/>
      <c r="AKN1" s="46"/>
      <c r="AKO1" s="46"/>
      <c r="AKP1" s="46"/>
      <c r="AKQ1" s="46"/>
      <c r="AKR1" s="46"/>
      <c r="AKS1" s="46"/>
      <c r="AKT1" s="46"/>
      <c r="AKU1" s="46"/>
      <c r="AKV1" s="46"/>
      <c r="AKW1" s="46"/>
      <c r="AKX1" s="46"/>
      <c r="AKY1" s="46"/>
      <c r="AKZ1" s="46"/>
      <c r="ALA1" s="46"/>
      <c r="ALB1" s="46"/>
      <c r="ALC1" s="46"/>
      <c r="ALD1" s="46"/>
      <c r="ALE1" s="46"/>
      <c r="ALF1" s="46"/>
      <c r="ALG1" s="46"/>
      <c r="ALH1" s="46"/>
      <c r="ALI1" s="46"/>
      <c r="ALJ1" s="46"/>
      <c r="ALK1" s="46"/>
      <c r="ALL1" s="46"/>
      <c r="ALM1" s="46"/>
      <c r="ALN1" s="46"/>
      <c r="ALO1" s="46"/>
      <c r="ALP1" s="46"/>
      <c r="ALQ1" s="46"/>
      <c r="ALR1" s="46"/>
      <c r="ALS1" s="46"/>
      <c r="ALT1" s="46"/>
      <c r="ALU1" s="46"/>
      <c r="ALV1" s="46"/>
      <c r="ALW1" s="46"/>
      <c r="ALX1" s="46"/>
      <c r="ALY1" s="46"/>
      <c r="ALZ1" s="46"/>
      <c r="AMA1" s="46"/>
      <c r="AMB1" s="46"/>
      <c r="AMC1" s="46"/>
      <c r="AMD1" s="46"/>
      <c r="AME1" s="46"/>
      <c r="AMF1" s="46"/>
      <c r="AMG1" s="46"/>
      <c r="AMH1" s="46"/>
      <c r="AMI1" s="46"/>
      <c r="AMJ1" s="46"/>
      <c r="AMK1" s="46"/>
      <c r="AML1" s="46"/>
      <c r="AMM1" s="46"/>
      <c r="AMN1" s="46"/>
      <c r="AMO1" s="46"/>
      <c r="AMP1" s="46"/>
      <c r="AMQ1" s="46"/>
      <c r="AMR1" s="46"/>
      <c r="AMS1" s="46"/>
      <c r="AMT1" s="46"/>
      <c r="AMU1" s="46"/>
      <c r="AMV1" s="46"/>
      <c r="AMW1" s="46"/>
      <c r="AMX1" s="46"/>
      <c r="AMY1" s="46"/>
      <c r="AMZ1" s="46"/>
      <c r="ANA1" s="46"/>
      <c r="ANB1" s="46"/>
      <c r="ANC1" s="46"/>
      <c r="AND1" s="46"/>
      <c r="ANE1" s="46"/>
      <c r="ANF1" s="46"/>
      <c r="ANG1" s="46"/>
      <c r="ANH1" s="46"/>
      <c r="ANI1" s="46"/>
      <c r="ANJ1" s="46"/>
      <c r="ANK1" s="46"/>
      <c r="ANL1" s="46"/>
      <c r="ANM1" s="46"/>
      <c r="ANN1" s="46"/>
      <c r="ANO1" s="46"/>
      <c r="ANP1" s="46"/>
      <c r="ANQ1" s="46"/>
      <c r="ANR1" s="46"/>
      <c r="ANS1" s="46"/>
      <c r="ANT1" s="46"/>
      <c r="ANU1" s="46"/>
      <c r="ANV1" s="46"/>
      <c r="ANW1" s="46"/>
      <c r="ANX1" s="46"/>
      <c r="ANY1" s="46"/>
      <c r="ANZ1" s="46"/>
      <c r="AOA1" s="46"/>
      <c r="AOB1" s="46"/>
      <c r="AOC1" s="46"/>
      <c r="AOD1" s="46"/>
      <c r="AOE1" s="46"/>
      <c r="AOF1" s="46"/>
      <c r="AOG1" s="46"/>
      <c r="AOH1" s="46"/>
      <c r="AOI1" s="46"/>
      <c r="AOJ1" s="46"/>
      <c r="AOK1" s="46"/>
      <c r="AOL1" s="46"/>
      <c r="AOM1" s="46"/>
      <c r="AON1" s="46"/>
      <c r="AOO1" s="46"/>
      <c r="AOP1" s="46"/>
      <c r="AOQ1" s="46"/>
      <c r="AOR1" s="46"/>
      <c r="AOS1" s="46"/>
      <c r="AOT1" s="46"/>
      <c r="AOU1" s="46"/>
      <c r="AOV1" s="46"/>
      <c r="AOW1" s="46"/>
      <c r="AOX1" s="46"/>
      <c r="AOY1" s="46"/>
      <c r="AOZ1" s="46"/>
      <c r="APA1" s="46"/>
      <c r="APB1" s="46"/>
      <c r="APC1" s="46"/>
      <c r="APD1" s="46"/>
      <c r="APE1" s="46"/>
      <c r="APF1" s="46"/>
      <c r="APG1" s="46"/>
      <c r="APH1" s="46"/>
      <c r="API1" s="46"/>
      <c r="APJ1" s="46"/>
      <c r="APK1" s="46"/>
      <c r="APL1" s="46"/>
      <c r="APM1" s="46"/>
      <c r="APN1" s="46"/>
      <c r="APO1" s="46"/>
      <c r="APP1" s="46"/>
      <c r="APQ1" s="46"/>
      <c r="APR1" s="46"/>
      <c r="APS1" s="46"/>
      <c r="APT1" s="46"/>
      <c r="APU1" s="46"/>
      <c r="APV1" s="46"/>
      <c r="APW1" s="46"/>
      <c r="APX1" s="46"/>
      <c r="APY1" s="46"/>
      <c r="APZ1" s="46"/>
      <c r="AQA1" s="46"/>
      <c r="AQB1" s="46"/>
      <c r="AQC1" s="46"/>
      <c r="AQD1" s="46"/>
      <c r="AQE1" s="46"/>
      <c r="AQF1" s="46"/>
      <c r="AQG1" s="46"/>
      <c r="AQH1" s="46"/>
      <c r="AQI1" s="46"/>
      <c r="AQJ1" s="46"/>
      <c r="AQK1" s="46"/>
      <c r="AQL1" s="46"/>
      <c r="AQM1" s="46"/>
      <c r="AQN1" s="46"/>
      <c r="AQO1" s="46"/>
      <c r="AQP1" s="46"/>
      <c r="AQQ1" s="46"/>
      <c r="AQR1" s="46"/>
      <c r="AQS1" s="46"/>
      <c r="AQT1" s="46"/>
      <c r="AQU1" s="46"/>
      <c r="AQV1" s="46"/>
      <c r="AQW1" s="46"/>
      <c r="AQX1" s="46"/>
      <c r="AQY1" s="46"/>
      <c r="AQZ1" s="46"/>
      <c r="ARA1" s="46"/>
      <c r="ARB1" s="46"/>
      <c r="ARC1" s="46"/>
      <c r="ARD1" s="46"/>
      <c r="ARE1" s="46"/>
      <c r="ARF1" s="46"/>
      <c r="ARG1" s="46"/>
      <c r="ARH1" s="46"/>
      <c r="ARI1" s="46"/>
      <c r="ARJ1" s="46"/>
      <c r="ARK1" s="46"/>
      <c r="ARL1" s="46"/>
      <c r="ARM1" s="46"/>
      <c r="ARN1" s="46"/>
      <c r="ARO1" s="46"/>
      <c r="ARP1" s="46"/>
      <c r="ARQ1" s="46"/>
      <c r="ARR1" s="46"/>
      <c r="ARS1" s="46"/>
      <c r="ART1" s="46"/>
      <c r="ARU1" s="46"/>
      <c r="ARV1" s="46"/>
      <c r="ARW1" s="46"/>
      <c r="ARX1" s="46"/>
      <c r="ARY1" s="46"/>
      <c r="ARZ1" s="46"/>
      <c r="ASA1" s="46"/>
      <c r="ASB1" s="46"/>
      <c r="ASC1" s="46"/>
      <c r="ASD1" s="46"/>
      <c r="ASE1" s="46"/>
      <c r="ASF1" s="46"/>
      <c r="ASG1" s="46"/>
      <c r="ASH1" s="46"/>
      <c r="ASI1" s="46"/>
      <c r="ASJ1" s="46"/>
      <c r="ASK1" s="46"/>
      <c r="ASL1" s="46"/>
      <c r="ASM1" s="46"/>
      <c r="ASN1" s="46"/>
      <c r="ASO1" s="46"/>
      <c r="ASP1" s="46"/>
      <c r="ASQ1" s="46"/>
      <c r="ASR1" s="46"/>
      <c r="ASS1" s="46"/>
      <c r="AST1" s="46"/>
      <c r="ASU1" s="46"/>
      <c r="ASV1" s="46"/>
      <c r="ASW1" s="46"/>
      <c r="ASX1" s="46"/>
      <c r="ASY1" s="46"/>
      <c r="ASZ1" s="46"/>
      <c r="ATA1" s="46"/>
      <c r="ATB1" s="46"/>
      <c r="ATC1" s="46"/>
      <c r="ATD1" s="46"/>
      <c r="ATE1" s="46"/>
      <c r="ATF1" s="46"/>
      <c r="ATG1" s="46"/>
      <c r="ATH1" s="46"/>
      <c r="ATI1" s="46"/>
      <c r="ATJ1" s="46"/>
      <c r="ATK1" s="46"/>
      <c r="ATL1" s="46"/>
      <c r="ATM1" s="46"/>
      <c r="ATN1" s="46"/>
      <c r="ATO1" s="46"/>
      <c r="ATP1" s="46"/>
      <c r="ATQ1" s="46"/>
      <c r="ATR1" s="46"/>
      <c r="ATS1" s="46"/>
      <c r="ATT1" s="46"/>
      <c r="ATU1" s="46"/>
      <c r="ATV1" s="46"/>
      <c r="ATW1" s="46"/>
      <c r="ATX1" s="46"/>
      <c r="ATY1" s="46"/>
      <c r="ATZ1" s="46"/>
      <c r="AUA1" s="46"/>
      <c r="AUB1" s="46"/>
      <c r="AUC1" s="46"/>
      <c r="AUD1" s="46"/>
      <c r="AUE1" s="46"/>
      <c r="AUF1" s="46"/>
      <c r="AUG1" s="46"/>
      <c r="AUH1" s="46"/>
      <c r="AUI1" s="46"/>
      <c r="AUJ1" s="46"/>
      <c r="AUK1" s="46"/>
      <c r="AUL1" s="46"/>
      <c r="AUM1" s="46"/>
      <c r="AUN1" s="46"/>
      <c r="AUO1" s="46"/>
      <c r="AUP1" s="46"/>
      <c r="AUQ1" s="46"/>
      <c r="AUR1" s="46"/>
      <c r="AUS1" s="46"/>
      <c r="AUT1" s="46"/>
      <c r="AUU1" s="46"/>
      <c r="AUV1" s="46"/>
      <c r="AUW1" s="46"/>
      <c r="AUX1" s="46"/>
      <c r="AUY1" s="46"/>
      <c r="AUZ1" s="46"/>
      <c r="AVA1" s="46"/>
      <c r="AVB1" s="46"/>
      <c r="AVC1" s="46"/>
      <c r="AVD1" s="46"/>
      <c r="AVE1" s="46"/>
      <c r="AVF1" s="46"/>
      <c r="AVG1" s="46"/>
      <c r="AVH1" s="46"/>
      <c r="AVI1" s="46"/>
      <c r="AVJ1" s="46"/>
      <c r="AVK1" s="46"/>
      <c r="AVL1" s="46"/>
      <c r="AVM1" s="46"/>
      <c r="AVN1" s="46"/>
      <c r="AVO1" s="46"/>
      <c r="AVP1" s="46"/>
      <c r="AVQ1" s="46"/>
      <c r="AVR1" s="46"/>
      <c r="AVS1" s="46"/>
      <c r="AVT1" s="46"/>
      <c r="AVU1" s="46"/>
      <c r="AVV1" s="46"/>
      <c r="AVW1" s="46"/>
      <c r="AVX1" s="46"/>
      <c r="AVY1" s="46"/>
      <c r="AVZ1" s="46"/>
      <c r="AWA1" s="46"/>
      <c r="AWB1" s="46"/>
      <c r="AWC1" s="46"/>
      <c r="AWD1" s="46"/>
      <c r="AWE1" s="46"/>
      <c r="AWF1" s="46"/>
      <c r="AWG1" s="46"/>
      <c r="AWH1" s="46"/>
      <c r="AWI1" s="46"/>
      <c r="AWJ1" s="46"/>
      <c r="AWK1" s="46"/>
      <c r="AWL1" s="46"/>
      <c r="AWM1" s="46"/>
      <c r="AWN1" s="46"/>
      <c r="AWO1" s="46"/>
      <c r="AWP1" s="46"/>
      <c r="AWQ1" s="46"/>
      <c r="AWR1" s="46"/>
      <c r="AWS1" s="46"/>
      <c r="AWT1" s="46"/>
      <c r="AWU1" s="46"/>
      <c r="AWV1" s="46"/>
      <c r="AWW1" s="46"/>
      <c r="AWX1" s="46"/>
      <c r="AWY1" s="46"/>
      <c r="AWZ1" s="46"/>
      <c r="AXA1" s="46"/>
      <c r="AXB1" s="46"/>
      <c r="AXC1" s="46"/>
      <c r="AXD1" s="46"/>
      <c r="AXE1" s="46"/>
      <c r="AXF1" s="46"/>
      <c r="AXG1" s="46"/>
      <c r="AXH1" s="46"/>
      <c r="AXI1" s="46"/>
      <c r="AXJ1" s="46"/>
      <c r="AXK1" s="46"/>
      <c r="AXL1" s="46"/>
      <c r="AXM1" s="46"/>
      <c r="AXN1" s="46"/>
      <c r="AXO1" s="46"/>
      <c r="AXP1" s="46"/>
      <c r="AXQ1" s="46"/>
      <c r="AXR1" s="46"/>
      <c r="AXS1" s="46"/>
      <c r="AXT1" s="46"/>
      <c r="AXU1" s="46"/>
      <c r="AXV1" s="46"/>
      <c r="AXW1" s="46"/>
      <c r="AXX1" s="46"/>
      <c r="AXY1" s="46"/>
      <c r="AXZ1" s="46"/>
      <c r="AYA1" s="46"/>
      <c r="AYB1" s="46"/>
      <c r="AYC1" s="46"/>
      <c r="AYD1" s="46"/>
      <c r="AYE1" s="46"/>
      <c r="AYF1" s="46"/>
      <c r="AYG1" s="46"/>
      <c r="AYH1" s="46"/>
      <c r="AYI1" s="46"/>
      <c r="AYJ1" s="46"/>
      <c r="AYK1" s="46"/>
      <c r="AYL1" s="46"/>
      <c r="AYM1" s="46"/>
      <c r="AYN1" s="46"/>
      <c r="AYO1" s="46"/>
      <c r="AYP1" s="46"/>
      <c r="AYQ1" s="46"/>
      <c r="AYR1" s="46"/>
      <c r="AYS1" s="46"/>
      <c r="AYT1" s="46"/>
      <c r="AYU1" s="46"/>
      <c r="AYV1" s="46"/>
      <c r="AYW1" s="46"/>
      <c r="AYX1" s="46"/>
      <c r="AYY1" s="46"/>
      <c r="AYZ1" s="46"/>
      <c r="AZA1" s="46"/>
      <c r="AZB1" s="46"/>
      <c r="AZC1" s="46"/>
      <c r="AZD1" s="46"/>
      <c r="AZE1" s="46"/>
      <c r="AZF1" s="46"/>
      <c r="AZG1" s="46"/>
      <c r="AZH1" s="46"/>
      <c r="AZI1" s="46"/>
      <c r="AZJ1" s="46"/>
      <c r="AZK1" s="46"/>
      <c r="AZL1" s="46"/>
      <c r="AZM1" s="46"/>
      <c r="AZN1" s="46"/>
      <c r="AZO1" s="46"/>
      <c r="AZP1" s="46"/>
      <c r="AZQ1" s="46"/>
      <c r="AZR1" s="46"/>
      <c r="AZS1" s="46"/>
      <c r="AZT1" s="46"/>
      <c r="AZU1" s="46"/>
      <c r="AZV1" s="46"/>
      <c r="AZW1" s="46"/>
      <c r="AZX1" s="46"/>
      <c r="AZY1" s="46"/>
      <c r="AZZ1" s="46"/>
      <c r="BAA1" s="46"/>
      <c r="BAB1" s="46"/>
      <c r="BAC1" s="46"/>
      <c r="BAD1" s="46"/>
      <c r="BAE1" s="46"/>
      <c r="BAF1" s="46"/>
      <c r="BAG1" s="46"/>
      <c r="BAH1" s="46"/>
      <c r="BAI1" s="46"/>
      <c r="BAJ1" s="46"/>
      <c r="BAK1" s="46"/>
      <c r="BAL1" s="46"/>
      <c r="BAM1" s="46"/>
      <c r="BAN1" s="46"/>
      <c r="BAO1" s="46"/>
      <c r="BAP1" s="46"/>
      <c r="BAQ1" s="46"/>
      <c r="BAR1" s="46"/>
      <c r="BAS1" s="46"/>
      <c r="BAT1" s="46"/>
      <c r="BAU1" s="46"/>
      <c r="BAV1" s="46"/>
      <c r="BAW1" s="46"/>
      <c r="BAX1" s="46"/>
      <c r="BAY1" s="46"/>
      <c r="BAZ1" s="46"/>
      <c r="BBA1" s="46"/>
      <c r="BBB1" s="46"/>
      <c r="BBC1" s="46"/>
      <c r="BBD1" s="46"/>
      <c r="BBE1" s="46"/>
      <c r="BBF1" s="46"/>
      <c r="BBG1" s="46"/>
      <c r="BBH1" s="46"/>
      <c r="BBI1" s="46"/>
      <c r="BBJ1" s="46"/>
      <c r="BBK1" s="46"/>
      <c r="BBL1" s="46"/>
      <c r="BBM1" s="46"/>
      <c r="BBN1" s="46"/>
      <c r="BBO1" s="46"/>
      <c r="BBP1" s="46"/>
      <c r="BBQ1" s="46"/>
      <c r="BBR1" s="46"/>
      <c r="BBS1" s="46"/>
      <c r="BBT1" s="46"/>
      <c r="BBU1" s="46"/>
      <c r="BBV1" s="46"/>
      <c r="BBW1" s="46"/>
      <c r="BBX1" s="46"/>
      <c r="BBY1" s="46"/>
      <c r="BBZ1" s="46"/>
      <c r="BCA1" s="46"/>
      <c r="BCB1" s="46"/>
      <c r="BCC1" s="46"/>
      <c r="BCD1" s="46"/>
      <c r="BCE1" s="46"/>
      <c r="BCF1" s="46"/>
      <c r="BCG1" s="46"/>
      <c r="BCH1" s="46"/>
      <c r="BCI1" s="46"/>
      <c r="BCJ1" s="46"/>
      <c r="BCK1" s="46"/>
      <c r="BCL1" s="46"/>
      <c r="BCM1" s="46"/>
      <c r="BCN1" s="46"/>
      <c r="BCO1" s="46"/>
      <c r="BCP1" s="46"/>
      <c r="BCQ1" s="46"/>
      <c r="BCR1" s="46"/>
      <c r="BCS1" s="46"/>
      <c r="BCT1" s="46"/>
      <c r="BCU1" s="46"/>
      <c r="BCV1" s="46"/>
      <c r="BCW1" s="46"/>
      <c r="BCX1" s="46"/>
      <c r="BCY1" s="46"/>
      <c r="BCZ1" s="46"/>
      <c r="BDA1" s="46"/>
      <c r="BDB1" s="46"/>
      <c r="BDC1" s="46"/>
      <c r="BDD1" s="46"/>
      <c r="BDE1" s="46"/>
      <c r="BDF1" s="46"/>
      <c r="BDG1" s="46"/>
      <c r="BDH1" s="46"/>
      <c r="BDI1" s="46"/>
      <c r="BDJ1" s="46"/>
      <c r="BDK1" s="46"/>
      <c r="BDL1" s="46"/>
      <c r="BDM1" s="46"/>
      <c r="BDN1" s="46"/>
      <c r="BDO1" s="46"/>
      <c r="BDP1" s="46"/>
      <c r="BDQ1" s="46"/>
      <c r="BDR1" s="46"/>
      <c r="BDS1" s="46"/>
      <c r="BDT1" s="46"/>
      <c r="BDU1" s="46"/>
      <c r="BDV1" s="46"/>
      <c r="BDW1" s="46"/>
      <c r="BDX1" s="46"/>
      <c r="BDY1" s="46"/>
      <c r="BDZ1" s="46"/>
      <c r="BEA1" s="46"/>
      <c r="BEB1" s="46"/>
      <c r="BEC1" s="46"/>
      <c r="BED1" s="46"/>
      <c r="BEE1" s="46"/>
      <c r="BEF1" s="46"/>
      <c r="BEG1" s="46"/>
      <c r="BEH1" s="46"/>
      <c r="BEI1" s="46"/>
      <c r="BEJ1" s="46"/>
      <c r="BEK1" s="46"/>
      <c r="BEL1" s="46"/>
      <c r="BEM1" s="46"/>
      <c r="BEN1" s="46"/>
      <c r="BEO1" s="46"/>
      <c r="BEP1" s="46"/>
      <c r="BEQ1" s="46"/>
      <c r="BER1" s="46"/>
      <c r="BES1" s="46"/>
      <c r="BET1" s="46"/>
      <c r="BEU1" s="46"/>
      <c r="BEV1" s="46"/>
      <c r="BEW1" s="46"/>
      <c r="BEX1" s="46"/>
      <c r="BEY1" s="46"/>
      <c r="BEZ1" s="46"/>
      <c r="BFA1" s="46"/>
      <c r="BFB1" s="46"/>
      <c r="BFC1" s="46"/>
      <c r="BFD1" s="46"/>
      <c r="BFE1" s="46"/>
      <c r="BFF1" s="46"/>
      <c r="BFG1" s="46"/>
      <c r="BFH1" s="46"/>
      <c r="BFI1" s="46"/>
      <c r="BFJ1" s="46"/>
      <c r="BFK1" s="46"/>
      <c r="BFL1" s="46"/>
      <c r="BFM1" s="46"/>
      <c r="BFN1" s="46"/>
      <c r="BFO1" s="46"/>
      <c r="BFP1" s="46"/>
      <c r="BFQ1" s="46"/>
      <c r="BFR1" s="46"/>
      <c r="BFS1" s="46"/>
      <c r="BFT1" s="46"/>
      <c r="BFU1" s="46"/>
      <c r="BFV1" s="46"/>
      <c r="BFW1" s="46"/>
      <c r="BFX1" s="46"/>
      <c r="BFY1" s="46"/>
      <c r="BFZ1" s="46"/>
      <c r="BGA1" s="46"/>
      <c r="BGB1" s="46"/>
      <c r="BGC1" s="46"/>
      <c r="BGD1" s="46"/>
      <c r="BGE1" s="46"/>
      <c r="BGF1" s="46"/>
      <c r="BGG1" s="46"/>
      <c r="BGH1" s="46"/>
      <c r="BGI1" s="46"/>
      <c r="BGJ1" s="46"/>
      <c r="BGK1" s="46"/>
      <c r="BGL1" s="46"/>
      <c r="BGM1" s="46"/>
      <c r="BGN1" s="46"/>
      <c r="BGO1" s="46"/>
      <c r="BGP1" s="46"/>
      <c r="BGQ1" s="46"/>
      <c r="BGR1" s="46"/>
      <c r="BGS1" s="46"/>
      <c r="BGT1" s="46"/>
      <c r="BGU1" s="46"/>
      <c r="BGV1" s="46"/>
      <c r="BGW1" s="46"/>
      <c r="BGX1" s="46"/>
      <c r="BGY1" s="46"/>
      <c r="BGZ1" s="46"/>
      <c r="BHA1" s="46"/>
      <c r="BHB1" s="46"/>
      <c r="BHC1" s="46"/>
      <c r="BHD1" s="46"/>
      <c r="BHE1" s="46"/>
      <c r="BHF1" s="46"/>
      <c r="BHG1" s="46"/>
      <c r="BHH1" s="46"/>
      <c r="BHI1" s="46"/>
      <c r="BHJ1" s="46"/>
      <c r="BHK1" s="46"/>
      <c r="BHL1" s="46"/>
      <c r="BHM1" s="46"/>
      <c r="BHN1" s="46"/>
      <c r="BHO1" s="46"/>
      <c r="BHP1" s="46"/>
      <c r="BHQ1" s="46"/>
      <c r="BHR1" s="46"/>
      <c r="BHS1" s="46"/>
      <c r="BHT1" s="46"/>
      <c r="BHU1" s="46"/>
      <c r="BHV1" s="46"/>
      <c r="BHW1" s="46"/>
      <c r="BHX1" s="46"/>
      <c r="BHY1" s="46"/>
      <c r="BHZ1" s="46"/>
      <c r="BIA1" s="46"/>
      <c r="BIB1" s="46"/>
      <c r="BIC1" s="46"/>
      <c r="BID1" s="46"/>
      <c r="BIE1" s="46"/>
      <c r="BIF1" s="46"/>
      <c r="BIG1" s="46"/>
      <c r="BIH1" s="46"/>
      <c r="BII1" s="46"/>
      <c r="BIJ1" s="46"/>
      <c r="BIK1" s="46"/>
      <c r="BIL1" s="46"/>
      <c r="BIM1" s="46"/>
      <c r="BIN1" s="46"/>
      <c r="BIO1" s="46"/>
      <c r="BIP1" s="46"/>
      <c r="BIQ1" s="46"/>
      <c r="BIR1" s="46"/>
      <c r="BIS1" s="46"/>
      <c r="BIT1" s="46"/>
      <c r="BIU1" s="46"/>
      <c r="BIV1" s="46"/>
      <c r="BIW1" s="46"/>
      <c r="BIX1" s="46"/>
      <c r="BIY1" s="46"/>
      <c r="BIZ1" s="46"/>
      <c r="BJA1" s="46"/>
      <c r="BJB1" s="46"/>
      <c r="BJC1" s="46"/>
      <c r="BJD1" s="46"/>
      <c r="BJE1" s="46"/>
      <c r="BJF1" s="46"/>
      <c r="BJG1" s="46"/>
      <c r="BJH1" s="46"/>
      <c r="BJI1" s="46"/>
      <c r="BJJ1" s="46"/>
      <c r="BJK1" s="46"/>
      <c r="BJL1" s="46"/>
      <c r="BJM1" s="46"/>
      <c r="BJN1" s="46"/>
      <c r="BJO1" s="46"/>
      <c r="BJP1" s="46"/>
      <c r="BJQ1" s="46"/>
      <c r="BJR1" s="46"/>
      <c r="BJS1" s="46"/>
      <c r="BJT1" s="46"/>
      <c r="BJU1" s="46"/>
      <c r="BJV1" s="46"/>
      <c r="BJW1" s="46"/>
      <c r="BJX1" s="46"/>
      <c r="BJY1" s="46"/>
      <c r="BJZ1" s="46"/>
      <c r="BKA1" s="46"/>
      <c r="BKB1" s="46"/>
      <c r="BKC1" s="46"/>
      <c r="BKD1" s="46"/>
      <c r="BKE1" s="46"/>
      <c r="BKF1" s="46"/>
      <c r="BKG1" s="46"/>
      <c r="BKH1" s="46"/>
      <c r="BKI1" s="46"/>
      <c r="BKJ1" s="46"/>
      <c r="BKK1" s="46"/>
      <c r="BKL1" s="46"/>
      <c r="BKM1" s="46"/>
      <c r="BKN1" s="46"/>
      <c r="BKO1" s="46"/>
      <c r="BKP1" s="46"/>
      <c r="BKQ1" s="46"/>
      <c r="BKR1" s="46"/>
      <c r="BKS1" s="46"/>
      <c r="BKT1" s="46"/>
      <c r="BKU1" s="46"/>
      <c r="BKV1" s="46"/>
      <c r="BKW1" s="46"/>
      <c r="BKX1" s="46"/>
      <c r="BKY1" s="46"/>
      <c r="BKZ1" s="46"/>
      <c r="BLA1" s="46"/>
      <c r="BLB1" s="46"/>
      <c r="BLC1" s="46"/>
      <c r="BLD1" s="46"/>
      <c r="BLE1" s="46"/>
      <c r="BLF1" s="46"/>
      <c r="BLG1" s="46"/>
      <c r="BLH1" s="46"/>
      <c r="BLI1" s="46"/>
      <c r="BLJ1" s="46"/>
      <c r="BLK1" s="46"/>
      <c r="BLL1" s="46"/>
      <c r="BLM1" s="46"/>
      <c r="BLN1" s="46"/>
      <c r="BLO1" s="46"/>
      <c r="BLP1" s="46"/>
      <c r="BLQ1" s="46"/>
      <c r="BLR1" s="46"/>
      <c r="BLS1" s="46"/>
      <c r="BLT1" s="46"/>
      <c r="BLU1" s="46"/>
      <c r="BLV1" s="46"/>
      <c r="BLW1" s="46"/>
      <c r="BLX1" s="46"/>
      <c r="BLY1" s="46"/>
      <c r="BLZ1" s="46"/>
      <c r="BMA1" s="46"/>
      <c r="BMB1" s="46"/>
      <c r="BMC1" s="46"/>
      <c r="BMD1" s="46"/>
      <c r="BME1" s="46"/>
      <c r="BMF1" s="46"/>
      <c r="BMG1" s="46"/>
      <c r="BMH1" s="46"/>
      <c r="BMI1" s="46"/>
      <c r="BMJ1" s="46"/>
      <c r="BMK1" s="46"/>
      <c r="BML1" s="46"/>
      <c r="BMM1" s="46"/>
      <c r="BMN1" s="46"/>
      <c r="BMO1" s="46"/>
      <c r="BMP1" s="46"/>
      <c r="BMQ1" s="46"/>
      <c r="BMR1" s="46"/>
      <c r="BMS1" s="46"/>
      <c r="BMT1" s="46"/>
      <c r="BMU1" s="46"/>
      <c r="BMV1" s="46"/>
      <c r="BMW1" s="46"/>
      <c r="BMX1" s="46"/>
      <c r="BMY1" s="46"/>
      <c r="BMZ1" s="46"/>
      <c r="BNA1" s="46"/>
      <c r="BNB1" s="46"/>
      <c r="BNC1" s="46"/>
      <c r="BND1" s="46"/>
      <c r="BNE1" s="46"/>
      <c r="BNF1" s="46"/>
      <c r="BNG1" s="46"/>
      <c r="BNH1" s="46"/>
      <c r="BNI1" s="46"/>
      <c r="BNJ1" s="46"/>
      <c r="BNK1" s="46"/>
      <c r="BNL1" s="46"/>
      <c r="BNM1" s="46"/>
      <c r="BNN1" s="46"/>
      <c r="BNO1" s="46"/>
      <c r="BNP1" s="46"/>
      <c r="BNQ1" s="46"/>
      <c r="BNR1" s="46"/>
      <c r="BNS1" s="46"/>
      <c r="BNT1" s="46"/>
      <c r="BNU1" s="46"/>
      <c r="BNV1" s="46"/>
      <c r="BNW1" s="46"/>
      <c r="BNX1" s="46"/>
      <c r="BNY1" s="46"/>
      <c r="BNZ1" s="46"/>
      <c r="BOA1" s="46"/>
      <c r="BOB1" s="46"/>
      <c r="BOC1" s="46"/>
      <c r="BOD1" s="46"/>
      <c r="BOE1" s="46"/>
      <c r="BOF1" s="46"/>
      <c r="BOG1" s="46"/>
      <c r="BOH1" s="46"/>
      <c r="BOI1" s="46"/>
      <c r="BOJ1" s="46"/>
      <c r="BOK1" s="46"/>
      <c r="BOL1" s="46"/>
      <c r="BOM1" s="46"/>
      <c r="BON1" s="46"/>
      <c r="BOO1" s="46"/>
      <c r="BOP1" s="46"/>
      <c r="BOQ1" s="46"/>
      <c r="BOR1" s="46"/>
      <c r="BOS1" s="46"/>
      <c r="BOT1" s="46"/>
      <c r="BOU1" s="46"/>
      <c r="BOV1" s="46"/>
      <c r="BOW1" s="46"/>
      <c r="BOX1" s="46"/>
      <c r="BOY1" s="46"/>
      <c r="BOZ1" s="46"/>
      <c r="BPA1" s="46"/>
      <c r="BPB1" s="46"/>
      <c r="BPC1" s="46"/>
      <c r="BPD1" s="46"/>
      <c r="BPE1" s="46"/>
      <c r="BPF1" s="46"/>
      <c r="BPG1" s="46"/>
      <c r="BPH1" s="46"/>
      <c r="BPI1" s="46"/>
      <c r="BPJ1" s="46"/>
      <c r="BPK1" s="46"/>
      <c r="BPL1" s="46"/>
      <c r="BPM1" s="46"/>
      <c r="BPN1" s="46"/>
      <c r="BPO1" s="46"/>
      <c r="BPP1" s="46"/>
      <c r="BPQ1" s="46"/>
      <c r="BPR1" s="46"/>
      <c r="BPS1" s="46"/>
      <c r="BPT1" s="46"/>
      <c r="BPU1" s="46"/>
      <c r="BPV1" s="46"/>
      <c r="BPW1" s="46"/>
      <c r="BPX1" s="46"/>
      <c r="BPY1" s="46"/>
      <c r="BPZ1" s="46"/>
      <c r="BQA1" s="46"/>
      <c r="BQB1" s="46"/>
      <c r="BQC1" s="46"/>
      <c r="BQD1" s="46"/>
      <c r="BQE1" s="46"/>
      <c r="BQF1" s="46"/>
      <c r="BQG1" s="46"/>
      <c r="BQH1" s="46"/>
      <c r="BQI1" s="46"/>
      <c r="BQJ1" s="46"/>
      <c r="BQK1" s="46"/>
      <c r="BQL1" s="46"/>
      <c r="BQM1" s="46"/>
      <c r="BQN1" s="46"/>
      <c r="BQO1" s="46"/>
      <c r="BQP1" s="46"/>
      <c r="BQQ1" s="46"/>
      <c r="BQR1" s="46"/>
      <c r="BQS1" s="46"/>
      <c r="BQT1" s="46"/>
      <c r="BQU1" s="46"/>
      <c r="BQV1" s="46"/>
      <c r="BQW1" s="46"/>
      <c r="BQX1" s="46"/>
      <c r="BQY1" s="46"/>
      <c r="BQZ1" s="46"/>
      <c r="BRA1" s="46"/>
      <c r="BRB1" s="46"/>
      <c r="BRC1" s="46"/>
      <c r="BRD1" s="46"/>
      <c r="BRE1" s="46"/>
      <c r="BRF1" s="46"/>
      <c r="BRG1" s="46"/>
      <c r="BRH1" s="46"/>
      <c r="BRI1" s="46"/>
      <c r="BRJ1" s="46"/>
      <c r="BRK1" s="46"/>
      <c r="BRL1" s="46"/>
      <c r="BRM1" s="46"/>
      <c r="BRN1" s="46"/>
      <c r="BRO1" s="46"/>
      <c r="BRP1" s="46"/>
      <c r="BRQ1" s="46"/>
      <c r="BRR1" s="46"/>
      <c r="BRS1" s="46"/>
      <c r="BRT1" s="46"/>
      <c r="BRU1" s="46"/>
      <c r="BRV1" s="46"/>
      <c r="BRW1" s="46"/>
      <c r="BRX1" s="46"/>
      <c r="BRY1" s="46"/>
      <c r="BRZ1" s="46"/>
      <c r="BSA1" s="46"/>
      <c r="BSB1" s="46"/>
      <c r="BSC1" s="46"/>
      <c r="BSD1" s="46"/>
      <c r="BSE1" s="46"/>
      <c r="BSF1" s="46"/>
      <c r="BSG1" s="46"/>
      <c r="BSH1" s="46"/>
      <c r="BSI1" s="46"/>
      <c r="BSJ1" s="46"/>
      <c r="BSK1" s="46"/>
      <c r="BSL1" s="46"/>
      <c r="BSM1" s="46"/>
      <c r="BSN1" s="46"/>
      <c r="BSO1" s="46"/>
      <c r="BSP1" s="46"/>
      <c r="BSQ1" s="46"/>
      <c r="BSR1" s="46"/>
      <c r="BSS1" s="46"/>
      <c r="BST1" s="46"/>
      <c r="BSU1" s="46"/>
      <c r="BSV1" s="46"/>
      <c r="BSW1" s="46"/>
      <c r="BSX1" s="46"/>
      <c r="BSY1" s="46"/>
      <c r="BSZ1" s="46"/>
      <c r="BTA1" s="46"/>
      <c r="BTB1" s="46"/>
      <c r="BTC1" s="46"/>
      <c r="BTD1" s="46"/>
      <c r="BTE1" s="46"/>
      <c r="BTF1" s="46"/>
      <c r="BTG1" s="46"/>
      <c r="BTH1" s="46"/>
      <c r="BTI1" s="46"/>
      <c r="BTJ1" s="46"/>
      <c r="BTK1" s="46"/>
      <c r="BTL1" s="46"/>
      <c r="BTM1" s="46"/>
      <c r="BTN1" s="46"/>
      <c r="BTO1" s="46"/>
      <c r="BTP1" s="46"/>
      <c r="BTQ1" s="46"/>
      <c r="BTR1" s="46"/>
      <c r="BTS1" s="46"/>
      <c r="BTT1" s="46"/>
      <c r="BTU1" s="46"/>
      <c r="BTV1" s="46"/>
      <c r="BTW1" s="46"/>
      <c r="BTX1" s="46"/>
      <c r="BTY1" s="46"/>
      <c r="BTZ1" s="46"/>
      <c r="BUA1" s="46"/>
      <c r="BUB1" s="46"/>
      <c r="BUC1" s="46"/>
      <c r="BUD1" s="46"/>
      <c r="BUE1" s="46"/>
      <c r="BUF1" s="46"/>
      <c r="BUG1" s="46"/>
      <c r="BUH1" s="46"/>
      <c r="BUI1" s="46"/>
      <c r="BUJ1" s="46"/>
      <c r="BUK1" s="46"/>
      <c r="BUL1" s="46"/>
      <c r="BUM1" s="46"/>
      <c r="BUN1" s="46"/>
      <c r="BUO1" s="46"/>
      <c r="BUP1" s="46"/>
      <c r="BUQ1" s="46"/>
      <c r="BUR1" s="46"/>
      <c r="BUS1" s="46"/>
      <c r="BUT1" s="46"/>
      <c r="BUU1" s="46"/>
      <c r="BUV1" s="46"/>
      <c r="BUW1" s="46"/>
      <c r="BUX1" s="46"/>
      <c r="BUY1" s="46"/>
      <c r="BUZ1" s="46"/>
      <c r="BVA1" s="46"/>
      <c r="BVB1" s="46"/>
      <c r="BVC1" s="46"/>
      <c r="BVD1" s="46"/>
      <c r="BVE1" s="46"/>
      <c r="BVF1" s="46"/>
      <c r="BVG1" s="46"/>
      <c r="BVH1" s="46"/>
      <c r="BVI1" s="46"/>
      <c r="BVJ1" s="46"/>
      <c r="BVK1" s="46"/>
      <c r="BVL1" s="46"/>
      <c r="BVM1" s="46"/>
      <c r="BVN1" s="46"/>
      <c r="BVO1" s="46"/>
      <c r="BVP1" s="46"/>
      <c r="BVQ1" s="46"/>
      <c r="BVR1" s="46"/>
      <c r="BVS1" s="46"/>
      <c r="BVT1" s="46"/>
      <c r="BVU1" s="46"/>
      <c r="BVV1" s="46"/>
      <c r="BVW1" s="46"/>
      <c r="BVX1" s="46"/>
      <c r="BVY1" s="46"/>
      <c r="BVZ1" s="46"/>
      <c r="BWA1" s="46"/>
      <c r="BWB1" s="46"/>
      <c r="BWC1" s="46"/>
      <c r="BWD1" s="46"/>
      <c r="BWE1" s="46"/>
      <c r="BWF1" s="46"/>
      <c r="BWG1" s="46"/>
      <c r="BWH1" s="46"/>
      <c r="BWI1" s="46"/>
      <c r="BWJ1" s="46"/>
      <c r="BWK1" s="46"/>
      <c r="BWL1" s="46"/>
      <c r="BWM1" s="46"/>
      <c r="BWN1" s="46"/>
      <c r="BWO1" s="46"/>
      <c r="BWP1" s="46"/>
      <c r="BWQ1" s="46"/>
      <c r="BWR1" s="46"/>
      <c r="BWS1" s="46"/>
      <c r="BWT1" s="46"/>
      <c r="BWU1" s="46"/>
      <c r="BWV1" s="46"/>
      <c r="BWW1" s="46"/>
      <c r="BWX1" s="46"/>
      <c r="BWY1" s="46"/>
      <c r="BWZ1" s="46"/>
      <c r="BXA1" s="46"/>
      <c r="BXB1" s="46"/>
      <c r="BXC1" s="46"/>
      <c r="BXD1" s="46"/>
      <c r="BXE1" s="46"/>
      <c r="BXF1" s="46"/>
      <c r="BXG1" s="46"/>
      <c r="BXH1" s="46"/>
      <c r="BXI1" s="46"/>
      <c r="BXJ1" s="46"/>
      <c r="BXK1" s="46"/>
      <c r="BXL1" s="46"/>
      <c r="BXM1" s="46"/>
      <c r="BXN1" s="46"/>
      <c r="BXO1" s="46"/>
      <c r="BXP1" s="46"/>
      <c r="BXQ1" s="46"/>
      <c r="BXR1" s="46"/>
      <c r="BXS1" s="46"/>
      <c r="BXT1" s="46"/>
      <c r="BXU1" s="46"/>
      <c r="BXV1" s="46"/>
      <c r="BXW1" s="46"/>
      <c r="BXX1" s="46"/>
      <c r="BXY1" s="46"/>
      <c r="BXZ1" s="46"/>
      <c r="BYA1" s="46"/>
      <c r="BYB1" s="46"/>
      <c r="BYC1" s="46"/>
      <c r="BYD1" s="46"/>
      <c r="BYE1" s="46"/>
      <c r="BYF1" s="46"/>
      <c r="BYG1" s="46"/>
      <c r="BYH1" s="46"/>
      <c r="BYI1" s="46"/>
      <c r="BYJ1" s="46"/>
      <c r="BYK1" s="46"/>
      <c r="BYL1" s="46"/>
      <c r="BYM1" s="46"/>
      <c r="BYN1" s="46"/>
      <c r="BYO1" s="46"/>
      <c r="BYP1" s="46"/>
      <c r="BYQ1" s="46"/>
      <c r="BYR1" s="46"/>
      <c r="BYS1" s="46"/>
      <c r="BYT1" s="46"/>
      <c r="BYU1" s="46"/>
      <c r="BYV1" s="46"/>
      <c r="BYW1" s="46"/>
      <c r="BYX1" s="46"/>
      <c r="BYY1" s="46"/>
      <c r="BYZ1" s="46"/>
      <c r="BZA1" s="46"/>
      <c r="BZB1" s="46"/>
      <c r="BZC1" s="46"/>
      <c r="BZD1" s="46"/>
      <c r="BZE1" s="46"/>
      <c r="BZF1" s="46"/>
      <c r="BZG1" s="46"/>
      <c r="BZH1" s="46"/>
      <c r="BZI1" s="46"/>
      <c r="BZJ1" s="46"/>
      <c r="BZK1" s="46"/>
      <c r="BZL1" s="46"/>
      <c r="BZM1" s="46"/>
      <c r="BZN1" s="46"/>
      <c r="BZO1" s="46"/>
      <c r="BZP1" s="46"/>
      <c r="BZQ1" s="46"/>
      <c r="BZR1" s="46"/>
      <c r="BZS1" s="46"/>
      <c r="BZT1" s="46"/>
      <c r="BZU1" s="46"/>
      <c r="BZV1" s="46"/>
      <c r="BZW1" s="46"/>
      <c r="BZX1" s="46"/>
      <c r="BZY1" s="46"/>
      <c r="BZZ1" s="46"/>
      <c r="CAA1" s="46"/>
      <c r="CAB1" s="46"/>
      <c r="CAC1" s="46"/>
      <c r="CAD1" s="46"/>
      <c r="CAE1" s="46"/>
      <c r="CAF1" s="46"/>
      <c r="CAG1" s="46"/>
      <c r="CAH1" s="46"/>
      <c r="CAI1" s="46"/>
      <c r="CAJ1" s="46"/>
      <c r="CAK1" s="46"/>
      <c r="CAL1" s="46"/>
      <c r="CAM1" s="46"/>
      <c r="CAN1" s="46"/>
      <c r="CAO1" s="46"/>
      <c r="CAP1" s="46"/>
      <c r="CAQ1" s="46"/>
      <c r="CAR1" s="46"/>
      <c r="CAS1" s="46"/>
      <c r="CAT1" s="46"/>
      <c r="CAU1" s="46"/>
      <c r="CAV1" s="46"/>
      <c r="CAW1" s="46"/>
      <c r="CAX1" s="46"/>
      <c r="CAY1" s="46"/>
      <c r="CAZ1" s="46"/>
      <c r="CBA1" s="46"/>
      <c r="CBB1" s="46"/>
      <c r="CBC1" s="46"/>
      <c r="CBD1" s="46"/>
      <c r="CBE1" s="46"/>
      <c r="CBF1" s="46"/>
      <c r="CBG1" s="46"/>
      <c r="CBH1" s="46"/>
      <c r="CBI1" s="46"/>
      <c r="CBJ1" s="46"/>
      <c r="CBK1" s="46"/>
      <c r="CBL1" s="46"/>
      <c r="CBM1" s="46"/>
      <c r="CBN1" s="46"/>
      <c r="CBO1" s="46"/>
      <c r="CBP1" s="46"/>
      <c r="CBQ1" s="46"/>
      <c r="CBR1" s="46"/>
      <c r="CBS1" s="46"/>
      <c r="CBT1" s="46"/>
      <c r="CBU1" s="46"/>
      <c r="CBV1" s="46"/>
      <c r="CBW1" s="46"/>
      <c r="CBX1" s="46"/>
      <c r="CBY1" s="46"/>
      <c r="CBZ1" s="46"/>
      <c r="CCA1" s="46"/>
      <c r="CCB1" s="46"/>
      <c r="CCC1" s="46"/>
      <c r="CCD1" s="46"/>
      <c r="CCE1" s="46"/>
      <c r="CCF1" s="46"/>
      <c r="CCG1" s="46"/>
      <c r="CCH1" s="46"/>
      <c r="CCI1" s="46"/>
      <c r="CCJ1" s="46"/>
      <c r="CCK1" s="46"/>
      <c r="CCL1" s="46"/>
      <c r="CCM1" s="46"/>
      <c r="CCN1" s="46"/>
      <c r="CCO1" s="46"/>
      <c r="CCP1" s="46"/>
      <c r="CCQ1" s="46"/>
      <c r="CCR1" s="46"/>
      <c r="CCS1" s="46"/>
      <c r="CCT1" s="46"/>
      <c r="CCU1" s="46"/>
      <c r="CCV1" s="46"/>
      <c r="CCW1" s="46"/>
      <c r="CCX1" s="46"/>
      <c r="CCY1" s="46"/>
      <c r="CCZ1" s="46"/>
      <c r="CDA1" s="46"/>
      <c r="CDB1" s="46"/>
      <c r="CDC1" s="46"/>
      <c r="CDD1" s="46"/>
      <c r="CDE1" s="46"/>
      <c r="CDF1" s="46"/>
      <c r="CDG1" s="46"/>
      <c r="CDH1" s="46"/>
      <c r="CDI1" s="46"/>
      <c r="CDJ1" s="46"/>
      <c r="CDK1" s="46"/>
      <c r="CDL1" s="46"/>
      <c r="CDM1" s="46"/>
      <c r="CDN1" s="46"/>
      <c r="CDO1" s="46"/>
      <c r="CDP1" s="46"/>
      <c r="CDQ1" s="46"/>
      <c r="CDR1" s="46"/>
      <c r="CDS1" s="46"/>
      <c r="CDT1" s="46"/>
      <c r="CDU1" s="46"/>
      <c r="CDV1" s="46"/>
      <c r="CDW1" s="46"/>
      <c r="CDX1" s="46"/>
      <c r="CDY1" s="46"/>
      <c r="CDZ1" s="46"/>
      <c r="CEA1" s="46"/>
      <c r="CEB1" s="46"/>
      <c r="CEC1" s="46"/>
      <c r="CED1" s="46"/>
      <c r="CEE1" s="46"/>
      <c r="CEF1" s="46"/>
      <c r="CEG1" s="46"/>
      <c r="CEH1" s="46"/>
      <c r="CEI1" s="46"/>
      <c r="CEJ1" s="46"/>
      <c r="CEK1" s="46"/>
      <c r="CEL1" s="46"/>
      <c r="CEM1" s="46"/>
      <c r="CEN1" s="46"/>
      <c r="CEO1" s="46"/>
      <c r="CEP1" s="46"/>
      <c r="CEQ1" s="46"/>
      <c r="CER1" s="46"/>
      <c r="CES1" s="46"/>
      <c r="CET1" s="46"/>
      <c r="CEU1" s="46"/>
      <c r="CEV1" s="46"/>
      <c r="CEW1" s="46"/>
      <c r="CEX1" s="46"/>
      <c r="CEY1" s="46"/>
      <c r="CEZ1" s="46"/>
      <c r="CFA1" s="46"/>
      <c r="CFB1" s="46"/>
      <c r="CFC1" s="46"/>
      <c r="CFD1" s="46"/>
      <c r="CFE1" s="46"/>
      <c r="CFF1" s="46"/>
      <c r="CFG1" s="46"/>
      <c r="CFH1" s="46"/>
      <c r="CFI1" s="46"/>
      <c r="CFJ1" s="46"/>
      <c r="CFK1" s="46"/>
      <c r="CFL1" s="46"/>
      <c r="CFM1" s="46"/>
      <c r="CFN1" s="46"/>
      <c r="CFO1" s="46"/>
      <c r="CFP1" s="46"/>
      <c r="CFQ1" s="46"/>
      <c r="CFR1" s="46"/>
      <c r="CFS1" s="46"/>
      <c r="CFT1" s="46"/>
      <c r="CFU1" s="46"/>
      <c r="CFV1" s="46"/>
      <c r="CFW1" s="46"/>
      <c r="CFX1" s="46"/>
      <c r="CFY1" s="46"/>
      <c r="CFZ1" s="46"/>
      <c r="CGA1" s="46"/>
      <c r="CGB1" s="46"/>
      <c r="CGC1" s="46"/>
      <c r="CGD1" s="46"/>
      <c r="CGE1" s="46"/>
      <c r="CGF1" s="46"/>
      <c r="CGG1" s="46"/>
      <c r="CGH1" s="46"/>
      <c r="CGI1" s="46"/>
      <c r="CGJ1" s="46"/>
      <c r="CGK1" s="46"/>
      <c r="CGL1" s="46"/>
      <c r="CGM1" s="46"/>
      <c r="CGN1" s="46"/>
      <c r="CGO1" s="46"/>
      <c r="CGP1" s="46"/>
      <c r="CGQ1" s="46"/>
      <c r="CGR1" s="46"/>
      <c r="CGS1" s="46"/>
      <c r="CGT1" s="46"/>
      <c r="CGU1" s="46"/>
      <c r="CGV1" s="46"/>
      <c r="CGW1" s="46"/>
      <c r="CGX1" s="46"/>
      <c r="CGY1" s="46"/>
      <c r="CGZ1" s="46"/>
      <c r="CHA1" s="46"/>
      <c r="CHB1" s="46"/>
      <c r="CHC1" s="46"/>
      <c r="CHD1" s="46"/>
      <c r="CHE1" s="46"/>
      <c r="CHF1" s="46"/>
      <c r="CHG1" s="46"/>
      <c r="CHH1" s="46"/>
      <c r="CHI1" s="46"/>
      <c r="CHJ1" s="46"/>
      <c r="CHK1" s="46"/>
      <c r="CHL1" s="46"/>
      <c r="CHM1" s="46"/>
      <c r="CHN1" s="46"/>
      <c r="CHO1" s="46"/>
      <c r="CHP1" s="46"/>
      <c r="CHQ1" s="46"/>
      <c r="CHR1" s="46"/>
      <c r="CHS1" s="46"/>
      <c r="CHT1" s="46"/>
      <c r="CHU1" s="46"/>
      <c r="CHV1" s="46"/>
      <c r="CHW1" s="46"/>
      <c r="CHX1" s="46"/>
      <c r="CHY1" s="46"/>
      <c r="CHZ1" s="46"/>
      <c r="CIA1" s="46"/>
      <c r="CIB1" s="46"/>
      <c r="CIC1" s="46"/>
      <c r="CID1" s="46"/>
      <c r="CIE1" s="46"/>
      <c r="CIF1" s="46"/>
      <c r="CIG1" s="46"/>
      <c r="CIH1" s="46"/>
      <c r="CII1" s="46"/>
      <c r="CIJ1" s="46"/>
      <c r="CIK1" s="46"/>
      <c r="CIL1" s="46"/>
      <c r="CIM1" s="46"/>
      <c r="CIN1" s="46"/>
      <c r="CIO1" s="46"/>
      <c r="CIP1" s="46"/>
      <c r="CIQ1" s="46"/>
      <c r="CIR1" s="46"/>
      <c r="CIS1" s="46"/>
      <c r="CIT1" s="46"/>
      <c r="CIU1" s="46"/>
      <c r="CIV1" s="46"/>
      <c r="CIW1" s="46"/>
      <c r="CIX1" s="46"/>
      <c r="CIY1" s="46"/>
      <c r="CIZ1" s="46"/>
      <c r="CJA1" s="46"/>
      <c r="CJB1" s="46"/>
      <c r="CJC1" s="46"/>
      <c r="CJD1" s="46"/>
      <c r="CJE1" s="46"/>
      <c r="CJF1" s="46"/>
      <c r="CJG1" s="46"/>
      <c r="CJH1" s="46"/>
      <c r="CJI1" s="46"/>
      <c r="CJJ1" s="46"/>
      <c r="CJK1" s="46"/>
      <c r="CJL1" s="46"/>
      <c r="CJM1" s="46"/>
      <c r="CJN1" s="46"/>
      <c r="CJO1" s="46"/>
      <c r="CJP1" s="46"/>
      <c r="CJQ1" s="46"/>
      <c r="CJR1" s="46"/>
      <c r="CJS1" s="46"/>
      <c r="CJT1" s="46"/>
      <c r="CJU1" s="46"/>
      <c r="CJV1" s="46"/>
      <c r="CJW1" s="46"/>
      <c r="CJX1" s="46"/>
      <c r="CJY1" s="46"/>
      <c r="CJZ1" s="46"/>
      <c r="CKA1" s="46"/>
      <c r="CKB1" s="46"/>
      <c r="CKC1" s="46"/>
      <c r="CKD1" s="46"/>
      <c r="CKE1" s="46"/>
      <c r="CKF1" s="46"/>
      <c r="CKG1" s="46"/>
      <c r="CKH1" s="46"/>
      <c r="CKI1" s="46"/>
      <c r="CKJ1" s="46"/>
      <c r="CKK1" s="46"/>
      <c r="CKL1" s="46"/>
      <c r="CKM1" s="46"/>
      <c r="CKN1" s="46"/>
      <c r="CKO1" s="46"/>
      <c r="CKP1" s="46"/>
      <c r="CKQ1" s="46"/>
      <c r="CKR1" s="46"/>
      <c r="CKS1" s="46"/>
      <c r="CKT1" s="46"/>
      <c r="CKU1" s="46"/>
      <c r="CKV1" s="46"/>
      <c r="CKW1" s="46"/>
      <c r="CKX1" s="46"/>
      <c r="CKY1" s="46"/>
      <c r="CKZ1" s="46"/>
      <c r="CLA1" s="46"/>
      <c r="CLB1" s="46"/>
      <c r="CLC1" s="46"/>
      <c r="CLD1" s="46"/>
      <c r="CLE1" s="46"/>
      <c r="CLF1" s="46"/>
      <c r="CLG1" s="46"/>
      <c r="CLH1" s="46"/>
      <c r="CLI1" s="46"/>
      <c r="CLJ1" s="46"/>
      <c r="CLK1" s="46"/>
      <c r="CLL1" s="46"/>
      <c r="CLM1" s="46"/>
      <c r="CLN1" s="46"/>
      <c r="CLO1" s="46"/>
      <c r="CLP1" s="46"/>
      <c r="CLQ1" s="46"/>
      <c r="CLR1" s="46"/>
      <c r="CLS1" s="46"/>
      <c r="CLT1" s="46"/>
      <c r="CLU1" s="46"/>
      <c r="CLV1" s="46"/>
      <c r="CLW1" s="46"/>
      <c r="CLX1" s="46"/>
      <c r="CLY1" s="46"/>
      <c r="CLZ1" s="46"/>
      <c r="CMA1" s="46"/>
      <c r="CMB1" s="46"/>
      <c r="CMC1" s="46"/>
      <c r="CMD1" s="46"/>
      <c r="CME1" s="46"/>
      <c r="CMF1" s="46"/>
      <c r="CMG1" s="46"/>
      <c r="CMH1" s="46"/>
      <c r="CMI1" s="46"/>
      <c r="CMJ1" s="46"/>
      <c r="CMK1" s="46"/>
      <c r="CML1" s="46"/>
      <c r="CMM1" s="46"/>
      <c r="CMN1" s="46"/>
      <c r="CMO1" s="46"/>
      <c r="CMP1" s="46"/>
      <c r="CMQ1" s="46"/>
      <c r="CMR1" s="46"/>
      <c r="CMS1" s="46"/>
      <c r="CMT1" s="46"/>
      <c r="CMU1" s="46"/>
      <c r="CMV1" s="46"/>
      <c r="CMW1" s="46"/>
      <c r="CMX1" s="46"/>
      <c r="CMY1" s="46"/>
      <c r="CMZ1" s="46"/>
      <c r="CNA1" s="46"/>
      <c r="CNB1" s="46"/>
      <c r="CNC1" s="46"/>
      <c r="CND1" s="46"/>
      <c r="CNE1" s="46"/>
      <c r="CNF1" s="46"/>
      <c r="CNG1" s="46"/>
      <c r="CNH1" s="46"/>
      <c r="CNI1" s="46"/>
      <c r="CNJ1" s="46"/>
      <c r="CNK1" s="46"/>
      <c r="CNL1" s="46"/>
      <c r="CNM1" s="46"/>
      <c r="CNN1" s="46"/>
      <c r="CNO1" s="46"/>
      <c r="CNP1" s="46"/>
      <c r="CNQ1" s="46"/>
      <c r="CNR1" s="46"/>
      <c r="CNS1" s="46"/>
      <c r="CNT1" s="46"/>
      <c r="CNU1" s="46"/>
      <c r="CNV1" s="46"/>
      <c r="CNW1" s="46"/>
      <c r="CNX1" s="46"/>
      <c r="CNY1" s="46"/>
      <c r="CNZ1" s="46"/>
      <c r="COA1" s="46"/>
      <c r="COB1" s="46"/>
      <c r="COC1" s="46"/>
      <c r="COD1" s="46"/>
      <c r="COE1" s="46"/>
      <c r="COF1" s="46"/>
      <c r="COG1" s="46"/>
      <c r="COH1" s="46"/>
      <c r="COI1" s="46"/>
      <c r="COJ1" s="46"/>
      <c r="COK1" s="46"/>
      <c r="COL1" s="46"/>
      <c r="COM1" s="46"/>
      <c r="CON1" s="46"/>
      <c r="COO1" s="46"/>
      <c r="COP1" s="46"/>
      <c r="COQ1" s="46"/>
      <c r="COR1" s="46"/>
      <c r="COS1" s="46"/>
      <c r="COT1" s="46"/>
      <c r="COU1" s="46"/>
      <c r="COV1" s="46"/>
      <c r="COW1" s="46"/>
      <c r="COX1" s="46"/>
      <c r="COY1" s="46"/>
      <c r="COZ1" s="46"/>
      <c r="CPA1" s="46"/>
      <c r="CPB1" s="46"/>
      <c r="CPC1" s="46"/>
      <c r="CPD1" s="46"/>
      <c r="CPE1" s="46"/>
      <c r="CPF1" s="46"/>
      <c r="CPG1" s="46"/>
      <c r="CPH1" s="46"/>
      <c r="CPI1" s="46"/>
      <c r="CPJ1" s="46"/>
      <c r="CPK1" s="46"/>
      <c r="CPL1" s="46"/>
      <c r="CPM1" s="46"/>
      <c r="CPN1" s="46"/>
      <c r="CPO1" s="46"/>
      <c r="CPP1" s="46"/>
      <c r="CPQ1" s="46"/>
      <c r="CPR1" s="46"/>
      <c r="CPS1" s="46"/>
      <c r="CPT1" s="46"/>
      <c r="CPU1" s="46"/>
      <c r="CPV1" s="46"/>
      <c r="CPW1" s="46"/>
      <c r="CPX1" s="46"/>
      <c r="CPY1" s="46"/>
      <c r="CPZ1" s="46"/>
      <c r="CQA1" s="46"/>
      <c r="CQB1" s="46"/>
      <c r="CQC1" s="46"/>
      <c r="CQD1" s="46"/>
      <c r="CQE1" s="46"/>
      <c r="CQF1" s="46"/>
      <c r="CQG1" s="46"/>
      <c r="CQH1" s="46"/>
      <c r="CQI1" s="46"/>
      <c r="CQJ1" s="46"/>
      <c r="CQK1" s="46"/>
      <c r="CQL1" s="46"/>
      <c r="CQM1" s="46"/>
      <c r="CQN1" s="46"/>
      <c r="CQO1" s="46"/>
      <c r="CQP1" s="46"/>
      <c r="CQQ1" s="46"/>
      <c r="CQR1" s="46"/>
      <c r="CQS1" s="46"/>
      <c r="CQT1" s="46"/>
      <c r="CQU1" s="46"/>
      <c r="CQV1" s="46"/>
      <c r="CQW1" s="46"/>
      <c r="CQX1" s="46"/>
      <c r="CQY1" s="46"/>
      <c r="CQZ1" s="46"/>
      <c r="CRA1" s="46"/>
      <c r="CRB1" s="46"/>
      <c r="CRC1" s="46"/>
      <c r="CRD1" s="46"/>
      <c r="CRE1" s="46"/>
      <c r="CRF1" s="46"/>
      <c r="CRG1" s="46"/>
      <c r="CRH1" s="46"/>
      <c r="CRI1" s="46"/>
      <c r="CRJ1" s="46"/>
      <c r="CRK1" s="46"/>
      <c r="CRL1" s="46"/>
      <c r="CRM1" s="46"/>
      <c r="CRN1" s="46"/>
      <c r="CRO1" s="46"/>
      <c r="CRP1" s="46"/>
      <c r="CRQ1" s="46"/>
      <c r="CRR1" s="46"/>
      <c r="CRS1" s="46"/>
      <c r="CRT1" s="46"/>
      <c r="CRU1" s="46"/>
      <c r="CRV1" s="46"/>
      <c r="CRW1" s="46"/>
      <c r="CRX1" s="46"/>
      <c r="CRY1" s="46"/>
      <c r="CRZ1" s="46"/>
      <c r="CSA1" s="46"/>
      <c r="CSB1" s="46"/>
      <c r="CSC1" s="46"/>
      <c r="CSD1" s="46"/>
      <c r="CSE1" s="46"/>
      <c r="CSF1" s="46"/>
      <c r="CSG1" s="46"/>
      <c r="CSH1" s="46"/>
      <c r="CSI1" s="46"/>
      <c r="CSJ1" s="46"/>
      <c r="CSK1" s="46"/>
      <c r="CSL1" s="46"/>
      <c r="CSM1" s="46"/>
      <c r="CSN1" s="46"/>
      <c r="CSO1" s="46"/>
      <c r="CSP1" s="46"/>
      <c r="CSQ1" s="46"/>
      <c r="CSR1" s="46"/>
      <c r="CSS1" s="46"/>
      <c r="CST1" s="46"/>
      <c r="CSU1" s="46"/>
      <c r="CSV1" s="46"/>
      <c r="CSW1" s="46"/>
      <c r="CSX1" s="46"/>
      <c r="CSY1" s="46"/>
      <c r="CSZ1" s="46"/>
      <c r="CTA1" s="46"/>
      <c r="CTB1" s="46"/>
      <c r="CTC1" s="46"/>
      <c r="CTD1" s="46"/>
      <c r="CTE1" s="46"/>
      <c r="CTF1" s="46"/>
      <c r="CTG1" s="46"/>
      <c r="CTH1" s="46"/>
      <c r="CTI1" s="46"/>
      <c r="CTJ1" s="46"/>
      <c r="CTK1" s="46"/>
      <c r="CTL1" s="46"/>
      <c r="CTM1" s="46"/>
      <c r="CTN1" s="46"/>
      <c r="CTO1" s="46"/>
      <c r="CTP1" s="46"/>
      <c r="CTQ1" s="46"/>
      <c r="CTR1" s="46"/>
      <c r="CTS1" s="46"/>
      <c r="CTT1" s="46"/>
      <c r="CTU1" s="46"/>
      <c r="CTV1" s="46"/>
      <c r="CTW1" s="46"/>
      <c r="CTX1" s="46"/>
      <c r="CTY1" s="46"/>
      <c r="CTZ1" s="46"/>
      <c r="CUA1" s="46"/>
      <c r="CUB1" s="46"/>
      <c r="CUC1" s="46"/>
      <c r="CUD1" s="46"/>
      <c r="CUE1" s="46"/>
      <c r="CUF1" s="46"/>
      <c r="CUG1" s="46"/>
      <c r="CUH1" s="46"/>
      <c r="CUI1" s="46"/>
      <c r="CUJ1" s="46"/>
      <c r="CUK1" s="46"/>
      <c r="CUL1" s="46"/>
      <c r="CUM1" s="46"/>
      <c r="CUN1" s="46"/>
      <c r="CUO1" s="46"/>
      <c r="CUP1" s="46"/>
      <c r="CUQ1" s="46"/>
      <c r="CUR1" s="46"/>
      <c r="CUS1" s="46"/>
      <c r="CUT1" s="46"/>
      <c r="CUU1" s="46"/>
      <c r="CUV1" s="46"/>
      <c r="CUW1" s="46"/>
      <c r="CUX1" s="46"/>
      <c r="CUY1" s="46"/>
      <c r="CUZ1" s="46"/>
      <c r="CVA1" s="46"/>
      <c r="CVB1" s="46"/>
      <c r="CVC1" s="46"/>
      <c r="CVD1" s="46"/>
      <c r="CVE1" s="46"/>
      <c r="CVF1" s="46"/>
      <c r="CVG1" s="46"/>
      <c r="CVH1" s="46"/>
      <c r="CVI1" s="46"/>
      <c r="CVJ1" s="46"/>
      <c r="CVK1" s="46"/>
      <c r="CVL1" s="46"/>
      <c r="CVM1" s="46"/>
      <c r="CVN1" s="46"/>
      <c r="CVO1" s="46"/>
      <c r="CVP1" s="46"/>
      <c r="CVQ1" s="46"/>
      <c r="CVR1" s="46"/>
      <c r="CVS1" s="46"/>
      <c r="CVT1" s="46"/>
      <c r="CVU1" s="46"/>
      <c r="CVV1" s="46"/>
      <c r="CVW1" s="46"/>
      <c r="CVX1" s="46"/>
      <c r="CVY1" s="46"/>
      <c r="CVZ1" s="46"/>
      <c r="CWA1" s="46"/>
      <c r="CWB1" s="46"/>
      <c r="CWC1" s="46"/>
      <c r="CWD1" s="46"/>
      <c r="CWE1" s="46"/>
      <c r="CWF1" s="46"/>
      <c r="CWG1" s="46"/>
      <c r="CWH1" s="46"/>
      <c r="CWI1" s="46"/>
      <c r="CWJ1" s="46"/>
      <c r="CWK1" s="46"/>
      <c r="CWL1" s="46"/>
      <c r="CWM1" s="46"/>
      <c r="CWN1" s="46"/>
      <c r="CWO1" s="46"/>
      <c r="CWP1" s="46"/>
      <c r="CWQ1" s="46"/>
      <c r="CWR1" s="46"/>
      <c r="CWS1" s="46"/>
      <c r="CWT1" s="46"/>
      <c r="CWU1" s="46"/>
      <c r="CWV1" s="46"/>
      <c r="CWW1" s="46"/>
      <c r="CWX1" s="46"/>
      <c r="CWY1" s="46"/>
      <c r="CWZ1" s="46"/>
      <c r="CXA1" s="46"/>
      <c r="CXB1" s="46"/>
      <c r="CXC1" s="46"/>
      <c r="CXD1" s="46"/>
      <c r="CXE1" s="46"/>
      <c r="CXF1" s="46"/>
      <c r="CXG1" s="46"/>
      <c r="CXH1" s="46"/>
      <c r="CXI1" s="46"/>
      <c r="CXJ1" s="46"/>
      <c r="CXK1" s="46"/>
      <c r="CXL1" s="46"/>
      <c r="CXM1" s="46"/>
      <c r="CXN1" s="46"/>
      <c r="CXO1" s="46"/>
      <c r="CXP1" s="46"/>
      <c r="CXQ1" s="46"/>
      <c r="CXR1" s="46"/>
      <c r="CXS1" s="46"/>
      <c r="CXT1" s="46"/>
      <c r="CXU1" s="46"/>
      <c r="CXV1" s="46"/>
      <c r="CXW1" s="46"/>
      <c r="CXX1" s="46"/>
      <c r="CXY1" s="46"/>
      <c r="CXZ1" s="46"/>
      <c r="CYA1" s="46"/>
      <c r="CYB1" s="46"/>
      <c r="CYC1" s="46"/>
      <c r="CYD1" s="46"/>
      <c r="CYE1" s="46"/>
      <c r="CYF1" s="46"/>
      <c r="CYG1" s="46"/>
      <c r="CYH1" s="46"/>
      <c r="CYI1" s="46"/>
      <c r="CYJ1" s="46"/>
      <c r="CYK1" s="46"/>
      <c r="CYL1" s="46"/>
      <c r="CYM1" s="46"/>
      <c r="CYN1" s="46"/>
      <c r="CYO1" s="46"/>
      <c r="CYP1" s="46"/>
      <c r="CYQ1" s="46"/>
      <c r="CYR1" s="46"/>
      <c r="CYS1" s="46"/>
      <c r="CYT1" s="46"/>
      <c r="CYU1" s="46"/>
      <c r="CYV1" s="46"/>
      <c r="CYW1" s="46"/>
      <c r="CYX1" s="46"/>
      <c r="CYY1" s="46"/>
      <c r="CYZ1" s="46"/>
      <c r="CZA1" s="46"/>
      <c r="CZB1" s="46"/>
      <c r="CZC1" s="46"/>
      <c r="CZD1" s="46"/>
      <c r="CZE1" s="46"/>
      <c r="CZF1" s="46"/>
      <c r="CZG1" s="46"/>
      <c r="CZH1" s="46"/>
      <c r="CZI1" s="46"/>
      <c r="CZJ1" s="46"/>
      <c r="CZK1" s="46"/>
      <c r="CZL1" s="46"/>
      <c r="CZM1" s="46"/>
      <c r="CZN1" s="46"/>
      <c r="CZO1" s="46"/>
      <c r="CZP1" s="46"/>
      <c r="CZQ1" s="46"/>
      <c r="CZR1" s="46"/>
      <c r="CZS1" s="46"/>
      <c r="CZT1" s="46"/>
      <c r="CZU1" s="46"/>
      <c r="CZV1" s="46"/>
      <c r="CZW1" s="46"/>
      <c r="CZX1" s="46"/>
      <c r="CZY1" s="46"/>
      <c r="CZZ1" s="46"/>
      <c r="DAA1" s="46"/>
      <c r="DAB1" s="46"/>
      <c r="DAC1" s="46"/>
      <c r="DAD1" s="46"/>
      <c r="DAE1" s="46"/>
      <c r="DAF1" s="46"/>
      <c r="DAG1" s="46"/>
      <c r="DAH1" s="46"/>
      <c r="DAI1" s="46"/>
      <c r="DAJ1" s="46"/>
      <c r="DAK1" s="46"/>
      <c r="DAL1" s="46"/>
      <c r="DAM1" s="46"/>
      <c r="DAN1" s="46"/>
      <c r="DAO1" s="46"/>
      <c r="DAP1" s="46"/>
      <c r="DAQ1" s="46"/>
      <c r="DAR1" s="46"/>
      <c r="DAS1" s="46"/>
      <c r="DAT1" s="46"/>
      <c r="DAU1" s="46"/>
      <c r="DAV1" s="46"/>
      <c r="DAW1" s="46"/>
      <c r="DAX1" s="46"/>
      <c r="DAY1" s="46"/>
      <c r="DAZ1" s="46"/>
      <c r="DBA1" s="46"/>
      <c r="DBB1" s="46"/>
      <c r="DBC1" s="46"/>
      <c r="DBD1" s="46"/>
      <c r="DBE1" s="46"/>
      <c r="DBF1" s="46"/>
      <c r="DBG1" s="46"/>
      <c r="DBH1" s="46"/>
      <c r="DBI1" s="46"/>
      <c r="DBJ1" s="46"/>
      <c r="DBK1" s="46"/>
      <c r="DBL1" s="46"/>
      <c r="DBM1" s="46"/>
      <c r="DBN1" s="46"/>
      <c r="DBO1" s="46"/>
      <c r="DBP1" s="46"/>
      <c r="DBQ1" s="46"/>
      <c r="DBR1" s="46"/>
      <c r="DBS1" s="46"/>
      <c r="DBT1" s="46"/>
      <c r="DBU1" s="46"/>
      <c r="DBV1" s="46"/>
      <c r="DBW1" s="46"/>
      <c r="DBX1" s="46"/>
      <c r="DBY1" s="46"/>
      <c r="DBZ1" s="46"/>
      <c r="DCA1" s="46"/>
      <c r="DCB1" s="46"/>
      <c r="DCC1" s="46"/>
      <c r="DCD1" s="46"/>
      <c r="DCE1" s="46"/>
      <c r="DCF1" s="46"/>
      <c r="DCG1" s="46"/>
      <c r="DCH1" s="46"/>
      <c r="DCI1" s="46"/>
      <c r="DCJ1" s="46"/>
      <c r="DCK1" s="46"/>
      <c r="DCL1" s="46"/>
      <c r="DCM1" s="46"/>
      <c r="DCN1" s="46"/>
      <c r="DCO1" s="46"/>
      <c r="DCP1" s="46"/>
      <c r="DCQ1" s="46"/>
      <c r="DCR1" s="46"/>
      <c r="DCS1" s="46"/>
      <c r="DCT1" s="46"/>
      <c r="DCU1" s="46"/>
      <c r="DCV1" s="46"/>
      <c r="DCW1" s="46"/>
      <c r="DCX1" s="46"/>
      <c r="DCY1" s="46"/>
      <c r="DCZ1" s="46"/>
      <c r="DDA1" s="46"/>
      <c r="DDB1" s="46"/>
      <c r="DDC1" s="46"/>
      <c r="DDD1" s="46"/>
      <c r="DDE1" s="46"/>
      <c r="DDF1" s="46"/>
      <c r="DDG1" s="46"/>
      <c r="DDH1" s="46"/>
      <c r="DDI1" s="46"/>
      <c r="DDJ1" s="46"/>
      <c r="DDK1" s="46"/>
      <c r="DDL1" s="46"/>
      <c r="DDM1" s="46"/>
      <c r="DDN1" s="46"/>
      <c r="DDO1" s="46"/>
      <c r="DDP1" s="46"/>
      <c r="DDQ1" s="46"/>
      <c r="DDR1" s="46"/>
      <c r="DDS1" s="46"/>
      <c r="DDT1" s="46"/>
      <c r="DDU1" s="46"/>
      <c r="DDV1" s="46"/>
      <c r="DDW1" s="46"/>
      <c r="DDX1" s="46"/>
      <c r="DDY1" s="46"/>
      <c r="DDZ1" s="46"/>
      <c r="DEA1" s="46"/>
      <c r="DEB1" s="46"/>
      <c r="DEC1" s="46"/>
      <c r="DED1" s="46"/>
      <c r="DEE1" s="46"/>
      <c r="DEF1" s="46"/>
      <c r="DEG1" s="46"/>
      <c r="DEH1" s="46"/>
      <c r="DEI1" s="46"/>
      <c r="DEJ1" s="46"/>
      <c r="DEK1" s="46"/>
      <c r="DEL1" s="46"/>
      <c r="DEM1" s="46"/>
      <c r="DEN1" s="46"/>
      <c r="DEO1" s="46"/>
      <c r="DEP1" s="46"/>
      <c r="DEQ1" s="46"/>
      <c r="DER1" s="46"/>
      <c r="DES1" s="46"/>
      <c r="DET1" s="46"/>
      <c r="DEU1" s="46"/>
      <c r="DEV1" s="46"/>
      <c r="DEW1" s="46"/>
      <c r="DEX1" s="46"/>
      <c r="DEY1" s="46"/>
      <c r="DEZ1" s="46"/>
      <c r="DFA1" s="46"/>
      <c r="DFB1" s="46"/>
      <c r="DFC1" s="46"/>
      <c r="DFD1" s="46"/>
      <c r="DFE1" s="46"/>
      <c r="DFF1" s="46"/>
      <c r="DFG1" s="46"/>
      <c r="DFH1" s="46"/>
      <c r="DFI1" s="46"/>
      <c r="DFJ1" s="46"/>
      <c r="DFK1" s="46"/>
      <c r="DFL1" s="46"/>
      <c r="DFM1" s="46"/>
      <c r="DFN1" s="46"/>
      <c r="DFO1" s="46"/>
      <c r="DFP1" s="46"/>
      <c r="DFQ1" s="46"/>
      <c r="DFR1" s="46"/>
      <c r="DFS1" s="46"/>
      <c r="DFT1" s="46"/>
      <c r="DFU1" s="46"/>
      <c r="DFV1" s="46"/>
      <c r="DFW1" s="46"/>
      <c r="DFX1" s="46"/>
      <c r="DFY1" s="46"/>
      <c r="DFZ1" s="46"/>
      <c r="DGA1" s="46"/>
      <c r="DGB1" s="46"/>
      <c r="DGC1" s="46"/>
      <c r="DGD1" s="46"/>
      <c r="DGE1" s="46"/>
      <c r="DGF1" s="46"/>
      <c r="DGG1" s="46"/>
      <c r="DGH1" s="46"/>
      <c r="DGI1" s="46"/>
      <c r="DGJ1" s="46"/>
      <c r="DGK1" s="46"/>
      <c r="DGL1" s="46"/>
      <c r="DGM1" s="46"/>
      <c r="DGN1" s="46"/>
      <c r="DGO1" s="46"/>
      <c r="DGP1" s="46"/>
      <c r="DGQ1" s="46"/>
      <c r="DGR1" s="46"/>
      <c r="DGS1" s="46"/>
      <c r="DGT1" s="46"/>
      <c r="DGU1" s="46"/>
      <c r="DGV1" s="46"/>
      <c r="DGW1" s="46"/>
      <c r="DGX1" s="46"/>
      <c r="DGY1" s="46"/>
      <c r="DGZ1" s="46"/>
      <c r="DHA1" s="46"/>
      <c r="DHB1" s="46"/>
      <c r="DHC1" s="46"/>
      <c r="DHD1" s="46"/>
      <c r="DHE1" s="46"/>
      <c r="DHF1" s="46"/>
      <c r="DHG1" s="46"/>
      <c r="DHH1" s="46"/>
      <c r="DHI1" s="46"/>
      <c r="DHJ1" s="46"/>
      <c r="DHK1" s="46"/>
      <c r="DHL1" s="46"/>
      <c r="DHM1" s="46"/>
      <c r="DHN1" s="46"/>
      <c r="DHO1" s="46"/>
      <c r="DHP1" s="46"/>
      <c r="DHQ1" s="46"/>
      <c r="DHR1" s="46"/>
      <c r="DHS1" s="46"/>
      <c r="DHT1" s="46"/>
      <c r="DHU1" s="46"/>
      <c r="DHV1" s="46"/>
      <c r="DHW1" s="46"/>
      <c r="DHX1" s="46"/>
      <c r="DHY1" s="46"/>
      <c r="DHZ1" s="46"/>
      <c r="DIA1" s="46"/>
      <c r="DIB1" s="46"/>
      <c r="DIC1" s="46"/>
      <c r="DID1" s="46"/>
      <c r="DIE1" s="46"/>
      <c r="DIF1" s="46"/>
      <c r="DIG1" s="46"/>
      <c r="DIH1" s="46"/>
      <c r="DII1" s="46"/>
      <c r="DIJ1" s="46"/>
      <c r="DIK1" s="46"/>
      <c r="DIL1" s="46"/>
      <c r="DIM1" s="46"/>
      <c r="DIN1" s="46"/>
      <c r="DIO1" s="46"/>
      <c r="DIP1" s="46"/>
      <c r="DIQ1" s="46"/>
      <c r="DIR1" s="46"/>
      <c r="DIS1" s="46"/>
      <c r="DIT1" s="46"/>
      <c r="DIU1" s="46"/>
      <c r="DIV1" s="46"/>
      <c r="DIW1" s="46"/>
      <c r="DIX1" s="46"/>
      <c r="DIY1" s="46"/>
      <c r="DIZ1" s="46"/>
      <c r="DJA1" s="46"/>
      <c r="DJB1" s="46"/>
      <c r="DJC1" s="46"/>
      <c r="DJD1" s="46"/>
      <c r="DJE1" s="46"/>
      <c r="DJF1" s="46"/>
      <c r="DJG1" s="46"/>
      <c r="DJH1" s="46"/>
      <c r="DJI1" s="46"/>
      <c r="DJJ1" s="46"/>
      <c r="DJK1" s="46"/>
      <c r="DJL1" s="46"/>
      <c r="DJM1" s="46"/>
      <c r="DJN1" s="46"/>
      <c r="DJO1" s="46"/>
      <c r="DJP1" s="46"/>
      <c r="DJQ1" s="46"/>
      <c r="DJR1" s="46"/>
      <c r="DJS1" s="46"/>
      <c r="DJT1" s="46"/>
      <c r="DJU1" s="46"/>
      <c r="DJV1" s="46"/>
      <c r="DJW1" s="46"/>
      <c r="DJX1" s="46"/>
      <c r="DJY1" s="46"/>
      <c r="DJZ1" s="46"/>
      <c r="DKA1" s="46"/>
      <c r="DKB1" s="46"/>
      <c r="DKC1" s="46"/>
      <c r="DKD1" s="46"/>
      <c r="DKE1" s="46"/>
      <c r="DKF1" s="46"/>
      <c r="DKG1" s="46"/>
      <c r="DKH1" s="46"/>
      <c r="DKI1" s="46"/>
      <c r="DKJ1" s="46"/>
      <c r="DKK1" s="46"/>
      <c r="DKL1" s="46"/>
      <c r="DKM1" s="46"/>
      <c r="DKN1" s="46"/>
      <c r="DKO1" s="46"/>
      <c r="DKP1" s="46"/>
      <c r="DKQ1" s="46"/>
      <c r="DKR1" s="46"/>
      <c r="DKS1" s="46"/>
      <c r="DKT1" s="46"/>
      <c r="DKU1" s="46"/>
      <c r="DKV1" s="46"/>
      <c r="DKW1" s="46"/>
      <c r="DKX1" s="46"/>
      <c r="DKY1" s="46"/>
      <c r="DKZ1" s="46"/>
      <c r="DLA1" s="46"/>
      <c r="DLB1" s="46"/>
      <c r="DLC1" s="46"/>
      <c r="DLD1" s="46"/>
      <c r="DLE1" s="46"/>
      <c r="DLF1" s="46"/>
      <c r="DLG1" s="46"/>
      <c r="DLH1" s="46"/>
      <c r="DLI1" s="46"/>
      <c r="DLJ1" s="46"/>
      <c r="DLK1" s="46"/>
      <c r="DLL1" s="46"/>
      <c r="DLM1" s="46"/>
      <c r="DLN1" s="46"/>
      <c r="DLO1" s="46"/>
      <c r="DLP1" s="46"/>
      <c r="DLQ1" s="46"/>
      <c r="DLR1" s="46"/>
      <c r="DLS1" s="46"/>
      <c r="DLT1" s="46"/>
      <c r="DLU1" s="46"/>
      <c r="DLV1" s="46"/>
      <c r="DLW1" s="46"/>
      <c r="DLX1" s="46"/>
      <c r="DLY1" s="46"/>
      <c r="DLZ1" s="46"/>
      <c r="DMA1" s="46"/>
      <c r="DMB1" s="46"/>
      <c r="DMC1" s="46"/>
      <c r="DMD1" s="46"/>
      <c r="DME1" s="46"/>
      <c r="DMF1" s="46"/>
      <c r="DMG1" s="46"/>
      <c r="DMH1" s="46"/>
      <c r="DMI1" s="46"/>
      <c r="DMJ1" s="46"/>
      <c r="DMK1" s="46"/>
      <c r="DML1" s="46"/>
      <c r="DMM1" s="46"/>
      <c r="DMN1" s="46"/>
      <c r="DMO1" s="46"/>
      <c r="DMP1" s="46"/>
      <c r="DMQ1" s="46"/>
      <c r="DMR1" s="46"/>
      <c r="DMS1" s="46"/>
      <c r="DMT1" s="46"/>
      <c r="DMU1" s="46"/>
      <c r="DMV1" s="46"/>
      <c r="DMW1" s="46"/>
      <c r="DMX1" s="46"/>
      <c r="DMY1" s="46"/>
      <c r="DMZ1" s="46"/>
      <c r="DNA1" s="46"/>
      <c r="DNB1" s="46"/>
      <c r="DNC1" s="46"/>
      <c r="DND1" s="46"/>
      <c r="DNE1" s="46"/>
      <c r="DNF1" s="46"/>
      <c r="DNG1" s="46"/>
      <c r="DNH1" s="46"/>
      <c r="DNI1" s="46"/>
      <c r="DNJ1" s="46"/>
      <c r="DNK1" s="46"/>
      <c r="DNL1" s="46"/>
      <c r="DNM1" s="46"/>
      <c r="DNN1" s="46"/>
      <c r="DNO1" s="46"/>
      <c r="DNP1" s="46"/>
      <c r="DNQ1" s="46"/>
      <c r="DNR1" s="46"/>
      <c r="DNS1" s="46"/>
      <c r="DNT1" s="46"/>
      <c r="DNU1" s="46"/>
      <c r="DNV1" s="46"/>
      <c r="DNW1" s="46"/>
      <c r="DNX1" s="46"/>
      <c r="DNY1" s="46"/>
      <c r="DNZ1" s="46"/>
      <c r="DOA1" s="46"/>
      <c r="DOB1" s="46"/>
      <c r="DOC1" s="46"/>
      <c r="DOD1" s="46"/>
      <c r="DOE1" s="46"/>
      <c r="DOF1" s="46"/>
      <c r="DOG1" s="46"/>
      <c r="DOH1" s="46"/>
      <c r="DOI1" s="46"/>
      <c r="DOJ1" s="46"/>
      <c r="DOK1" s="46"/>
      <c r="DOL1" s="46"/>
      <c r="DOM1" s="46"/>
      <c r="DON1" s="46"/>
      <c r="DOO1" s="46"/>
      <c r="DOP1" s="46"/>
      <c r="DOQ1" s="46"/>
      <c r="DOR1" s="46"/>
      <c r="DOS1" s="46"/>
      <c r="DOT1" s="46"/>
      <c r="DOU1" s="46"/>
      <c r="DOV1" s="46"/>
      <c r="DOW1" s="46"/>
      <c r="DOX1" s="46"/>
      <c r="DOY1" s="46"/>
      <c r="DOZ1" s="46"/>
      <c r="DPA1" s="46"/>
      <c r="DPB1" s="46"/>
      <c r="DPC1" s="46"/>
      <c r="DPD1" s="46"/>
      <c r="DPE1" s="46"/>
      <c r="DPF1" s="46"/>
      <c r="DPG1" s="46"/>
      <c r="DPH1" s="46"/>
      <c r="DPI1" s="46"/>
      <c r="DPJ1" s="46"/>
      <c r="DPK1" s="46"/>
      <c r="DPL1" s="46"/>
      <c r="DPM1" s="46"/>
      <c r="DPN1" s="46"/>
      <c r="DPO1" s="46"/>
      <c r="DPP1" s="46"/>
      <c r="DPQ1" s="46"/>
      <c r="DPR1" s="46"/>
      <c r="DPS1" s="46"/>
      <c r="DPT1" s="46"/>
      <c r="DPU1" s="46"/>
      <c r="DPV1" s="46"/>
      <c r="DPW1" s="46"/>
      <c r="DPX1" s="46"/>
      <c r="DPY1" s="46"/>
      <c r="DPZ1" s="46"/>
      <c r="DQA1" s="46"/>
      <c r="DQB1" s="46"/>
      <c r="DQC1" s="46"/>
      <c r="DQD1" s="46"/>
      <c r="DQE1" s="46"/>
      <c r="DQF1" s="46"/>
      <c r="DQG1" s="46"/>
      <c r="DQH1" s="46"/>
      <c r="DQI1" s="46"/>
      <c r="DQJ1" s="46"/>
      <c r="DQK1" s="46"/>
      <c r="DQL1" s="46"/>
      <c r="DQM1" s="46"/>
      <c r="DQN1" s="46"/>
      <c r="DQO1" s="46"/>
      <c r="DQP1" s="46"/>
      <c r="DQQ1" s="46"/>
      <c r="DQR1" s="46"/>
      <c r="DQS1" s="46"/>
      <c r="DQT1" s="46"/>
      <c r="DQU1" s="46"/>
      <c r="DQV1" s="46"/>
      <c r="DQW1" s="46"/>
      <c r="DQX1" s="46"/>
      <c r="DQY1" s="46"/>
      <c r="DQZ1" s="46"/>
      <c r="DRA1" s="46"/>
      <c r="DRB1" s="46"/>
      <c r="DRC1" s="46"/>
      <c r="DRD1" s="46"/>
      <c r="DRE1" s="46"/>
      <c r="DRF1" s="46"/>
      <c r="DRG1" s="46"/>
      <c r="DRH1" s="46"/>
      <c r="DRI1" s="46"/>
      <c r="DRJ1" s="46"/>
      <c r="DRK1" s="46"/>
      <c r="DRL1" s="46"/>
      <c r="DRM1" s="46"/>
      <c r="DRN1" s="46"/>
      <c r="DRO1" s="46"/>
      <c r="DRP1" s="46"/>
      <c r="DRQ1" s="46"/>
      <c r="DRR1" s="46"/>
      <c r="DRS1" s="46"/>
      <c r="DRT1" s="46"/>
      <c r="DRU1" s="46"/>
      <c r="DRV1" s="46"/>
      <c r="DRW1" s="46"/>
      <c r="DRX1" s="46"/>
      <c r="DRY1" s="46"/>
      <c r="DRZ1" s="46"/>
      <c r="DSA1" s="46"/>
      <c r="DSB1" s="46"/>
      <c r="DSC1" s="46"/>
      <c r="DSD1" s="46"/>
      <c r="DSE1" s="46"/>
      <c r="DSF1" s="46"/>
      <c r="DSG1" s="46"/>
      <c r="DSH1" s="46"/>
      <c r="DSI1" s="46"/>
      <c r="DSJ1" s="46"/>
      <c r="DSK1" s="46"/>
      <c r="DSL1" s="46"/>
      <c r="DSM1" s="46"/>
      <c r="DSN1" s="46"/>
      <c r="DSO1" s="46"/>
      <c r="DSP1" s="46"/>
      <c r="DSQ1" s="46"/>
      <c r="DSR1" s="46"/>
      <c r="DSS1" s="46"/>
      <c r="DST1" s="46"/>
      <c r="DSU1" s="46"/>
      <c r="DSV1" s="46"/>
      <c r="DSW1" s="46"/>
      <c r="DSX1" s="46"/>
      <c r="DSY1" s="46"/>
      <c r="DSZ1" s="46"/>
      <c r="DTA1" s="46"/>
      <c r="DTB1" s="46"/>
      <c r="DTC1" s="46"/>
      <c r="DTD1" s="46"/>
      <c r="DTE1" s="46"/>
      <c r="DTF1" s="46"/>
      <c r="DTG1" s="46"/>
      <c r="DTH1" s="46"/>
      <c r="DTI1" s="46"/>
      <c r="DTJ1" s="46"/>
      <c r="DTK1" s="46"/>
      <c r="DTL1" s="46"/>
      <c r="DTM1" s="46"/>
      <c r="DTN1" s="46"/>
      <c r="DTO1" s="46"/>
      <c r="DTP1" s="46"/>
      <c r="DTQ1" s="46"/>
      <c r="DTR1" s="46"/>
      <c r="DTS1" s="46"/>
      <c r="DTT1" s="46"/>
      <c r="DTU1" s="46"/>
      <c r="DTV1" s="46"/>
      <c r="DTW1" s="46"/>
      <c r="DTX1" s="46"/>
      <c r="DTY1" s="46"/>
      <c r="DTZ1" s="46"/>
      <c r="DUA1" s="46"/>
      <c r="DUB1" s="46"/>
      <c r="DUC1" s="46"/>
      <c r="DUD1" s="46"/>
      <c r="DUE1" s="46"/>
      <c r="DUF1" s="46"/>
      <c r="DUG1" s="46"/>
      <c r="DUH1" s="46"/>
      <c r="DUI1" s="46"/>
      <c r="DUJ1" s="46"/>
      <c r="DUK1" s="46"/>
      <c r="DUL1" s="46"/>
      <c r="DUM1" s="46"/>
      <c r="DUN1" s="46"/>
      <c r="DUO1" s="46"/>
      <c r="DUP1" s="46"/>
      <c r="DUQ1" s="46"/>
      <c r="DUR1" s="46"/>
      <c r="DUS1" s="46"/>
      <c r="DUT1" s="46"/>
      <c r="DUU1" s="46"/>
      <c r="DUV1" s="46"/>
      <c r="DUW1" s="46"/>
      <c r="DUX1" s="46"/>
      <c r="DUY1" s="46"/>
      <c r="DUZ1" s="46"/>
      <c r="DVA1" s="46"/>
      <c r="DVB1" s="46"/>
      <c r="DVC1" s="46"/>
      <c r="DVD1" s="46"/>
      <c r="DVE1" s="46"/>
      <c r="DVF1" s="46"/>
      <c r="DVG1" s="46"/>
      <c r="DVH1" s="46"/>
      <c r="DVI1" s="46"/>
      <c r="DVJ1" s="46"/>
      <c r="DVK1" s="46"/>
      <c r="DVL1" s="46"/>
      <c r="DVM1" s="46"/>
      <c r="DVN1" s="46"/>
      <c r="DVO1" s="46"/>
      <c r="DVP1" s="46"/>
      <c r="DVQ1" s="46"/>
      <c r="DVR1" s="46"/>
      <c r="DVS1" s="46"/>
      <c r="DVT1" s="46"/>
      <c r="DVU1" s="46"/>
      <c r="DVV1" s="46"/>
      <c r="DVW1" s="46"/>
      <c r="DVX1" s="46"/>
      <c r="DVY1" s="46"/>
      <c r="DVZ1" s="46"/>
      <c r="DWA1" s="46"/>
      <c r="DWB1" s="46"/>
      <c r="DWC1" s="46"/>
      <c r="DWD1" s="46"/>
      <c r="DWE1" s="46"/>
      <c r="DWF1" s="46"/>
      <c r="DWG1" s="46"/>
      <c r="DWH1" s="46"/>
      <c r="DWI1" s="46"/>
      <c r="DWJ1" s="46"/>
      <c r="DWK1" s="46"/>
      <c r="DWL1" s="46"/>
      <c r="DWM1" s="46"/>
      <c r="DWN1" s="46"/>
      <c r="DWO1" s="46"/>
      <c r="DWP1" s="46"/>
      <c r="DWQ1" s="46"/>
      <c r="DWR1" s="46"/>
      <c r="DWS1" s="46"/>
      <c r="DWT1" s="46"/>
      <c r="DWU1" s="46"/>
      <c r="DWV1" s="46"/>
      <c r="DWW1" s="46"/>
      <c r="DWX1" s="46"/>
      <c r="DWY1" s="46"/>
      <c r="DWZ1" s="46"/>
      <c r="DXA1" s="46"/>
      <c r="DXB1" s="46"/>
      <c r="DXC1" s="46"/>
      <c r="DXD1" s="46"/>
      <c r="DXE1" s="46"/>
      <c r="DXF1" s="46"/>
      <c r="DXG1" s="46"/>
      <c r="DXH1" s="46"/>
      <c r="DXI1" s="46"/>
      <c r="DXJ1" s="46"/>
      <c r="DXK1" s="46"/>
      <c r="DXL1" s="46"/>
      <c r="DXM1" s="46"/>
      <c r="DXN1" s="46"/>
      <c r="DXO1" s="46"/>
      <c r="DXP1" s="46"/>
      <c r="DXQ1" s="46"/>
      <c r="DXR1" s="46"/>
      <c r="DXS1" s="46"/>
      <c r="DXT1" s="46"/>
      <c r="DXU1" s="46"/>
      <c r="DXV1" s="46"/>
      <c r="DXW1" s="46"/>
      <c r="DXX1" s="46"/>
      <c r="DXY1" s="46"/>
      <c r="DXZ1" s="46"/>
      <c r="DYA1" s="46"/>
      <c r="DYB1" s="46"/>
      <c r="DYC1" s="46"/>
      <c r="DYD1" s="46"/>
      <c r="DYE1" s="46"/>
      <c r="DYF1" s="46"/>
      <c r="DYG1" s="46"/>
      <c r="DYH1" s="46"/>
      <c r="DYI1" s="46"/>
      <c r="DYJ1" s="46"/>
      <c r="DYK1" s="46"/>
      <c r="DYL1" s="46"/>
      <c r="DYM1" s="46"/>
      <c r="DYN1" s="46"/>
      <c r="DYO1" s="46"/>
      <c r="DYP1" s="46"/>
      <c r="DYQ1" s="46"/>
      <c r="DYR1" s="46"/>
      <c r="DYS1" s="46"/>
      <c r="DYT1" s="46"/>
      <c r="DYU1" s="46"/>
      <c r="DYV1" s="46"/>
      <c r="DYW1" s="46"/>
      <c r="DYX1" s="46"/>
      <c r="DYY1" s="46"/>
      <c r="DYZ1" s="46"/>
      <c r="DZA1" s="46"/>
      <c r="DZB1" s="46"/>
      <c r="DZC1" s="46"/>
      <c r="DZD1" s="46"/>
      <c r="DZE1" s="46"/>
      <c r="DZF1" s="46"/>
      <c r="DZG1" s="46"/>
      <c r="DZH1" s="46"/>
      <c r="DZI1" s="46"/>
      <c r="DZJ1" s="46"/>
      <c r="DZK1" s="46"/>
      <c r="DZL1" s="46"/>
      <c r="DZM1" s="46"/>
      <c r="DZN1" s="46"/>
      <c r="DZO1" s="46"/>
      <c r="DZP1" s="46"/>
      <c r="DZQ1" s="46"/>
      <c r="DZR1" s="46"/>
      <c r="DZS1" s="46"/>
      <c r="DZT1" s="46"/>
      <c r="DZU1" s="46"/>
      <c r="DZV1" s="46"/>
      <c r="DZW1" s="46"/>
      <c r="DZX1" s="46"/>
      <c r="DZY1" s="46"/>
      <c r="DZZ1" s="46"/>
      <c r="EAA1" s="46"/>
      <c r="EAB1" s="46"/>
      <c r="EAC1" s="46"/>
      <c r="EAD1" s="46"/>
      <c r="EAE1" s="46"/>
      <c r="EAF1" s="46"/>
      <c r="EAG1" s="46"/>
      <c r="EAH1" s="46"/>
      <c r="EAI1" s="46"/>
      <c r="EAJ1" s="46"/>
      <c r="EAK1" s="46"/>
      <c r="EAL1" s="46"/>
      <c r="EAM1" s="46"/>
      <c r="EAN1" s="46"/>
      <c r="EAO1" s="46"/>
      <c r="EAP1" s="46"/>
      <c r="EAQ1" s="46"/>
      <c r="EAR1" s="46"/>
      <c r="EAS1" s="46"/>
      <c r="EAT1" s="46"/>
      <c r="EAU1" s="46"/>
      <c r="EAV1" s="46"/>
      <c r="EAW1" s="46"/>
      <c r="EAX1" s="46"/>
      <c r="EAY1" s="46"/>
      <c r="EAZ1" s="46"/>
      <c r="EBA1" s="46"/>
      <c r="EBB1" s="46"/>
      <c r="EBC1" s="46"/>
      <c r="EBD1" s="46"/>
      <c r="EBE1" s="46"/>
      <c r="EBF1" s="46"/>
      <c r="EBG1" s="46"/>
      <c r="EBH1" s="46"/>
      <c r="EBI1" s="46"/>
      <c r="EBJ1" s="46"/>
      <c r="EBK1" s="46"/>
      <c r="EBL1" s="46"/>
      <c r="EBM1" s="46"/>
      <c r="EBN1" s="46"/>
      <c r="EBO1" s="46"/>
      <c r="EBP1" s="46"/>
      <c r="EBQ1" s="46"/>
      <c r="EBR1" s="46"/>
      <c r="EBS1" s="46"/>
      <c r="EBT1" s="46"/>
      <c r="EBU1" s="46"/>
      <c r="EBV1" s="46"/>
      <c r="EBW1" s="46"/>
      <c r="EBX1" s="46"/>
      <c r="EBY1" s="46"/>
      <c r="EBZ1" s="46"/>
      <c r="ECA1" s="46"/>
      <c r="ECB1" s="46"/>
      <c r="ECC1" s="46"/>
      <c r="ECD1" s="46"/>
      <c r="ECE1" s="46"/>
      <c r="ECF1" s="46"/>
      <c r="ECG1" s="46"/>
      <c r="ECH1" s="46"/>
      <c r="ECI1" s="46"/>
      <c r="ECJ1" s="46"/>
      <c r="ECK1" s="46"/>
      <c r="ECL1" s="46"/>
      <c r="ECM1" s="46"/>
      <c r="ECN1" s="46"/>
      <c r="ECO1" s="46"/>
      <c r="ECP1" s="46"/>
      <c r="ECQ1" s="46"/>
      <c r="ECR1" s="46"/>
      <c r="ECS1" s="46"/>
      <c r="ECT1" s="46"/>
      <c r="ECU1" s="46"/>
      <c r="ECV1" s="46"/>
      <c r="ECW1" s="46"/>
      <c r="ECX1" s="46"/>
      <c r="ECY1" s="46"/>
      <c r="ECZ1" s="46"/>
      <c r="EDA1" s="46"/>
      <c r="EDB1" s="46"/>
      <c r="EDC1" s="46"/>
      <c r="EDD1" s="46"/>
      <c r="EDE1" s="46"/>
      <c r="EDF1" s="46"/>
      <c r="EDG1" s="46"/>
      <c r="EDH1" s="46"/>
      <c r="EDI1" s="46"/>
      <c r="EDJ1" s="46"/>
      <c r="EDK1" s="46"/>
      <c r="EDL1" s="46"/>
      <c r="EDM1" s="46"/>
      <c r="EDN1" s="46"/>
      <c r="EDO1" s="46"/>
      <c r="EDP1" s="46"/>
      <c r="EDQ1" s="46"/>
      <c r="EDR1" s="46"/>
      <c r="EDS1" s="46"/>
      <c r="EDT1" s="46"/>
      <c r="EDU1" s="46"/>
      <c r="EDV1" s="46"/>
      <c r="EDW1" s="46"/>
      <c r="EDX1" s="46"/>
      <c r="EDY1" s="46"/>
      <c r="EDZ1" s="46"/>
      <c r="EEA1" s="46"/>
      <c r="EEB1" s="46"/>
      <c r="EEC1" s="46"/>
      <c r="EED1" s="46"/>
      <c r="EEE1" s="46"/>
      <c r="EEF1" s="46"/>
      <c r="EEG1" s="46"/>
      <c r="EEH1" s="46"/>
      <c r="EEI1" s="46"/>
      <c r="EEJ1" s="46"/>
      <c r="EEK1" s="46"/>
      <c r="EEL1" s="46"/>
      <c r="EEM1" s="46"/>
      <c r="EEN1" s="46"/>
      <c r="EEO1" s="46"/>
      <c r="EEP1" s="46"/>
      <c r="EEQ1" s="46"/>
      <c r="EER1" s="46"/>
      <c r="EES1" s="46"/>
      <c r="EET1" s="46"/>
      <c r="EEU1" s="46"/>
      <c r="EEV1" s="46"/>
      <c r="EEW1" s="46"/>
      <c r="EEX1" s="46"/>
      <c r="EEY1" s="46"/>
      <c r="EEZ1" s="46"/>
      <c r="EFA1" s="46"/>
      <c r="EFB1" s="46"/>
      <c r="EFC1" s="46"/>
      <c r="EFD1" s="46"/>
      <c r="EFE1" s="46"/>
      <c r="EFF1" s="46"/>
      <c r="EFG1" s="46"/>
      <c r="EFH1" s="46"/>
      <c r="EFI1" s="46"/>
      <c r="EFJ1" s="46"/>
      <c r="EFK1" s="46"/>
      <c r="EFL1" s="46"/>
      <c r="EFM1" s="46"/>
      <c r="EFN1" s="46"/>
      <c r="EFO1" s="46"/>
      <c r="EFP1" s="46"/>
      <c r="EFQ1" s="46"/>
      <c r="EFR1" s="46"/>
      <c r="EFS1" s="46"/>
      <c r="EFT1" s="46"/>
      <c r="EFU1" s="46"/>
      <c r="EFV1" s="46"/>
      <c r="EFW1" s="46"/>
      <c r="EFX1" s="46"/>
      <c r="EFY1" s="46"/>
      <c r="EFZ1" s="46"/>
      <c r="EGA1" s="46"/>
      <c r="EGB1" s="46"/>
      <c r="EGC1" s="46"/>
      <c r="EGD1" s="46"/>
      <c r="EGE1" s="46"/>
      <c r="EGF1" s="46"/>
      <c r="EGG1" s="46"/>
      <c r="EGH1" s="46"/>
      <c r="EGI1" s="46"/>
      <c r="EGJ1" s="46"/>
      <c r="EGK1" s="46"/>
      <c r="EGL1" s="46"/>
      <c r="EGM1" s="46"/>
      <c r="EGN1" s="46"/>
      <c r="EGO1" s="46"/>
      <c r="EGP1" s="46"/>
      <c r="EGQ1" s="46"/>
      <c r="EGR1" s="46"/>
      <c r="EGS1" s="46"/>
      <c r="EGT1" s="46"/>
      <c r="EGU1" s="46"/>
      <c r="EGV1" s="46"/>
      <c r="EGW1" s="46"/>
      <c r="EGX1" s="46"/>
      <c r="EGY1" s="46"/>
      <c r="EGZ1" s="46"/>
      <c r="EHA1" s="46"/>
      <c r="EHB1" s="46"/>
      <c r="EHC1" s="46"/>
      <c r="EHD1" s="46"/>
      <c r="EHE1" s="46"/>
      <c r="EHF1" s="46"/>
      <c r="EHG1" s="46"/>
      <c r="EHH1" s="46"/>
      <c r="EHI1" s="46"/>
      <c r="EHJ1" s="46"/>
      <c r="EHK1" s="46"/>
      <c r="EHL1" s="46"/>
      <c r="EHM1" s="46"/>
      <c r="EHN1" s="46"/>
      <c r="EHO1" s="46"/>
      <c r="EHP1" s="46"/>
      <c r="EHQ1" s="46"/>
      <c r="EHR1" s="46"/>
      <c r="EHS1" s="46"/>
      <c r="EHT1" s="46"/>
      <c r="EHU1" s="46"/>
      <c r="EHV1" s="46"/>
      <c r="EHW1" s="46"/>
      <c r="EHX1" s="46"/>
      <c r="EHY1" s="46"/>
      <c r="EHZ1" s="46"/>
      <c r="EIA1" s="46"/>
      <c r="EIB1" s="46"/>
      <c r="EIC1" s="46"/>
      <c r="EID1" s="46"/>
      <c r="EIE1" s="46"/>
      <c r="EIF1" s="46"/>
      <c r="EIG1" s="46"/>
      <c r="EIH1" s="46"/>
      <c r="EII1" s="46"/>
      <c r="EIJ1" s="46"/>
      <c r="EIK1" s="46"/>
      <c r="EIL1" s="46"/>
      <c r="EIM1" s="46"/>
      <c r="EIN1" s="46"/>
      <c r="EIO1" s="46"/>
      <c r="EIP1" s="46"/>
      <c r="EIQ1" s="46"/>
      <c r="EIR1" s="46"/>
      <c r="EIS1" s="46"/>
      <c r="EIT1" s="46"/>
      <c r="EIU1" s="46"/>
      <c r="EIV1" s="46"/>
      <c r="EIW1" s="46"/>
      <c r="EIX1" s="46"/>
      <c r="EIY1" s="46"/>
      <c r="EIZ1" s="46"/>
      <c r="EJA1" s="46"/>
      <c r="EJB1" s="46"/>
      <c r="EJC1" s="46"/>
      <c r="EJD1" s="46"/>
      <c r="EJE1" s="46"/>
      <c r="EJF1" s="46"/>
      <c r="EJG1" s="46"/>
      <c r="EJH1" s="46"/>
      <c r="EJI1" s="46"/>
      <c r="EJJ1" s="46"/>
      <c r="EJK1" s="46"/>
      <c r="EJL1" s="46"/>
      <c r="EJM1" s="46"/>
      <c r="EJN1" s="46"/>
      <c r="EJO1" s="46"/>
      <c r="EJP1" s="46"/>
      <c r="EJQ1" s="46"/>
      <c r="EJR1" s="46"/>
      <c r="EJS1" s="46"/>
      <c r="EJT1" s="46"/>
      <c r="EJU1" s="46"/>
      <c r="EJV1" s="46"/>
      <c r="EJW1" s="46"/>
      <c r="EJX1" s="46"/>
      <c r="EJY1" s="46"/>
      <c r="EJZ1" s="46"/>
      <c r="EKA1" s="46"/>
      <c r="EKB1" s="46"/>
      <c r="EKC1" s="46"/>
      <c r="EKD1" s="46"/>
      <c r="EKE1" s="46"/>
      <c r="EKF1" s="46"/>
      <c r="EKG1" s="46"/>
      <c r="EKH1" s="46"/>
      <c r="EKI1" s="46"/>
      <c r="EKJ1" s="46"/>
      <c r="EKK1" s="46"/>
      <c r="EKL1" s="46"/>
      <c r="EKM1" s="46"/>
      <c r="EKN1" s="46"/>
      <c r="EKO1" s="46"/>
      <c r="EKP1" s="46"/>
      <c r="EKQ1" s="46"/>
      <c r="EKR1" s="46"/>
      <c r="EKS1" s="46"/>
      <c r="EKT1" s="46"/>
      <c r="EKU1" s="46"/>
      <c r="EKV1" s="46"/>
      <c r="EKW1" s="46"/>
      <c r="EKX1" s="46"/>
      <c r="EKY1" s="46"/>
      <c r="EKZ1" s="46"/>
      <c r="ELA1" s="46"/>
      <c r="ELB1" s="46"/>
      <c r="ELC1" s="46"/>
      <c r="ELD1" s="46"/>
      <c r="ELE1" s="46"/>
      <c r="ELF1" s="46"/>
      <c r="ELG1" s="46"/>
      <c r="ELH1" s="46"/>
      <c r="ELI1" s="46"/>
      <c r="ELJ1" s="46"/>
      <c r="ELK1" s="46"/>
      <c r="ELL1" s="46"/>
      <c r="ELM1" s="46"/>
      <c r="ELN1" s="46"/>
      <c r="ELO1" s="46"/>
      <c r="ELP1" s="46"/>
      <c r="ELQ1" s="46"/>
      <c r="ELR1" s="46"/>
      <c r="ELS1" s="46"/>
      <c r="ELT1" s="46"/>
      <c r="ELU1" s="46"/>
      <c r="ELV1" s="46"/>
      <c r="ELW1" s="46"/>
      <c r="ELX1" s="46"/>
      <c r="ELY1" s="46"/>
      <c r="ELZ1" s="46"/>
      <c r="EMA1" s="46"/>
      <c r="EMB1" s="46"/>
      <c r="EMC1" s="46"/>
      <c r="EMD1" s="46"/>
      <c r="EME1" s="46"/>
      <c r="EMF1" s="46"/>
      <c r="EMG1" s="46"/>
      <c r="EMH1" s="46"/>
      <c r="EMI1" s="46"/>
      <c r="EMJ1" s="46"/>
      <c r="EMK1" s="46"/>
      <c r="EML1" s="46"/>
      <c r="EMM1" s="46"/>
      <c r="EMN1" s="46"/>
      <c r="EMO1" s="46"/>
      <c r="EMP1" s="46"/>
      <c r="EMQ1" s="46"/>
      <c r="EMR1" s="46"/>
      <c r="EMS1" s="46"/>
      <c r="EMT1" s="46"/>
      <c r="EMU1" s="46"/>
      <c r="EMV1" s="46"/>
      <c r="EMW1" s="46"/>
      <c r="EMX1" s="46"/>
      <c r="EMY1" s="46"/>
      <c r="EMZ1" s="46"/>
      <c r="ENA1" s="46"/>
      <c r="ENB1" s="46"/>
      <c r="ENC1" s="46"/>
      <c r="END1" s="46"/>
      <c r="ENE1" s="46"/>
      <c r="ENF1" s="46"/>
      <c r="ENG1" s="46"/>
      <c r="ENH1" s="46"/>
      <c r="ENI1" s="46"/>
      <c r="ENJ1" s="46"/>
      <c r="ENK1" s="46"/>
      <c r="ENL1" s="46"/>
      <c r="ENM1" s="46"/>
      <c r="ENN1" s="46"/>
      <c r="ENO1" s="46"/>
      <c r="ENP1" s="46"/>
      <c r="ENQ1" s="46"/>
      <c r="ENR1" s="46"/>
      <c r="ENS1" s="46"/>
      <c r="ENT1" s="46"/>
      <c r="ENU1" s="46"/>
      <c r="ENV1" s="46"/>
      <c r="ENW1" s="46"/>
      <c r="ENX1" s="46"/>
      <c r="ENY1" s="46"/>
      <c r="ENZ1" s="46"/>
      <c r="EOA1" s="46"/>
      <c r="EOB1" s="46"/>
      <c r="EOC1" s="46"/>
      <c r="EOD1" s="46"/>
      <c r="EOE1" s="46"/>
      <c r="EOF1" s="46"/>
      <c r="EOG1" s="46"/>
      <c r="EOH1" s="46"/>
      <c r="EOI1" s="46"/>
      <c r="EOJ1" s="46"/>
      <c r="EOK1" s="46"/>
      <c r="EOL1" s="46"/>
      <c r="EOM1" s="46"/>
      <c r="EON1" s="46"/>
      <c r="EOO1" s="46"/>
      <c r="EOP1" s="46"/>
      <c r="EOQ1" s="46"/>
      <c r="EOR1" s="46"/>
      <c r="EOS1" s="46"/>
      <c r="EOT1" s="46"/>
      <c r="EOU1" s="46"/>
      <c r="EOV1" s="46"/>
      <c r="EOW1" s="46"/>
      <c r="EOX1" s="46"/>
      <c r="EOY1" s="46"/>
      <c r="EOZ1" s="46"/>
      <c r="EPA1" s="46"/>
      <c r="EPB1" s="46"/>
      <c r="EPC1" s="46"/>
      <c r="EPD1" s="46"/>
      <c r="EPE1" s="46"/>
      <c r="EPF1" s="46"/>
      <c r="EPG1" s="46"/>
      <c r="EPH1" s="46"/>
      <c r="EPI1" s="46"/>
      <c r="EPJ1" s="46"/>
      <c r="EPK1" s="46"/>
      <c r="EPL1" s="46"/>
      <c r="EPM1" s="46"/>
      <c r="EPN1" s="46"/>
      <c r="EPO1" s="46"/>
      <c r="EPP1" s="46"/>
      <c r="EPQ1" s="46"/>
      <c r="EPR1" s="46"/>
      <c r="EPS1" s="46"/>
      <c r="EPT1" s="46"/>
      <c r="EPU1" s="46"/>
      <c r="EPV1" s="46"/>
      <c r="EPW1" s="46"/>
      <c r="EPX1" s="46"/>
      <c r="EPY1" s="46"/>
      <c r="EPZ1" s="46"/>
      <c r="EQA1" s="46"/>
      <c r="EQB1" s="46"/>
      <c r="EQC1" s="46"/>
      <c r="EQD1" s="46"/>
      <c r="EQE1" s="46"/>
      <c r="EQF1" s="46"/>
      <c r="EQG1" s="46"/>
      <c r="EQH1" s="46"/>
      <c r="EQI1" s="46"/>
      <c r="EQJ1" s="46"/>
      <c r="EQK1" s="46"/>
      <c r="EQL1" s="46"/>
      <c r="EQM1" s="46"/>
      <c r="EQN1" s="46"/>
      <c r="EQO1" s="46"/>
      <c r="EQP1" s="46"/>
      <c r="EQQ1" s="46"/>
      <c r="EQR1" s="46"/>
      <c r="EQS1" s="46"/>
      <c r="EQT1" s="46"/>
      <c r="EQU1" s="46"/>
      <c r="EQV1" s="46"/>
      <c r="EQW1" s="46"/>
      <c r="EQX1" s="46"/>
      <c r="EQY1" s="46"/>
      <c r="EQZ1" s="46"/>
      <c r="ERA1" s="46"/>
      <c r="ERB1" s="46"/>
      <c r="ERC1" s="46"/>
      <c r="ERD1" s="46"/>
      <c r="ERE1" s="46"/>
      <c r="ERF1" s="46"/>
      <c r="ERG1" s="46"/>
      <c r="ERH1" s="46"/>
      <c r="ERI1" s="46"/>
      <c r="ERJ1" s="46"/>
      <c r="ERK1" s="46"/>
      <c r="ERL1" s="46"/>
      <c r="ERM1" s="46"/>
      <c r="ERN1" s="46"/>
      <c r="ERO1" s="46"/>
      <c r="ERP1" s="46"/>
      <c r="ERQ1" s="46"/>
      <c r="ERR1" s="46"/>
      <c r="ERS1" s="46"/>
      <c r="ERT1" s="46"/>
      <c r="ERU1" s="46"/>
      <c r="ERV1" s="46"/>
      <c r="ERW1" s="46"/>
      <c r="ERX1" s="46"/>
      <c r="ERY1" s="46"/>
      <c r="ERZ1" s="46"/>
      <c r="ESA1" s="46"/>
      <c r="ESB1" s="46"/>
      <c r="ESC1" s="46"/>
      <c r="ESD1" s="46"/>
      <c r="ESE1" s="46"/>
      <c r="ESF1" s="46"/>
      <c r="ESG1" s="46"/>
      <c r="ESH1" s="46"/>
      <c r="ESI1" s="46"/>
      <c r="ESJ1" s="46"/>
      <c r="ESK1" s="46"/>
      <c r="ESL1" s="46"/>
      <c r="ESM1" s="46"/>
      <c r="ESN1" s="46"/>
      <c r="ESO1" s="46"/>
      <c r="ESP1" s="46"/>
      <c r="ESQ1" s="46"/>
      <c r="ESR1" s="46"/>
      <c r="ESS1" s="46"/>
      <c r="EST1" s="46"/>
      <c r="ESU1" s="46"/>
      <c r="ESV1" s="46"/>
      <c r="ESW1" s="46"/>
      <c r="ESX1" s="46"/>
      <c r="ESY1" s="46"/>
      <c r="ESZ1" s="46"/>
      <c r="ETA1" s="46"/>
      <c r="ETB1" s="46"/>
      <c r="ETC1" s="46"/>
      <c r="ETD1" s="46"/>
      <c r="ETE1" s="46"/>
      <c r="ETF1" s="46"/>
      <c r="ETG1" s="46"/>
      <c r="ETH1" s="46"/>
      <c r="ETI1" s="46"/>
      <c r="ETJ1" s="46"/>
      <c r="ETK1" s="46"/>
      <c r="ETL1" s="46"/>
      <c r="ETM1" s="46"/>
      <c r="ETN1" s="46"/>
      <c r="ETO1" s="46"/>
      <c r="ETP1" s="46"/>
      <c r="ETQ1" s="46"/>
      <c r="ETR1" s="46"/>
      <c r="ETS1" s="46"/>
      <c r="ETT1" s="46"/>
      <c r="ETU1" s="46"/>
      <c r="ETV1" s="46"/>
      <c r="ETW1" s="46"/>
      <c r="ETX1" s="46"/>
      <c r="ETY1" s="46"/>
      <c r="ETZ1" s="46"/>
      <c r="EUA1" s="46"/>
      <c r="EUB1" s="46"/>
      <c r="EUC1" s="46"/>
      <c r="EUD1" s="46"/>
      <c r="EUE1" s="46"/>
      <c r="EUF1" s="46"/>
      <c r="EUG1" s="46"/>
      <c r="EUH1" s="46"/>
      <c r="EUI1" s="46"/>
      <c r="EUJ1" s="46"/>
      <c r="EUK1" s="46"/>
      <c r="EUL1" s="46"/>
      <c r="EUM1" s="46"/>
      <c r="EUN1" s="46"/>
      <c r="EUO1" s="46"/>
      <c r="EUP1" s="46"/>
      <c r="EUQ1" s="46"/>
      <c r="EUR1" s="46"/>
      <c r="EUS1" s="46"/>
      <c r="EUT1" s="46"/>
      <c r="EUU1" s="46"/>
      <c r="EUV1" s="46"/>
      <c r="EUW1" s="46"/>
      <c r="EUX1" s="46"/>
      <c r="EUY1" s="46"/>
      <c r="EUZ1" s="46"/>
      <c r="EVA1" s="46"/>
      <c r="EVB1" s="46"/>
      <c r="EVC1" s="46"/>
      <c r="EVD1" s="46"/>
      <c r="EVE1" s="46"/>
      <c r="EVF1" s="46"/>
      <c r="EVG1" s="46"/>
      <c r="EVH1" s="46"/>
      <c r="EVI1" s="46"/>
      <c r="EVJ1" s="46"/>
      <c r="EVK1" s="46"/>
      <c r="EVL1" s="46"/>
      <c r="EVM1" s="46"/>
      <c r="EVN1" s="46"/>
      <c r="EVO1" s="46"/>
      <c r="EVP1" s="46"/>
      <c r="EVQ1" s="46"/>
      <c r="EVR1" s="46"/>
      <c r="EVS1" s="46"/>
      <c r="EVT1" s="46"/>
      <c r="EVU1" s="46"/>
      <c r="EVV1" s="46"/>
      <c r="EVW1" s="46"/>
      <c r="EVX1" s="46"/>
      <c r="EVY1" s="46"/>
      <c r="EVZ1" s="46"/>
      <c r="EWA1" s="46"/>
      <c r="EWB1" s="46"/>
      <c r="EWC1" s="46"/>
      <c r="EWD1" s="46"/>
      <c r="EWE1" s="46"/>
      <c r="EWF1" s="46"/>
      <c r="EWG1" s="46"/>
      <c r="EWH1" s="46"/>
      <c r="EWI1" s="46"/>
      <c r="EWJ1" s="46"/>
      <c r="EWK1" s="46"/>
      <c r="EWL1" s="46"/>
      <c r="EWM1" s="46"/>
      <c r="EWN1" s="46"/>
      <c r="EWO1" s="46"/>
      <c r="EWP1" s="46"/>
      <c r="EWQ1" s="46"/>
      <c r="EWR1" s="46"/>
      <c r="EWS1" s="46"/>
      <c r="EWT1" s="46"/>
      <c r="EWU1" s="46"/>
      <c r="EWV1" s="46"/>
      <c r="EWW1" s="46"/>
      <c r="EWX1" s="46"/>
      <c r="EWY1" s="46"/>
      <c r="EWZ1" s="46"/>
      <c r="EXA1" s="46"/>
      <c r="EXB1" s="46"/>
      <c r="EXC1" s="46"/>
      <c r="EXD1" s="46"/>
      <c r="EXE1" s="46"/>
      <c r="EXF1" s="46"/>
      <c r="EXG1" s="46"/>
      <c r="EXH1" s="46"/>
      <c r="EXI1" s="46"/>
      <c r="EXJ1" s="46"/>
      <c r="EXK1" s="46"/>
      <c r="EXL1" s="46"/>
      <c r="EXM1" s="46"/>
      <c r="EXN1" s="46"/>
      <c r="EXO1" s="46"/>
      <c r="EXP1" s="46"/>
      <c r="EXQ1" s="46"/>
      <c r="EXR1" s="46"/>
      <c r="EXS1" s="46"/>
      <c r="EXT1" s="46"/>
      <c r="EXU1" s="46"/>
      <c r="EXV1" s="46"/>
      <c r="EXW1" s="46"/>
      <c r="EXX1" s="46"/>
      <c r="EXY1" s="46"/>
      <c r="EXZ1" s="46"/>
      <c r="EYA1" s="46"/>
      <c r="EYB1" s="46"/>
      <c r="EYC1" s="46"/>
      <c r="EYD1" s="46"/>
      <c r="EYE1" s="46"/>
      <c r="EYF1" s="46"/>
      <c r="EYG1" s="46"/>
      <c r="EYH1" s="46"/>
      <c r="EYI1" s="46"/>
      <c r="EYJ1" s="46"/>
      <c r="EYK1" s="46"/>
      <c r="EYL1" s="46"/>
      <c r="EYM1" s="46"/>
      <c r="EYN1" s="46"/>
      <c r="EYO1" s="46"/>
      <c r="EYP1" s="46"/>
      <c r="EYQ1" s="46"/>
      <c r="EYR1" s="46"/>
      <c r="EYS1" s="46"/>
      <c r="EYT1" s="46"/>
      <c r="EYU1" s="46"/>
      <c r="EYV1" s="46"/>
      <c r="EYW1" s="46"/>
      <c r="EYX1" s="46"/>
      <c r="EYY1" s="46"/>
      <c r="EYZ1" s="46"/>
      <c r="EZA1" s="46"/>
      <c r="EZB1" s="46"/>
      <c r="EZC1" s="46"/>
      <c r="EZD1" s="46"/>
      <c r="EZE1" s="46"/>
      <c r="EZF1" s="46"/>
      <c r="EZG1" s="46"/>
      <c r="EZH1" s="46"/>
      <c r="EZI1" s="46"/>
      <c r="EZJ1" s="46"/>
      <c r="EZK1" s="46"/>
      <c r="EZL1" s="46"/>
      <c r="EZM1" s="46"/>
      <c r="EZN1" s="46"/>
      <c r="EZO1" s="46"/>
      <c r="EZP1" s="46"/>
      <c r="EZQ1" s="46"/>
      <c r="EZR1" s="46"/>
      <c r="EZS1" s="46"/>
      <c r="EZT1" s="46"/>
      <c r="EZU1" s="46"/>
      <c r="EZV1" s="46"/>
      <c r="EZW1" s="46"/>
      <c r="EZX1" s="46"/>
      <c r="EZY1" s="46"/>
      <c r="EZZ1" s="46"/>
      <c r="FAA1" s="46"/>
      <c r="FAB1" s="46"/>
      <c r="FAC1" s="46"/>
      <c r="FAD1" s="46"/>
      <c r="FAE1" s="46"/>
      <c r="FAF1" s="46"/>
      <c r="FAG1" s="46"/>
      <c r="FAH1" s="46"/>
      <c r="FAI1" s="46"/>
      <c r="FAJ1" s="46"/>
      <c r="FAK1" s="46"/>
      <c r="FAL1" s="46"/>
      <c r="FAM1" s="46"/>
      <c r="FAN1" s="46"/>
      <c r="FAO1" s="46"/>
      <c r="FAP1" s="46"/>
      <c r="FAQ1" s="46"/>
      <c r="FAR1" s="46"/>
      <c r="FAS1" s="46"/>
      <c r="FAT1" s="46"/>
      <c r="FAU1" s="46"/>
      <c r="FAV1" s="46"/>
      <c r="FAW1" s="46"/>
      <c r="FAX1" s="46"/>
      <c r="FAY1" s="46"/>
      <c r="FAZ1" s="46"/>
      <c r="FBA1" s="46"/>
      <c r="FBB1" s="46"/>
      <c r="FBC1" s="46"/>
      <c r="FBD1" s="46"/>
      <c r="FBE1" s="46"/>
      <c r="FBF1" s="46"/>
      <c r="FBG1" s="46"/>
      <c r="FBH1" s="46"/>
      <c r="FBI1" s="46"/>
      <c r="FBJ1" s="46"/>
      <c r="FBK1" s="46"/>
      <c r="FBL1" s="46"/>
      <c r="FBM1" s="46"/>
      <c r="FBN1" s="46"/>
      <c r="FBO1" s="46"/>
      <c r="FBP1" s="46"/>
      <c r="FBQ1" s="46"/>
      <c r="FBR1" s="46"/>
      <c r="FBS1" s="46"/>
      <c r="FBT1" s="46"/>
      <c r="FBU1" s="46"/>
      <c r="FBV1" s="46"/>
      <c r="FBW1" s="46"/>
      <c r="FBX1" s="46"/>
      <c r="FBY1" s="46"/>
      <c r="FBZ1" s="46"/>
      <c r="FCA1" s="46"/>
      <c r="FCB1" s="46"/>
      <c r="FCC1" s="46"/>
      <c r="FCD1" s="46"/>
      <c r="FCE1" s="46"/>
      <c r="FCF1" s="46"/>
      <c r="FCG1" s="46"/>
      <c r="FCH1" s="46"/>
      <c r="FCI1" s="46"/>
      <c r="FCJ1" s="46"/>
      <c r="FCK1" s="46"/>
      <c r="FCL1" s="46"/>
      <c r="FCM1" s="46"/>
      <c r="FCN1" s="46"/>
      <c r="FCO1" s="46"/>
      <c r="FCP1" s="46"/>
      <c r="FCQ1" s="46"/>
      <c r="FCR1" s="46"/>
      <c r="FCS1" s="46"/>
      <c r="FCT1" s="46"/>
      <c r="FCU1" s="46"/>
      <c r="FCV1" s="46"/>
      <c r="FCW1" s="46"/>
      <c r="FCX1" s="46"/>
      <c r="FCY1" s="46"/>
      <c r="FCZ1" s="46"/>
      <c r="FDA1" s="46"/>
      <c r="FDB1" s="46"/>
      <c r="FDC1" s="46"/>
      <c r="FDD1" s="46"/>
      <c r="FDE1" s="46"/>
      <c r="FDF1" s="46"/>
      <c r="FDG1" s="46"/>
      <c r="FDH1" s="46"/>
      <c r="FDI1" s="46"/>
      <c r="FDJ1" s="46"/>
      <c r="FDK1" s="46"/>
      <c r="FDL1" s="46"/>
      <c r="FDM1" s="46"/>
      <c r="FDN1" s="46"/>
      <c r="FDO1" s="46"/>
      <c r="FDP1" s="46"/>
      <c r="FDQ1" s="46"/>
      <c r="FDR1" s="46"/>
      <c r="FDS1" s="46"/>
      <c r="FDT1" s="46"/>
      <c r="FDU1" s="46"/>
      <c r="FDV1" s="46"/>
      <c r="FDW1" s="46"/>
      <c r="FDX1" s="46"/>
      <c r="FDY1" s="46"/>
      <c r="FDZ1" s="46"/>
      <c r="FEA1" s="46"/>
      <c r="FEB1" s="46"/>
      <c r="FEC1" s="46"/>
      <c r="FED1" s="46"/>
      <c r="FEE1" s="46"/>
      <c r="FEF1" s="46"/>
      <c r="FEG1" s="46"/>
      <c r="FEH1" s="46"/>
      <c r="FEI1" s="46"/>
      <c r="FEJ1" s="46"/>
      <c r="FEK1" s="46"/>
      <c r="FEL1" s="46"/>
      <c r="FEM1" s="46"/>
      <c r="FEN1" s="46"/>
      <c r="FEO1" s="46"/>
      <c r="FEP1" s="46"/>
      <c r="FEQ1" s="46"/>
      <c r="FER1" s="46"/>
      <c r="FES1" s="46"/>
      <c r="FET1" s="46"/>
      <c r="FEU1" s="46"/>
      <c r="FEV1" s="46"/>
      <c r="FEW1" s="46"/>
      <c r="FEX1" s="46"/>
      <c r="FEY1" s="46"/>
      <c r="FEZ1" s="46"/>
      <c r="FFA1" s="46"/>
      <c r="FFB1" s="46"/>
      <c r="FFC1" s="46"/>
      <c r="FFD1" s="46"/>
      <c r="FFE1" s="46"/>
      <c r="FFF1" s="46"/>
      <c r="FFG1" s="46"/>
      <c r="FFH1" s="46"/>
      <c r="FFI1" s="46"/>
      <c r="FFJ1" s="46"/>
      <c r="FFK1" s="46"/>
      <c r="FFL1" s="46"/>
      <c r="FFM1" s="46"/>
      <c r="FFN1" s="46"/>
      <c r="FFO1" s="46"/>
      <c r="FFP1" s="46"/>
      <c r="FFQ1" s="46"/>
      <c r="FFR1" s="46"/>
      <c r="FFS1" s="46"/>
      <c r="FFT1" s="46"/>
      <c r="FFU1" s="46"/>
      <c r="FFV1" s="46"/>
      <c r="FFW1" s="46"/>
      <c r="FFX1" s="46"/>
      <c r="FFY1" s="46"/>
      <c r="FFZ1" s="46"/>
      <c r="FGA1" s="46"/>
      <c r="FGB1" s="46"/>
      <c r="FGC1" s="46"/>
      <c r="FGD1" s="46"/>
      <c r="FGE1" s="46"/>
      <c r="FGF1" s="46"/>
      <c r="FGG1" s="46"/>
      <c r="FGH1" s="46"/>
      <c r="FGI1" s="46"/>
      <c r="FGJ1" s="46"/>
      <c r="FGK1" s="46"/>
      <c r="FGL1" s="46"/>
      <c r="FGM1" s="46"/>
      <c r="FGN1" s="46"/>
      <c r="FGO1" s="46"/>
      <c r="FGP1" s="46"/>
      <c r="FGQ1" s="46"/>
      <c r="FGR1" s="46"/>
      <c r="FGS1" s="46"/>
      <c r="FGT1" s="46"/>
      <c r="FGU1" s="46"/>
      <c r="FGV1" s="46"/>
      <c r="FGW1" s="46"/>
      <c r="FGX1" s="46"/>
      <c r="FGY1" s="46"/>
      <c r="FGZ1" s="46"/>
      <c r="FHA1" s="46"/>
      <c r="FHB1" s="46"/>
      <c r="FHC1" s="46"/>
      <c r="FHD1" s="46"/>
      <c r="FHE1" s="46"/>
      <c r="FHF1" s="46"/>
      <c r="FHG1" s="46"/>
      <c r="FHH1" s="46"/>
      <c r="FHI1" s="46"/>
      <c r="FHJ1" s="46"/>
      <c r="FHK1" s="46"/>
      <c r="FHL1" s="46"/>
      <c r="FHM1" s="46"/>
      <c r="FHN1" s="46"/>
      <c r="FHO1" s="46"/>
      <c r="FHP1" s="46"/>
      <c r="FHQ1" s="46"/>
      <c r="FHR1" s="46"/>
      <c r="FHS1" s="46"/>
      <c r="FHT1" s="46"/>
      <c r="FHU1" s="46"/>
      <c r="FHV1" s="46"/>
      <c r="FHW1" s="46"/>
      <c r="FHX1" s="46"/>
      <c r="FHY1" s="46"/>
      <c r="FHZ1" s="46"/>
      <c r="FIA1" s="46"/>
      <c r="FIB1" s="46"/>
      <c r="FIC1" s="46"/>
      <c r="FID1" s="46"/>
      <c r="FIE1" s="46"/>
      <c r="FIF1" s="46"/>
      <c r="FIG1" s="46"/>
      <c r="FIH1" s="46"/>
      <c r="FII1" s="46"/>
      <c r="FIJ1" s="46"/>
      <c r="FIK1" s="46"/>
      <c r="FIL1" s="46"/>
      <c r="FIM1" s="46"/>
      <c r="FIN1" s="46"/>
      <c r="FIO1" s="46"/>
      <c r="FIP1" s="46"/>
      <c r="FIQ1" s="46"/>
      <c r="FIR1" s="46"/>
      <c r="FIS1" s="46"/>
      <c r="FIT1" s="46"/>
      <c r="FIU1" s="46"/>
      <c r="FIV1" s="46"/>
      <c r="FIW1" s="46"/>
      <c r="FIX1" s="46"/>
      <c r="FIY1" s="46"/>
      <c r="FIZ1" s="46"/>
      <c r="FJA1" s="46"/>
      <c r="FJB1" s="46"/>
      <c r="FJC1" s="46"/>
      <c r="FJD1" s="46"/>
      <c r="FJE1" s="46"/>
      <c r="FJF1" s="46"/>
      <c r="FJG1" s="46"/>
      <c r="FJH1" s="46"/>
      <c r="FJI1" s="46"/>
      <c r="FJJ1" s="46"/>
      <c r="FJK1" s="46"/>
      <c r="FJL1" s="46"/>
      <c r="FJM1" s="46"/>
      <c r="FJN1" s="46"/>
      <c r="FJO1" s="46"/>
      <c r="FJP1" s="46"/>
      <c r="FJQ1" s="46"/>
      <c r="FJR1" s="46"/>
      <c r="FJS1" s="46"/>
      <c r="FJT1" s="46"/>
      <c r="FJU1" s="46"/>
      <c r="FJV1" s="46"/>
      <c r="FJW1" s="46"/>
      <c r="FJX1" s="46"/>
      <c r="FJY1" s="46"/>
      <c r="FJZ1" s="46"/>
      <c r="FKA1" s="46"/>
      <c r="FKB1" s="46"/>
      <c r="FKC1" s="46"/>
      <c r="FKD1" s="46"/>
      <c r="FKE1" s="46"/>
      <c r="FKF1" s="46"/>
      <c r="FKG1" s="46"/>
      <c r="FKH1" s="46"/>
      <c r="FKI1" s="46"/>
      <c r="FKJ1" s="46"/>
      <c r="FKK1" s="46"/>
      <c r="FKL1" s="46"/>
      <c r="FKM1" s="46"/>
      <c r="FKN1" s="46"/>
      <c r="FKO1" s="46"/>
      <c r="FKP1" s="46"/>
      <c r="FKQ1" s="46"/>
      <c r="FKR1" s="46"/>
      <c r="FKS1" s="46"/>
      <c r="FKT1" s="46"/>
      <c r="FKU1" s="46"/>
      <c r="FKV1" s="46"/>
      <c r="FKW1" s="46"/>
      <c r="FKX1" s="46"/>
      <c r="FKY1" s="46"/>
      <c r="FKZ1" s="46"/>
      <c r="FLA1" s="46"/>
      <c r="FLB1" s="46"/>
      <c r="FLC1" s="46"/>
      <c r="FLD1" s="46"/>
      <c r="FLE1" s="46"/>
      <c r="FLF1" s="46"/>
      <c r="FLG1" s="46"/>
      <c r="FLH1" s="46"/>
      <c r="FLI1" s="46"/>
      <c r="FLJ1" s="46"/>
      <c r="FLK1" s="46"/>
      <c r="FLL1" s="46"/>
      <c r="FLM1" s="46"/>
      <c r="FLN1" s="46"/>
      <c r="FLO1" s="46"/>
      <c r="FLP1" s="46"/>
      <c r="FLQ1" s="46"/>
      <c r="FLR1" s="46"/>
      <c r="FLS1" s="46"/>
      <c r="FLT1" s="46"/>
      <c r="FLU1" s="46"/>
      <c r="FLV1" s="46"/>
      <c r="FLW1" s="46"/>
      <c r="FLX1" s="46"/>
      <c r="FLY1" s="46"/>
      <c r="FLZ1" s="46"/>
      <c r="FMA1" s="46"/>
      <c r="FMB1" s="46"/>
      <c r="FMC1" s="46"/>
      <c r="FMD1" s="46"/>
      <c r="FME1" s="46"/>
      <c r="FMF1" s="46"/>
      <c r="FMG1" s="46"/>
      <c r="FMH1" s="46"/>
      <c r="FMI1" s="46"/>
      <c r="FMJ1" s="46"/>
      <c r="FMK1" s="46"/>
      <c r="FML1" s="46"/>
      <c r="FMM1" s="46"/>
      <c r="FMN1" s="46"/>
      <c r="FMO1" s="46"/>
      <c r="FMP1" s="46"/>
      <c r="FMQ1" s="46"/>
      <c r="FMR1" s="46"/>
      <c r="FMS1" s="46"/>
      <c r="FMT1" s="46"/>
      <c r="FMU1" s="46"/>
      <c r="FMV1" s="46"/>
      <c r="FMW1" s="46"/>
      <c r="FMX1" s="46"/>
      <c r="FMY1" s="46"/>
      <c r="FMZ1" s="46"/>
      <c r="FNA1" s="46"/>
      <c r="FNB1" s="46"/>
      <c r="FNC1" s="46"/>
      <c r="FND1" s="46"/>
      <c r="FNE1" s="46"/>
      <c r="FNF1" s="46"/>
      <c r="FNG1" s="46"/>
      <c r="FNH1" s="46"/>
      <c r="FNI1" s="46"/>
      <c r="FNJ1" s="46"/>
      <c r="FNK1" s="46"/>
      <c r="FNL1" s="46"/>
      <c r="FNM1" s="46"/>
      <c r="FNN1" s="46"/>
      <c r="FNO1" s="46"/>
      <c r="FNP1" s="46"/>
      <c r="FNQ1" s="46"/>
      <c r="FNR1" s="46"/>
      <c r="FNS1" s="46"/>
      <c r="FNT1" s="46"/>
      <c r="FNU1" s="46"/>
      <c r="FNV1" s="46"/>
      <c r="FNW1" s="46"/>
      <c r="FNX1" s="46"/>
      <c r="FNY1" s="46"/>
      <c r="FNZ1" s="46"/>
      <c r="FOA1" s="46"/>
      <c r="FOB1" s="46"/>
      <c r="FOC1" s="46"/>
      <c r="FOD1" s="46"/>
      <c r="FOE1" s="46"/>
      <c r="FOF1" s="46"/>
      <c r="FOG1" s="46"/>
      <c r="FOH1" s="46"/>
      <c r="FOI1" s="46"/>
      <c r="FOJ1" s="46"/>
      <c r="FOK1" s="46"/>
      <c r="FOL1" s="46"/>
      <c r="FOM1" s="46"/>
      <c r="FON1" s="46"/>
      <c r="FOO1" s="46"/>
      <c r="FOP1" s="46"/>
      <c r="FOQ1" s="46"/>
      <c r="FOR1" s="46"/>
      <c r="FOS1" s="46"/>
      <c r="FOT1" s="46"/>
      <c r="FOU1" s="46"/>
      <c r="FOV1" s="46"/>
      <c r="FOW1" s="46"/>
      <c r="FOX1" s="46"/>
      <c r="FOY1" s="46"/>
      <c r="FOZ1" s="46"/>
      <c r="FPA1" s="46"/>
      <c r="FPB1" s="46"/>
      <c r="FPC1" s="46"/>
      <c r="FPD1" s="46"/>
      <c r="FPE1" s="46"/>
      <c r="FPF1" s="46"/>
      <c r="FPG1" s="46"/>
      <c r="FPH1" s="46"/>
      <c r="FPI1" s="46"/>
      <c r="FPJ1" s="46"/>
      <c r="FPK1" s="46"/>
      <c r="FPL1" s="46"/>
      <c r="FPM1" s="46"/>
      <c r="FPN1" s="46"/>
      <c r="FPO1" s="46"/>
      <c r="FPP1" s="46"/>
      <c r="FPQ1" s="46"/>
      <c r="FPR1" s="46"/>
      <c r="FPS1" s="46"/>
      <c r="FPT1" s="46"/>
      <c r="FPU1" s="46"/>
      <c r="FPV1" s="46"/>
      <c r="FPW1" s="46"/>
      <c r="FPX1" s="46"/>
      <c r="FPY1" s="46"/>
      <c r="FPZ1" s="46"/>
      <c r="FQA1" s="46"/>
      <c r="FQB1" s="46"/>
      <c r="FQC1" s="46"/>
      <c r="FQD1" s="46"/>
      <c r="FQE1" s="46"/>
      <c r="FQF1" s="46"/>
      <c r="FQG1" s="46"/>
      <c r="FQH1" s="46"/>
      <c r="FQI1" s="46"/>
      <c r="FQJ1" s="46"/>
      <c r="FQK1" s="46"/>
      <c r="FQL1" s="46"/>
      <c r="FQM1" s="46"/>
      <c r="FQN1" s="46"/>
      <c r="FQO1" s="46"/>
      <c r="FQP1" s="46"/>
      <c r="FQQ1" s="46"/>
      <c r="FQR1" s="46"/>
      <c r="FQS1" s="46"/>
      <c r="FQT1" s="46"/>
      <c r="FQU1" s="46"/>
      <c r="FQV1" s="46"/>
      <c r="FQW1" s="46"/>
      <c r="FQX1" s="46"/>
      <c r="FQY1" s="46"/>
      <c r="FQZ1" s="46"/>
      <c r="FRA1" s="46"/>
      <c r="FRB1" s="46"/>
      <c r="FRC1" s="46"/>
      <c r="FRD1" s="46"/>
      <c r="FRE1" s="46"/>
      <c r="FRF1" s="46"/>
      <c r="FRG1" s="46"/>
      <c r="FRH1" s="46"/>
      <c r="FRI1" s="46"/>
      <c r="FRJ1" s="46"/>
      <c r="FRK1" s="46"/>
      <c r="FRL1" s="46"/>
      <c r="FRM1" s="46"/>
      <c r="FRN1" s="46"/>
      <c r="FRO1" s="46"/>
      <c r="FRP1" s="46"/>
      <c r="FRQ1" s="46"/>
      <c r="FRR1" s="46"/>
      <c r="FRS1" s="46"/>
      <c r="FRT1" s="46"/>
      <c r="FRU1" s="46"/>
      <c r="FRV1" s="46"/>
      <c r="FRW1" s="46"/>
      <c r="FRX1" s="46"/>
      <c r="FRY1" s="46"/>
      <c r="FRZ1" s="46"/>
      <c r="FSA1" s="46"/>
      <c r="FSB1" s="46"/>
      <c r="FSC1" s="46"/>
      <c r="FSD1" s="46"/>
      <c r="FSE1" s="46"/>
      <c r="FSF1" s="46"/>
      <c r="FSG1" s="46"/>
      <c r="FSH1" s="46"/>
      <c r="FSI1" s="46"/>
      <c r="FSJ1" s="46"/>
      <c r="FSK1" s="46"/>
      <c r="FSL1" s="46"/>
      <c r="FSM1" s="46"/>
      <c r="FSN1" s="46"/>
      <c r="FSO1" s="46"/>
      <c r="FSP1" s="46"/>
      <c r="FSQ1" s="46"/>
      <c r="FSR1" s="46"/>
      <c r="FSS1" s="46"/>
      <c r="FST1" s="46"/>
      <c r="FSU1" s="46"/>
      <c r="FSV1" s="46"/>
      <c r="FSW1" s="46"/>
      <c r="FSX1" s="46"/>
      <c r="FSY1" s="46"/>
      <c r="FSZ1" s="46"/>
      <c r="FTA1" s="46"/>
      <c r="FTB1" s="46"/>
      <c r="FTC1" s="46"/>
      <c r="FTD1" s="46"/>
      <c r="FTE1" s="46"/>
      <c r="FTF1" s="46"/>
      <c r="FTG1" s="46"/>
      <c r="FTH1" s="46"/>
      <c r="FTI1" s="46"/>
      <c r="FTJ1" s="46"/>
      <c r="FTK1" s="46"/>
      <c r="FTL1" s="46"/>
      <c r="FTM1" s="46"/>
      <c r="FTN1" s="46"/>
      <c r="FTO1" s="46"/>
      <c r="FTP1" s="46"/>
      <c r="FTQ1" s="46"/>
      <c r="FTR1" s="46"/>
      <c r="FTS1" s="46"/>
      <c r="FTT1" s="46"/>
      <c r="FTU1" s="46"/>
      <c r="FTV1" s="46"/>
      <c r="FTW1" s="46"/>
      <c r="FTX1" s="46"/>
      <c r="FTY1" s="46"/>
      <c r="FTZ1" s="46"/>
      <c r="FUA1" s="46"/>
      <c r="FUB1" s="46"/>
      <c r="FUC1" s="46"/>
      <c r="FUD1" s="46"/>
      <c r="FUE1" s="46"/>
      <c r="FUF1" s="46"/>
      <c r="FUG1" s="46"/>
      <c r="FUH1" s="46"/>
      <c r="FUI1" s="46"/>
      <c r="FUJ1" s="46"/>
      <c r="FUK1" s="46"/>
      <c r="FUL1" s="46"/>
      <c r="FUM1" s="46"/>
      <c r="FUN1" s="46"/>
      <c r="FUO1" s="46"/>
      <c r="FUP1" s="46"/>
      <c r="FUQ1" s="46"/>
      <c r="FUR1" s="46"/>
      <c r="FUS1" s="46"/>
      <c r="FUT1" s="46"/>
      <c r="FUU1" s="46"/>
      <c r="FUV1" s="46"/>
      <c r="FUW1" s="46"/>
      <c r="FUX1" s="46"/>
      <c r="FUY1" s="46"/>
      <c r="FUZ1" s="46"/>
      <c r="FVA1" s="46"/>
      <c r="FVB1" s="46"/>
      <c r="FVC1" s="46"/>
      <c r="FVD1" s="46"/>
      <c r="FVE1" s="46"/>
      <c r="FVF1" s="46"/>
      <c r="FVG1" s="46"/>
      <c r="FVH1" s="46"/>
      <c r="FVI1" s="46"/>
      <c r="FVJ1" s="46"/>
      <c r="FVK1" s="46"/>
      <c r="FVL1" s="46"/>
      <c r="FVM1" s="46"/>
      <c r="FVN1" s="46"/>
      <c r="FVO1" s="46"/>
      <c r="FVP1" s="46"/>
      <c r="FVQ1" s="46"/>
      <c r="FVR1" s="46"/>
      <c r="FVS1" s="46"/>
      <c r="FVT1" s="46"/>
      <c r="FVU1" s="46"/>
      <c r="FVV1" s="46"/>
      <c r="FVW1" s="46"/>
      <c r="FVX1" s="46"/>
      <c r="FVY1" s="46"/>
      <c r="FVZ1" s="46"/>
      <c r="FWA1" s="46"/>
      <c r="FWB1" s="46"/>
      <c r="FWC1" s="46"/>
      <c r="FWD1" s="46"/>
      <c r="FWE1" s="46"/>
      <c r="FWF1" s="46"/>
      <c r="FWG1" s="46"/>
      <c r="FWH1" s="46"/>
      <c r="FWI1" s="46"/>
      <c r="FWJ1" s="46"/>
      <c r="FWK1" s="46"/>
      <c r="FWL1" s="46"/>
      <c r="FWM1" s="46"/>
      <c r="FWN1" s="46"/>
      <c r="FWO1" s="46"/>
      <c r="FWP1" s="46"/>
      <c r="FWQ1" s="46"/>
      <c r="FWR1" s="46"/>
      <c r="FWS1" s="46"/>
      <c r="FWT1" s="46"/>
      <c r="FWU1" s="46"/>
      <c r="FWV1" s="46"/>
      <c r="FWW1" s="46"/>
      <c r="FWX1" s="46"/>
      <c r="FWY1" s="46"/>
      <c r="FWZ1" s="46"/>
      <c r="FXA1" s="46"/>
      <c r="FXB1" s="46"/>
      <c r="FXC1" s="46"/>
      <c r="FXD1" s="46"/>
      <c r="FXE1" s="46"/>
      <c r="FXF1" s="46"/>
      <c r="FXG1" s="46"/>
      <c r="FXH1" s="46"/>
      <c r="FXI1" s="46"/>
      <c r="FXJ1" s="46"/>
      <c r="FXK1" s="46"/>
      <c r="FXL1" s="46"/>
      <c r="FXM1" s="46"/>
      <c r="FXN1" s="46"/>
      <c r="FXO1" s="46"/>
      <c r="FXP1" s="46"/>
      <c r="FXQ1" s="46"/>
      <c r="FXR1" s="46"/>
      <c r="FXS1" s="46"/>
      <c r="FXT1" s="46"/>
      <c r="FXU1" s="46"/>
      <c r="FXV1" s="46"/>
      <c r="FXW1" s="46"/>
      <c r="FXX1" s="46"/>
      <c r="FXY1" s="46"/>
      <c r="FXZ1" s="46"/>
      <c r="FYA1" s="46"/>
      <c r="FYB1" s="46"/>
      <c r="FYC1" s="46"/>
      <c r="FYD1" s="46"/>
      <c r="FYE1" s="46"/>
      <c r="FYF1" s="46"/>
      <c r="FYG1" s="46"/>
      <c r="FYH1" s="46"/>
      <c r="FYI1" s="46"/>
      <c r="FYJ1" s="46"/>
      <c r="FYK1" s="46"/>
      <c r="FYL1" s="46"/>
      <c r="FYM1" s="46"/>
      <c r="FYN1" s="46"/>
      <c r="FYO1" s="46"/>
      <c r="FYP1" s="46"/>
      <c r="FYQ1" s="46"/>
      <c r="FYR1" s="46"/>
      <c r="FYS1" s="46"/>
      <c r="FYT1" s="46"/>
      <c r="FYU1" s="46"/>
      <c r="FYV1" s="46"/>
      <c r="FYW1" s="46"/>
      <c r="FYX1" s="46"/>
      <c r="FYY1" s="46"/>
      <c r="FYZ1" s="46"/>
      <c r="FZA1" s="46"/>
      <c r="FZB1" s="46"/>
      <c r="FZC1" s="46"/>
      <c r="FZD1" s="46"/>
      <c r="FZE1" s="46"/>
      <c r="FZF1" s="46"/>
      <c r="FZG1" s="46"/>
      <c r="FZH1" s="46"/>
      <c r="FZI1" s="46"/>
      <c r="FZJ1" s="46"/>
      <c r="FZK1" s="46"/>
      <c r="FZL1" s="46"/>
      <c r="FZM1" s="46"/>
      <c r="FZN1" s="46"/>
      <c r="FZO1" s="46"/>
      <c r="FZP1" s="46"/>
      <c r="FZQ1" s="46"/>
      <c r="FZR1" s="46"/>
      <c r="FZS1" s="46"/>
      <c r="FZT1" s="46"/>
      <c r="FZU1" s="46"/>
      <c r="FZV1" s="46"/>
      <c r="FZW1" s="46"/>
      <c r="FZX1" s="46"/>
      <c r="FZY1" s="46"/>
      <c r="FZZ1" s="46"/>
      <c r="GAA1" s="46"/>
      <c r="GAB1" s="46"/>
      <c r="GAC1" s="46"/>
      <c r="GAD1" s="46"/>
      <c r="GAE1" s="46"/>
      <c r="GAF1" s="46"/>
      <c r="GAG1" s="46"/>
      <c r="GAH1" s="46"/>
      <c r="GAI1" s="46"/>
      <c r="GAJ1" s="46"/>
      <c r="GAK1" s="46"/>
      <c r="GAL1" s="46"/>
      <c r="GAM1" s="46"/>
      <c r="GAN1" s="46"/>
      <c r="GAO1" s="46"/>
      <c r="GAP1" s="46"/>
      <c r="GAQ1" s="46"/>
      <c r="GAR1" s="46"/>
      <c r="GAS1" s="46"/>
      <c r="GAT1" s="46"/>
      <c r="GAU1" s="46"/>
      <c r="GAV1" s="46"/>
      <c r="GAW1" s="46"/>
      <c r="GAX1" s="46"/>
      <c r="GAY1" s="46"/>
      <c r="GAZ1" s="46"/>
      <c r="GBA1" s="46"/>
      <c r="GBB1" s="46"/>
      <c r="GBC1" s="46"/>
      <c r="GBD1" s="46"/>
      <c r="GBE1" s="46"/>
      <c r="GBF1" s="46"/>
      <c r="GBG1" s="46"/>
      <c r="GBH1" s="46"/>
      <c r="GBI1" s="46"/>
      <c r="GBJ1" s="46"/>
      <c r="GBK1" s="46"/>
      <c r="GBL1" s="46"/>
      <c r="GBM1" s="46"/>
      <c r="GBN1" s="46"/>
      <c r="GBO1" s="46"/>
      <c r="GBP1" s="46"/>
      <c r="GBQ1" s="46"/>
      <c r="GBR1" s="46"/>
      <c r="GBS1" s="46"/>
      <c r="GBT1" s="46"/>
      <c r="GBU1" s="46"/>
      <c r="GBV1" s="46"/>
      <c r="GBW1" s="46"/>
      <c r="GBX1" s="46"/>
      <c r="GBY1" s="46"/>
      <c r="GBZ1" s="46"/>
      <c r="GCA1" s="46"/>
      <c r="GCB1" s="46"/>
      <c r="GCC1" s="46"/>
      <c r="GCD1" s="46"/>
      <c r="GCE1" s="46"/>
      <c r="GCF1" s="46"/>
      <c r="GCG1" s="46"/>
      <c r="GCH1" s="46"/>
      <c r="GCI1" s="46"/>
      <c r="GCJ1" s="46"/>
      <c r="GCK1" s="46"/>
      <c r="GCL1" s="46"/>
      <c r="GCM1" s="46"/>
      <c r="GCN1" s="46"/>
      <c r="GCO1" s="46"/>
      <c r="GCP1" s="46"/>
      <c r="GCQ1" s="46"/>
      <c r="GCR1" s="46"/>
      <c r="GCS1" s="46"/>
      <c r="GCT1" s="46"/>
      <c r="GCU1" s="46"/>
      <c r="GCV1" s="46"/>
      <c r="GCW1" s="46"/>
      <c r="GCX1" s="46"/>
      <c r="GCY1" s="46"/>
      <c r="GCZ1" s="46"/>
      <c r="GDA1" s="46"/>
      <c r="GDB1" s="46"/>
      <c r="GDC1" s="46"/>
      <c r="GDD1" s="46"/>
      <c r="GDE1" s="46"/>
      <c r="GDF1" s="46"/>
      <c r="GDG1" s="46"/>
      <c r="GDH1" s="46"/>
      <c r="GDI1" s="46"/>
      <c r="GDJ1" s="46"/>
      <c r="GDK1" s="46"/>
      <c r="GDL1" s="46"/>
      <c r="GDM1" s="46"/>
      <c r="GDN1" s="46"/>
      <c r="GDO1" s="46"/>
      <c r="GDP1" s="46"/>
      <c r="GDQ1" s="46"/>
      <c r="GDR1" s="46"/>
      <c r="GDS1" s="46"/>
      <c r="GDT1" s="46"/>
      <c r="GDU1" s="46"/>
      <c r="GDV1" s="46"/>
      <c r="GDW1" s="46"/>
      <c r="GDX1" s="46"/>
      <c r="GDY1" s="46"/>
      <c r="GDZ1" s="46"/>
      <c r="GEA1" s="46"/>
      <c r="GEB1" s="46"/>
      <c r="GEC1" s="46"/>
      <c r="GED1" s="46"/>
      <c r="GEE1" s="46"/>
      <c r="GEF1" s="46"/>
      <c r="GEG1" s="46"/>
      <c r="GEH1" s="46"/>
      <c r="GEI1" s="46"/>
      <c r="GEJ1" s="46"/>
      <c r="GEK1" s="46"/>
      <c r="GEL1" s="46"/>
      <c r="GEM1" s="46"/>
      <c r="GEN1" s="46"/>
      <c r="GEO1" s="46"/>
      <c r="GEP1" s="46"/>
      <c r="GEQ1" s="46"/>
      <c r="GER1" s="46"/>
      <c r="GES1" s="46"/>
      <c r="GET1" s="46"/>
      <c r="GEU1" s="46"/>
      <c r="GEV1" s="46"/>
      <c r="GEW1" s="46"/>
      <c r="GEX1" s="46"/>
      <c r="GEY1" s="46"/>
      <c r="GEZ1" s="46"/>
      <c r="GFA1" s="46"/>
      <c r="GFB1" s="46"/>
      <c r="GFC1" s="46"/>
      <c r="GFD1" s="46"/>
      <c r="GFE1" s="46"/>
      <c r="GFF1" s="46"/>
      <c r="GFG1" s="46"/>
      <c r="GFH1" s="46"/>
      <c r="GFI1" s="46"/>
      <c r="GFJ1" s="46"/>
      <c r="GFK1" s="46"/>
      <c r="GFL1" s="46"/>
      <c r="GFM1" s="46"/>
      <c r="GFN1" s="46"/>
      <c r="GFO1" s="46"/>
      <c r="GFP1" s="46"/>
      <c r="GFQ1" s="46"/>
      <c r="GFR1" s="46"/>
      <c r="GFS1" s="46"/>
      <c r="GFT1" s="46"/>
      <c r="GFU1" s="46"/>
      <c r="GFV1" s="46"/>
      <c r="GFW1" s="46"/>
      <c r="GFX1" s="46"/>
      <c r="GFY1" s="46"/>
      <c r="GFZ1" s="46"/>
      <c r="GGA1" s="46"/>
      <c r="GGB1" s="46"/>
      <c r="GGC1" s="46"/>
      <c r="GGD1" s="46"/>
      <c r="GGE1" s="46"/>
      <c r="GGF1" s="46"/>
      <c r="GGG1" s="46"/>
      <c r="GGH1" s="46"/>
      <c r="GGI1" s="46"/>
      <c r="GGJ1" s="46"/>
      <c r="GGK1" s="46"/>
      <c r="GGL1" s="46"/>
      <c r="GGM1" s="46"/>
      <c r="GGN1" s="46"/>
      <c r="GGO1" s="46"/>
      <c r="GGP1" s="46"/>
      <c r="GGQ1" s="46"/>
      <c r="GGR1" s="46"/>
      <c r="GGS1" s="46"/>
      <c r="GGT1" s="46"/>
      <c r="GGU1" s="46"/>
      <c r="GGV1" s="46"/>
      <c r="GGW1" s="46"/>
      <c r="GGX1" s="46"/>
      <c r="GGY1" s="46"/>
      <c r="GGZ1" s="46"/>
      <c r="GHA1" s="46"/>
      <c r="GHB1" s="46"/>
      <c r="GHC1" s="46"/>
      <c r="GHD1" s="46"/>
      <c r="GHE1" s="46"/>
      <c r="GHF1" s="46"/>
      <c r="GHG1" s="46"/>
      <c r="GHH1" s="46"/>
      <c r="GHI1" s="46"/>
      <c r="GHJ1" s="46"/>
      <c r="GHK1" s="46"/>
      <c r="GHL1" s="46"/>
      <c r="GHM1" s="46"/>
      <c r="GHN1" s="46"/>
      <c r="GHO1" s="46"/>
      <c r="GHP1" s="46"/>
      <c r="GHQ1" s="46"/>
      <c r="GHR1" s="46"/>
      <c r="GHS1" s="46"/>
      <c r="GHT1" s="46"/>
      <c r="GHU1" s="46"/>
      <c r="GHV1" s="46"/>
      <c r="GHW1" s="46"/>
      <c r="GHX1" s="46"/>
      <c r="GHY1" s="46"/>
      <c r="GHZ1" s="46"/>
      <c r="GIA1" s="46"/>
      <c r="GIB1" s="46"/>
      <c r="GIC1" s="46"/>
      <c r="GID1" s="46"/>
      <c r="GIE1" s="46"/>
      <c r="GIF1" s="46"/>
      <c r="GIG1" s="46"/>
      <c r="GIH1" s="46"/>
      <c r="GII1" s="46"/>
      <c r="GIJ1" s="46"/>
      <c r="GIK1" s="46"/>
      <c r="GIL1" s="46"/>
      <c r="GIM1" s="46"/>
      <c r="GIN1" s="46"/>
      <c r="GIO1" s="46"/>
      <c r="GIP1" s="46"/>
      <c r="GIQ1" s="46"/>
      <c r="GIR1" s="46"/>
      <c r="GIS1" s="46"/>
      <c r="GIT1" s="46"/>
      <c r="GIU1" s="46"/>
      <c r="GIV1" s="46"/>
      <c r="GIW1" s="46"/>
      <c r="GIX1" s="46"/>
      <c r="GIY1" s="46"/>
      <c r="GIZ1" s="46"/>
      <c r="GJA1" s="46"/>
      <c r="GJB1" s="46"/>
      <c r="GJC1" s="46"/>
      <c r="GJD1" s="46"/>
      <c r="GJE1" s="46"/>
      <c r="GJF1" s="46"/>
      <c r="GJG1" s="46"/>
      <c r="GJH1" s="46"/>
      <c r="GJI1" s="46"/>
      <c r="GJJ1" s="46"/>
      <c r="GJK1" s="46"/>
      <c r="GJL1" s="46"/>
      <c r="GJM1" s="46"/>
      <c r="GJN1" s="46"/>
      <c r="GJO1" s="46"/>
      <c r="GJP1" s="46"/>
      <c r="GJQ1" s="46"/>
      <c r="GJR1" s="46"/>
      <c r="GJS1" s="46"/>
      <c r="GJT1" s="46"/>
      <c r="GJU1" s="46"/>
      <c r="GJV1" s="46"/>
      <c r="GJW1" s="46"/>
      <c r="GJX1" s="46"/>
      <c r="GJY1" s="46"/>
      <c r="GJZ1" s="46"/>
      <c r="GKA1" s="46"/>
      <c r="GKB1" s="46"/>
      <c r="GKC1" s="46"/>
      <c r="GKD1" s="46"/>
      <c r="GKE1" s="46"/>
      <c r="GKF1" s="46"/>
      <c r="GKG1" s="46"/>
      <c r="GKH1" s="46"/>
      <c r="GKI1" s="46"/>
      <c r="GKJ1" s="46"/>
      <c r="GKK1" s="46"/>
      <c r="GKL1" s="46"/>
      <c r="GKM1" s="46"/>
      <c r="GKN1" s="46"/>
      <c r="GKO1" s="46"/>
      <c r="GKP1" s="46"/>
      <c r="GKQ1" s="46"/>
      <c r="GKR1" s="46"/>
      <c r="GKS1" s="46"/>
      <c r="GKT1" s="46"/>
      <c r="GKU1" s="46"/>
      <c r="GKV1" s="46"/>
      <c r="GKW1" s="46"/>
      <c r="GKX1" s="46"/>
      <c r="GKY1" s="46"/>
      <c r="GKZ1" s="46"/>
      <c r="GLA1" s="46"/>
      <c r="GLB1" s="46"/>
      <c r="GLC1" s="46"/>
      <c r="GLD1" s="46"/>
      <c r="GLE1" s="46"/>
      <c r="GLF1" s="46"/>
      <c r="GLG1" s="46"/>
      <c r="GLH1" s="46"/>
      <c r="GLI1" s="46"/>
      <c r="GLJ1" s="46"/>
      <c r="GLK1" s="46"/>
      <c r="GLL1" s="46"/>
      <c r="GLM1" s="46"/>
      <c r="GLN1" s="46"/>
      <c r="GLO1" s="46"/>
      <c r="GLP1" s="46"/>
      <c r="GLQ1" s="46"/>
      <c r="GLR1" s="46"/>
      <c r="GLS1" s="46"/>
      <c r="GLT1" s="46"/>
      <c r="GLU1" s="46"/>
      <c r="GLV1" s="46"/>
      <c r="GLW1" s="46"/>
      <c r="GLX1" s="46"/>
      <c r="GLY1" s="46"/>
      <c r="GLZ1" s="46"/>
      <c r="GMA1" s="46"/>
      <c r="GMB1" s="46"/>
      <c r="GMC1" s="46"/>
      <c r="GMD1" s="46"/>
      <c r="GME1" s="46"/>
      <c r="GMF1" s="46"/>
      <c r="GMG1" s="46"/>
      <c r="GMH1" s="46"/>
      <c r="GMI1" s="46"/>
      <c r="GMJ1" s="46"/>
      <c r="GMK1" s="46"/>
      <c r="GML1" s="46"/>
      <c r="GMM1" s="46"/>
      <c r="GMN1" s="46"/>
      <c r="GMO1" s="46"/>
      <c r="GMP1" s="46"/>
      <c r="GMQ1" s="46"/>
      <c r="GMR1" s="46"/>
      <c r="GMS1" s="46"/>
      <c r="GMT1" s="46"/>
      <c r="GMU1" s="46"/>
      <c r="GMV1" s="46"/>
      <c r="GMW1" s="46"/>
      <c r="GMX1" s="46"/>
      <c r="GMY1" s="46"/>
      <c r="GMZ1" s="46"/>
      <c r="GNA1" s="46"/>
      <c r="GNB1" s="46"/>
      <c r="GNC1" s="46"/>
      <c r="GND1" s="46"/>
      <c r="GNE1" s="46"/>
      <c r="GNF1" s="46"/>
      <c r="GNG1" s="46"/>
      <c r="GNH1" s="46"/>
      <c r="GNI1" s="46"/>
      <c r="GNJ1" s="46"/>
      <c r="GNK1" s="46"/>
      <c r="GNL1" s="46"/>
      <c r="GNM1" s="46"/>
      <c r="GNN1" s="46"/>
      <c r="GNO1" s="46"/>
      <c r="GNP1" s="46"/>
      <c r="GNQ1" s="46"/>
      <c r="GNR1" s="46"/>
      <c r="GNS1" s="46"/>
      <c r="GNT1" s="46"/>
      <c r="GNU1" s="46"/>
      <c r="GNV1" s="46"/>
      <c r="GNW1" s="46"/>
      <c r="GNX1" s="46"/>
      <c r="GNY1" s="46"/>
      <c r="GNZ1" s="46"/>
      <c r="GOA1" s="46"/>
      <c r="GOB1" s="46"/>
      <c r="GOC1" s="46"/>
      <c r="GOD1" s="46"/>
      <c r="GOE1" s="46"/>
      <c r="GOF1" s="46"/>
      <c r="GOG1" s="46"/>
      <c r="GOH1" s="46"/>
      <c r="GOI1" s="46"/>
      <c r="GOJ1" s="46"/>
      <c r="GOK1" s="46"/>
      <c r="GOL1" s="46"/>
      <c r="GOM1" s="46"/>
      <c r="GON1" s="46"/>
      <c r="GOO1" s="46"/>
      <c r="GOP1" s="46"/>
      <c r="GOQ1" s="46"/>
      <c r="GOR1" s="46"/>
      <c r="GOS1" s="46"/>
      <c r="GOT1" s="46"/>
      <c r="GOU1" s="46"/>
      <c r="GOV1" s="46"/>
      <c r="GOW1" s="46"/>
      <c r="GOX1" s="46"/>
      <c r="GOY1" s="46"/>
      <c r="GOZ1" s="46"/>
      <c r="GPA1" s="46"/>
      <c r="GPB1" s="46"/>
      <c r="GPC1" s="46"/>
      <c r="GPD1" s="46"/>
      <c r="GPE1" s="46"/>
      <c r="GPF1" s="46"/>
      <c r="GPG1" s="46"/>
      <c r="GPH1" s="46"/>
      <c r="GPI1" s="46"/>
      <c r="GPJ1" s="46"/>
      <c r="GPK1" s="46"/>
      <c r="GPL1" s="46"/>
      <c r="GPM1" s="46"/>
      <c r="GPN1" s="46"/>
      <c r="GPO1" s="46"/>
      <c r="GPP1" s="46"/>
      <c r="GPQ1" s="46"/>
      <c r="GPR1" s="46"/>
      <c r="GPS1" s="46"/>
      <c r="GPT1" s="46"/>
      <c r="GPU1" s="46"/>
      <c r="GPV1" s="46"/>
      <c r="GPW1" s="46"/>
      <c r="GPX1" s="46"/>
      <c r="GPY1" s="46"/>
      <c r="GPZ1" s="46"/>
      <c r="GQA1" s="46"/>
      <c r="GQB1" s="46"/>
      <c r="GQC1" s="46"/>
      <c r="GQD1" s="46"/>
      <c r="GQE1" s="46"/>
      <c r="GQF1" s="46"/>
      <c r="GQG1" s="46"/>
      <c r="GQH1" s="46"/>
      <c r="GQI1" s="46"/>
      <c r="GQJ1" s="46"/>
      <c r="GQK1" s="46"/>
      <c r="GQL1" s="46"/>
      <c r="GQM1" s="46"/>
      <c r="GQN1" s="46"/>
      <c r="GQO1" s="46"/>
      <c r="GQP1" s="46"/>
      <c r="GQQ1" s="46"/>
      <c r="GQR1" s="46"/>
      <c r="GQS1" s="46"/>
      <c r="GQT1" s="46"/>
      <c r="GQU1" s="46"/>
      <c r="GQV1" s="46"/>
      <c r="GQW1" s="46"/>
      <c r="GQX1" s="46"/>
      <c r="GQY1" s="46"/>
      <c r="GQZ1" s="46"/>
      <c r="GRA1" s="46"/>
      <c r="GRB1" s="46"/>
      <c r="GRC1" s="46"/>
      <c r="GRD1" s="46"/>
      <c r="GRE1" s="46"/>
      <c r="GRF1" s="46"/>
      <c r="GRG1" s="46"/>
      <c r="GRH1" s="46"/>
      <c r="GRI1" s="46"/>
      <c r="GRJ1" s="46"/>
      <c r="GRK1" s="46"/>
      <c r="GRL1" s="46"/>
      <c r="GRM1" s="46"/>
      <c r="GRN1" s="46"/>
      <c r="GRO1" s="46"/>
      <c r="GRP1" s="46"/>
      <c r="GRQ1" s="46"/>
      <c r="GRR1" s="46"/>
      <c r="GRS1" s="46"/>
      <c r="GRT1" s="46"/>
      <c r="GRU1" s="46"/>
      <c r="GRV1" s="46"/>
      <c r="GRW1" s="46"/>
      <c r="GRX1" s="46"/>
      <c r="GRY1" s="46"/>
      <c r="GRZ1" s="46"/>
      <c r="GSA1" s="46"/>
      <c r="GSB1" s="46"/>
      <c r="GSC1" s="46"/>
      <c r="GSD1" s="46"/>
      <c r="GSE1" s="46"/>
      <c r="GSF1" s="46"/>
      <c r="GSG1" s="46"/>
      <c r="GSH1" s="46"/>
      <c r="GSI1" s="46"/>
      <c r="GSJ1" s="46"/>
      <c r="GSK1" s="46"/>
      <c r="GSL1" s="46"/>
      <c r="GSM1" s="46"/>
      <c r="GSN1" s="46"/>
      <c r="GSO1" s="46"/>
      <c r="GSP1" s="46"/>
      <c r="GSQ1" s="46"/>
      <c r="GSR1" s="46"/>
      <c r="GSS1" s="46"/>
      <c r="GST1" s="46"/>
      <c r="GSU1" s="46"/>
      <c r="GSV1" s="46"/>
      <c r="GSW1" s="46"/>
      <c r="GSX1" s="46"/>
      <c r="GSY1" s="46"/>
      <c r="GSZ1" s="46"/>
      <c r="GTA1" s="46"/>
      <c r="GTB1" s="46"/>
      <c r="GTC1" s="46"/>
      <c r="GTD1" s="46"/>
      <c r="GTE1" s="46"/>
      <c r="GTF1" s="46"/>
      <c r="GTG1" s="46"/>
      <c r="GTH1" s="46"/>
      <c r="GTI1" s="46"/>
      <c r="GTJ1" s="46"/>
      <c r="GTK1" s="46"/>
      <c r="GTL1" s="46"/>
      <c r="GTM1" s="46"/>
      <c r="GTN1" s="46"/>
      <c r="GTO1" s="46"/>
      <c r="GTP1" s="46"/>
      <c r="GTQ1" s="46"/>
      <c r="GTR1" s="46"/>
      <c r="GTS1" s="46"/>
      <c r="GTT1" s="46"/>
      <c r="GTU1" s="46"/>
      <c r="GTV1" s="46"/>
      <c r="GTW1" s="46"/>
      <c r="GTX1" s="46"/>
      <c r="GTY1" s="46"/>
      <c r="GTZ1" s="46"/>
      <c r="GUA1" s="46"/>
      <c r="GUB1" s="46"/>
      <c r="GUC1" s="46"/>
      <c r="GUD1" s="46"/>
      <c r="GUE1" s="46"/>
      <c r="GUF1" s="46"/>
      <c r="GUG1" s="46"/>
      <c r="GUH1" s="46"/>
      <c r="GUI1" s="46"/>
      <c r="GUJ1" s="46"/>
      <c r="GUK1" s="46"/>
      <c r="GUL1" s="46"/>
      <c r="GUM1" s="46"/>
      <c r="GUN1" s="46"/>
      <c r="GUO1" s="46"/>
      <c r="GUP1" s="46"/>
      <c r="GUQ1" s="46"/>
      <c r="GUR1" s="46"/>
      <c r="GUS1" s="46"/>
      <c r="GUT1" s="46"/>
      <c r="GUU1" s="46"/>
      <c r="GUV1" s="46"/>
      <c r="GUW1" s="46"/>
      <c r="GUX1" s="46"/>
      <c r="GUY1" s="46"/>
      <c r="GUZ1" s="46"/>
      <c r="GVA1" s="46"/>
      <c r="GVB1" s="46"/>
      <c r="GVC1" s="46"/>
      <c r="GVD1" s="46"/>
      <c r="GVE1" s="46"/>
      <c r="GVF1" s="46"/>
      <c r="GVG1" s="46"/>
      <c r="GVH1" s="46"/>
      <c r="GVI1" s="46"/>
      <c r="GVJ1" s="46"/>
      <c r="GVK1" s="46"/>
      <c r="GVL1" s="46"/>
      <c r="GVM1" s="46"/>
      <c r="GVN1" s="46"/>
      <c r="GVO1" s="46"/>
      <c r="GVP1" s="46"/>
      <c r="GVQ1" s="46"/>
      <c r="GVR1" s="46"/>
      <c r="GVS1" s="46"/>
      <c r="GVT1" s="46"/>
      <c r="GVU1" s="46"/>
      <c r="GVV1" s="46"/>
      <c r="GVW1" s="46"/>
      <c r="GVX1" s="46"/>
      <c r="GVY1" s="46"/>
      <c r="GVZ1" s="46"/>
      <c r="GWA1" s="46"/>
      <c r="GWB1" s="46"/>
      <c r="GWC1" s="46"/>
      <c r="GWD1" s="46"/>
      <c r="GWE1" s="46"/>
      <c r="GWF1" s="46"/>
      <c r="GWG1" s="46"/>
      <c r="GWH1" s="46"/>
      <c r="GWI1" s="46"/>
      <c r="GWJ1" s="46"/>
      <c r="GWK1" s="46"/>
      <c r="GWL1" s="46"/>
      <c r="GWM1" s="46"/>
      <c r="GWN1" s="46"/>
      <c r="GWO1" s="46"/>
      <c r="GWP1" s="46"/>
      <c r="GWQ1" s="46"/>
      <c r="GWR1" s="46"/>
      <c r="GWS1" s="46"/>
      <c r="GWT1" s="46"/>
      <c r="GWU1" s="46"/>
      <c r="GWV1" s="46"/>
      <c r="GWW1" s="46"/>
      <c r="GWX1" s="46"/>
      <c r="GWY1" s="46"/>
      <c r="GWZ1" s="46"/>
      <c r="GXA1" s="46"/>
      <c r="GXB1" s="46"/>
      <c r="GXC1" s="46"/>
      <c r="GXD1" s="46"/>
      <c r="GXE1" s="46"/>
      <c r="GXF1" s="46"/>
      <c r="GXG1" s="46"/>
      <c r="GXH1" s="46"/>
      <c r="GXI1" s="46"/>
      <c r="GXJ1" s="46"/>
      <c r="GXK1" s="46"/>
      <c r="GXL1" s="46"/>
      <c r="GXM1" s="46"/>
      <c r="GXN1" s="46"/>
      <c r="GXO1" s="46"/>
      <c r="GXP1" s="46"/>
      <c r="GXQ1" s="46"/>
      <c r="GXR1" s="46"/>
      <c r="GXS1" s="46"/>
      <c r="GXT1" s="46"/>
      <c r="GXU1" s="46"/>
      <c r="GXV1" s="46"/>
      <c r="GXW1" s="46"/>
      <c r="GXX1" s="46"/>
      <c r="GXY1" s="46"/>
      <c r="GXZ1" s="46"/>
      <c r="GYA1" s="46"/>
      <c r="GYB1" s="46"/>
      <c r="GYC1" s="46"/>
      <c r="GYD1" s="46"/>
      <c r="GYE1" s="46"/>
      <c r="GYF1" s="46"/>
      <c r="GYG1" s="46"/>
      <c r="GYH1" s="46"/>
      <c r="GYI1" s="46"/>
      <c r="GYJ1" s="46"/>
      <c r="GYK1" s="46"/>
      <c r="GYL1" s="46"/>
      <c r="GYM1" s="46"/>
      <c r="GYN1" s="46"/>
      <c r="GYO1" s="46"/>
      <c r="GYP1" s="46"/>
      <c r="GYQ1" s="46"/>
      <c r="GYR1" s="46"/>
      <c r="GYS1" s="46"/>
      <c r="GYT1" s="46"/>
      <c r="GYU1" s="46"/>
      <c r="GYV1" s="46"/>
      <c r="GYW1" s="46"/>
      <c r="GYX1" s="46"/>
      <c r="GYY1" s="46"/>
      <c r="GYZ1" s="46"/>
      <c r="GZA1" s="46"/>
      <c r="GZB1" s="46"/>
      <c r="GZC1" s="46"/>
      <c r="GZD1" s="46"/>
      <c r="GZE1" s="46"/>
      <c r="GZF1" s="46"/>
      <c r="GZG1" s="46"/>
      <c r="GZH1" s="46"/>
      <c r="GZI1" s="46"/>
      <c r="GZJ1" s="46"/>
      <c r="GZK1" s="46"/>
      <c r="GZL1" s="46"/>
      <c r="GZM1" s="46"/>
      <c r="GZN1" s="46"/>
      <c r="GZO1" s="46"/>
      <c r="GZP1" s="46"/>
      <c r="GZQ1" s="46"/>
      <c r="GZR1" s="46"/>
      <c r="GZS1" s="46"/>
      <c r="GZT1" s="46"/>
      <c r="GZU1" s="46"/>
      <c r="GZV1" s="46"/>
      <c r="GZW1" s="46"/>
      <c r="GZX1" s="46"/>
      <c r="GZY1" s="46"/>
      <c r="GZZ1" s="46"/>
      <c r="HAA1" s="46"/>
      <c r="HAB1" s="46"/>
      <c r="HAC1" s="46"/>
      <c r="HAD1" s="46"/>
      <c r="HAE1" s="46"/>
      <c r="HAF1" s="46"/>
      <c r="HAG1" s="46"/>
      <c r="HAH1" s="46"/>
      <c r="HAI1" s="46"/>
      <c r="HAJ1" s="46"/>
      <c r="HAK1" s="46"/>
      <c r="HAL1" s="46"/>
      <c r="HAM1" s="46"/>
      <c r="HAN1" s="46"/>
      <c r="HAO1" s="46"/>
      <c r="HAP1" s="46"/>
      <c r="HAQ1" s="46"/>
      <c r="HAR1" s="46"/>
      <c r="HAS1" s="46"/>
      <c r="HAT1" s="46"/>
      <c r="HAU1" s="46"/>
      <c r="HAV1" s="46"/>
      <c r="HAW1" s="46"/>
      <c r="HAX1" s="46"/>
      <c r="HAY1" s="46"/>
      <c r="HAZ1" s="46"/>
      <c r="HBA1" s="46"/>
      <c r="HBB1" s="46"/>
      <c r="HBC1" s="46"/>
      <c r="HBD1" s="46"/>
      <c r="HBE1" s="46"/>
      <c r="HBF1" s="46"/>
      <c r="HBG1" s="46"/>
      <c r="HBH1" s="46"/>
      <c r="HBI1" s="46"/>
      <c r="HBJ1" s="46"/>
      <c r="HBK1" s="46"/>
      <c r="HBL1" s="46"/>
      <c r="HBM1" s="46"/>
      <c r="HBN1" s="46"/>
      <c r="HBO1" s="46"/>
      <c r="HBP1" s="46"/>
      <c r="HBQ1" s="46"/>
      <c r="HBR1" s="46"/>
      <c r="HBS1" s="46"/>
      <c r="HBT1" s="46"/>
      <c r="HBU1" s="46"/>
      <c r="HBV1" s="46"/>
      <c r="HBW1" s="46"/>
      <c r="HBX1" s="46"/>
      <c r="HBY1" s="46"/>
      <c r="HBZ1" s="46"/>
      <c r="HCA1" s="46"/>
      <c r="HCB1" s="46"/>
      <c r="HCC1" s="46"/>
      <c r="HCD1" s="46"/>
      <c r="HCE1" s="46"/>
      <c r="HCF1" s="46"/>
      <c r="HCG1" s="46"/>
      <c r="HCH1" s="46"/>
      <c r="HCI1" s="46"/>
      <c r="HCJ1" s="46"/>
      <c r="HCK1" s="46"/>
      <c r="HCL1" s="46"/>
      <c r="HCM1" s="46"/>
      <c r="HCN1" s="46"/>
      <c r="HCO1" s="46"/>
      <c r="HCP1" s="46"/>
      <c r="HCQ1" s="46"/>
      <c r="HCR1" s="46"/>
      <c r="HCS1" s="46"/>
      <c r="HCT1" s="46"/>
      <c r="HCU1" s="46"/>
      <c r="HCV1" s="46"/>
      <c r="HCW1" s="46"/>
      <c r="HCX1" s="46"/>
      <c r="HCY1" s="46"/>
      <c r="HCZ1" s="46"/>
      <c r="HDA1" s="46"/>
      <c r="HDB1" s="46"/>
      <c r="HDC1" s="46"/>
      <c r="HDD1" s="46"/>
      <c r="HDE1" s="46"/>
      <c r="HDF1" s="46"/>
      <c r="HDG1" s="46"/>
      <c r="HDH1" s="46"/>
      <c r="HDI1" s="46"/>
      <c r="HDJ1" s="46"/>
      <c r="HDK1" s="46"/>
      <c r="HDL1" s="46"/>
      <c r="HDM1" s="46"/>
      <c r="HDN1" s="46"/>
      <c r="HDO1" s="46"/>
      <c r="HDP1" s="46"/>
      <c r="HDQ1" s="46"/>
      <c r="HDR1" s="46"/>
      <c r="HDS1" s="46"/>
      <c r="HDT1" s="46"/>
      <c r="HDU1" s="46"/>
      <c r="HDV1" s="46"/>
      <c r="HDW1" s="46"/>
      <c r="HDX1" s="46"/>
      <c r="HDY1" s="46"/>
      <c r="HDZ1" s="46"/>
      <c r="HEA1" s="46"/>
      <c r="HEB1" s="46"/>
      <c r="HEC1" s="46"/>
      <c r="HED1" s="46"/>
      <c r="HEE1" s="46"/>
      <c r="HEF1" s="46"/>
      <c r="HEG1" s="46"/>
      <c r="HEH1" s="46"/>
      <c r="HEI1" s="46"/>
      <c r="HEJ1" s="46"/>
      <c r="HEK1" s="46"/>
      <c r="HEL1" s="46"/>
      <c r="HEM1" s="46"/>
      <c r="HEN1" s="46"/>
      <c r="HEO1" s="46"/>
      <c r="HEP1" s="46"/>
      <c r="HEQ1" s="46"/>
      <c r="HER1" s="46"/>
      <c r="HES1" s="46"/>
      <c r="HET1" s="46"/>
      <c r="HEU1" s="46"/>
      <c r="HEV1" s="46"/>
      <c r="HEW1" s="46"/>
      <c r="HEX1" s="46"/>
      <c r="HEY1" s="46"/>
      <c r="HEZ1" s="46"/>
      <c r="HFA1" s="46"/>
      <c r="HFB1" s="46"/>
      <c r="HFC1" s="46"/>
      <c r="HFD1" s="46"/>
      <c r="HFE1" s="46"/>
      <c r="HFF1" s="46"/>
      <c r="HFG1" s="46"/>
      <c r="HFH1" s="46"/>
      <c r="HFI1" s="46"/>
      <c r="HFJ1" s="46"/>
      <c r="HFK1" s="46"/>
      <c r="HFL1" s="46"/>
      <c r="HFM1" s="46"/>
      <c r="HFN1" s="46"/>
      <c r="HFO1" s="46"/>
      <c r="HFP1" s="46"/>
      <c r="HFQ1" s="46"/>
      <c r="HFR1" s="46"/>
      <c r="HFS1" s="46"/>
      <c r="HFT1" s="46"/>
      <c r="HFU1" s="46"/>
      <c r="HFV1" s="46"/>
      <c r="HFW1" s="46"/>
      <c r="HFX1" s="46"/>
      <c r="HFY1" s="46"/>
      <c r="HFZ1" s="46"/>
      <c r="HGA1" s="46"/>
      <c r="HGB1" s="46"/>
      <c r="HGC1" s="46"/>
      <c r="HGD1" s="46"/>
      <c r="HGE1" s="46"/>
      <c r="HGF1" s="46"/>
      <c r="HGG1" s="46"/>
      <c r="HGH1" s="46"/>
      <c r="HGI1" s="46"/>
      <c r="HGJ1" s="46"/>
      <c r="HGK1" s="46"/>
      <c r="HGL1" s="46"/>
      <c r="HGM1" s="46"/>
      <c r="HGN1" s="46"/>
      <c r="HGO1" s="46"/>
      <c r="HGP1" s="46"/>
      <c r="HGQ1" s="46"/>
      <c r="HGR1" s="46"/>
      <c r="HGS1" s="46"/>
      <c r="HGT1" s="46"/>
      <c r="HGU1" s="46"/>
      <c r="HGV1" s="46"/>
      <c r="HGW1" s="46"/>
      <c r="HGX1" s="46"/>
      <c r="HGY1" s="46"/>
      <c r="HGZ1" s="46"/>
      <c r="HHA1" s="46"/>
      <c r="HHB1" s="46"/>
      <c r="HHC1" s="46"/>
      <c r="HHD1" s="46"/>
      <c r="HHE1" s="46"/>
      <c r="HHF1" s="46"/>
      <c r="HHG1" s="46"/>
      <c r="HHH1" s="46"/>
      <c r="HHI1" s="46"/>
      <c r="HHJ1" s="46"/>
      <c r="HHK1" s="46"/>
      <c r="HHL1" s="46"/>
      <c r="HHM1" s="46"/>
      <c r="HHN1" s="46"/>
      <c r="HHO1" s="46"/>
      <c r="HHP1" s="46"/>
      <c r="HHQ1" s="46"/>
      <c r="HHR1" s="46"/>
      <c r="HHS1" s="46"/>
      <c r="HHT1" s="46"/>
      <c r="HHU1" s="46"/>
      <c r="HHV1" s="46"/>
      <c r="HHW1" s="46"/>
      <c r="HHX1" s="46"/>
      <c r="HHY1" s="46"/>
      <c r="HHZ1" s="46"/>
      <c r="HIA1" s="46"/>
      <c r="HIB1" s="46"/>
      <c r="HIC1" s="46"/>
      <c r="HID1" s="46"/>
      <c r="HIE1" s="46"/>
      <c r="HIF1" s="46"/>
      <c r="HIG1" s="46"/>
      <c r="HIH1" s="46"/>
      <c r="HII1" s="46"/>
      <c r="HIJ1" s="46"/>
      <c r="HIK1" s="46"/>
      <c r="HIL1" s="46"/>
      <c r="HIM1" s="46"/>
      <c r="HIN1" s="46"/>
      <c r="HIO1" s="46"/>
      <c r="HIP1" s="46"/>
      <c r="HIQ1" s="46"/>
      <c r="HIR1" s="46"/>
      <c r="HIS1" s="46"/>
      <c r="HIT1" s="46"/>
      <c r="HIU1" s="46"/>
      <c r="HIV1" s="46"/>
      <c r="HIW1" s="46"/>
      <c r="HIX1" s="46"/>
      <c r="HIY1" s="46"/>
      <c r="HIZ1" s="46"/>
      <c r="HJA1" s="46"/>
      <c r="HJB1" s="46"/>
      <c r="HJC1" s="46"/>
      <c r="HJD1" s="46"/>
      <c r="HJE1" s="46"/>
      <c r="HJF1" s="46"/>
      <c r="HJG1" s="46"/>
      <c r="HJH1" s="46"/>
      <c r="HJI1" s="46"/>
      <c r="HJJ1" s="46"/>
      <c r="HJK1" s="46"/>
      <c r="HJL1" s="46"/>
      <c r="HJM1" s="46"/>
      <c r="HJN1" s="46"/>
      <c r="HJO1" s="46"/>
      <c r="HJP1" s="46"/>
      <c r="HJQ1" s="46"/>
      <c r="HJR1" s="46"/>
      <c r="HJS1" s="46"/>
      <c r="HJT1" s="46"/>
      <c r="HJU1" s="46"/>
      <c r="HJV1" s="46"/>
      <c r="HJW1" s="46"/>
      <c r="HJX1" s="46"/>
      <c r="HJY1" s="46"/>
      <c r="HJZ1" s="46"/>
      <c r="HKA1" s="46"/>
      <c r="HKB1" s="46"/>
      <c r="HKC1" s="46"/>
      <c r="HKD1" s="46"/>
      <c r="HKE1" s="46"/>
      <c r="HKF1" s="46"/>
      <c r="HKG1" s="46"/>
      <c r="HKH1" s="46"/>
      <c r="HKI1" s="46"/>
      <c r="HKJ1" s="46"/>
      <c r="HKK1" s="46"/>
      <c r="HKL1" s="46"/>
      <c r="HKM1" s="46"/>
      <c r="HKN1" s="46"/>
      <c r="HKO1" s="46"/>
      <c r="HKP1" s="46"/>
      <c r="HKQ1" s="46"/>
      <c r="HKR1" s="46"/>
      <c r="HKS1" s="46"/>
      <c r="HKT1" s="46"/>
      <c r="HKU1" s="46"/>
      <c r="HKV1" s="46"/>
      <c r="HKW1" s="46"/>
      <c r="HKX1" s="46"/>
      <c r="HKY1" s="46"/>
      <c r="HKZ1" s="46"/>
      <c r="HLA1" s="46"/>
      <c r="HLB1" s="46"/>
      <c r="HLC1" s="46"/>
      <c r="HLD1" s="46"/>
      <c r="HLE1" s="46"/>
      <c r="HLF1" s="46"/>
      <c r="HLG1" s="46"/>
      <c r="HLH1" s="46"/>
      <c r="HLI1" s="46"/>
      <c r="HLJ1" s="46"/>
      <c r="HLK1" s="46"/>
      <c r="HLL1" s="46"/>
      <c r="HLM1" s="46"/>
      <c r="HLN1" s="46"/>
      <c r="HLO1" s="46"/>
      <c r="HLP1" s="46"/>
      <c r="HLQ1" s="46"/>
      <c r="HLR1" s="46"/>
      <c r="HLS1" s="46"/>
      <c r="HLT1" s="46"/>
      <c r="HLU1" s="46"/>
      <c r="HLV1" s="46"/>
      <c r="HLW1" s="46"/>
      <c r="HLX1" s="46"/>
      <c r="HLY1" s="46"/>
      <c r="HLZ1" s="46"/>
      <c r="HMA1" s="46"/>
      <c r="HMB1" s="46"/>
      <c r="HMC1" s="46"/>
      <c r="HMD1" s="46"/>
      <c r="HME1" s="46"/>
      <c r="HMF1" s="46"/>
      <c r="HMG1" s="46"/>
      <c r="HMH1" s="46"/>
      <c r="HMI1" s="46"/>
      <c r="HMJ1" s="46"/>
      <c r="HMK1" s="46"/>
      <c r="HML1" s="46"/>
      <c r="HMM1" s="46"/>
      <c r="HMN1" s="46"/>
      <c r="HMO1" s="46"/>
      <c r="HMP1" s="46"/>
      <c r="HMQ1" s="46"/>
      <c r="HMR1" s="46"/>
      <c r="HMS1" s="46"/>
      <c r="HMT1" s="46"/>
      <c r="HMU1" s="46"/>
      <c r="HMV1" s="46"/>
      <c r="HMW1" s="46"/>
      <c r="HMX1" s="46"/>
      <c r="HMY1" s="46"/>
      <c r="HMZ1" s="46"/>
      <c r="HNA1" s="46"/>
      <c r="HNB1" s="46"/>
      <c r="HNC1" s="46"/>
      <c r="HND1" s="46"/>
      <c r="HNE1" s="46"/>
      <c r="HNF1" s="46"/>
      <c r="HNG1" s="46"/>
      <c r="HNH1" s="46"/>
      <c r="HNI1" s="46"/>
      <c r="HNJ1" s="46"/>
      <c r="HNK1" s="46"/>
      <c r="HNL1" s="46"/>
      <c r="HNM1" s="46"/>
      <c r="HNN1" s="46"/>
      <c r="HNO1" s="46"/>
      <c r="HNP1" s="46"/>
      <c r="HNQ1" s="46"/>
      <c r="HNR1" s="46"/>
      <c r="HNS1" s="46"/>
      <c r="HNT1" s="46"/>
      <c r="HNU1" s="46"/>
      <c r="HNV1" s="46"/>
      <c r="HNW1" s="46"/>
      <c r="HNX1" s="46"/>
      <c r="HNY1" s="46"/>
      <c r="HNZ1" s="46"/>
      <c r="HOA1" s="46"/>
      <c r="HOB1" s="46"/>
      <c r="HOC1" s="46"/>
      <c r="HOD1" s="46"/>
      <c r="HOE1" s="46"/>
      <c r="HOF1" s="46"/>
      <c r="HOG1" s="46"/>
      <c r="HOH1" s="46"/>
      <c r="HOI1" s="46"/>
      <c r="HOJ1" s="46"/>
      <c r="HOK1" s="46"/>
      <c r="HOL1" s="46"/>
      <c r="HOM1" s="46"/>
      <c r="HON1" s="46"/>
      <c r="HOO1" s="46"/>
      <c r="HOP1" s="46"/>
      <c r="HOQ1" s="46"/>
      <c r="HOR1" s="46"/>
      <c r="HOS1" s="46"/>
      <c r="HOT1" s="46"/>
      <c r="HOU1" s="46"/>
      <c r="HOV1" s="46"/>
      <c r="HOW1" s="46"/>
      <c r="HOX1" s="46"/>
      <c r="HOY1" s="46"/>
      <c r="HOZ1" s="46"/>
      <c r="HPA1" s="46"/>
      <c r="HPB1" s="46"/>
      <c r="HPC1" s="46"/>
      <c r="HPD1" s="46"/>
      <c r="HPE1" s="46"/>
      <c r="HPF1" s="46"/>
      <c r="HPG1" s="46"/>
      <c r="HPH1" s="46"/>
      <c r="HPI1" s="46"/>
      <c r="HPJ1" s="46"/>
      <c r="HPK1" s="46"/>
      <c r="HPL1" s="46"/>
      <c r="HPM1" s="46"/>
      <c r="HPN1" s="46"/>
      <c r="HPO1" s="46"/>
      <c r="HPP1" s="46"/>
      <c r="HPQ1" s="46"/>
      <c r="HPR1" s="46"/>
      <c r="HPS1" s="46"/>
      <c r="HPT1" s="46"/>
      <c r="HPU1" s="46"/>
      <c r="HPV1" s="46"/>
      <c r="HPW1" s="46"/>
      <c r="HPX1" s="46"/>
      <c r="HPY1" s="46"/>
      <c r="HPZ1" s="46"/>
      <c r="HQA1" s="46"/>
      <c r="HQB1" s="46"/>
      <c r="HQC1" s="46"/>
      <c r="HQD1" s="46"/>
      <c r="HQE1" s="46"/>
      <c r="HQF1" s="46"/>
      <c r="HQG1" s="46"/>
      <c r="HQH1" s="46"/>
      <c r="HQI1" s="46"/>
      <c r="HQJ1" s="46"/>
      <c r="HQK1" s="46"/>
      <c r="HQL1" s="46"/>
      <c r="HQM1" s="46"/>
      <c r="HQN1" s="46"/>
      <c r="HQO1" s="46"/>
      <c r="HQP1" s="46"/>
      <c r="HQQ1" s="46"/>
      <c r="HQR1" s="46"/>
      <c r="HQS1" s="46"/>
      <c r="HQT1" s="46"/>
      <c r="HQU1" s="46"/>
      <c r="HQV1" s="46"/>
      <c r="HQW1" s="46"/>
      <c r="HQX1" s="46"/>
      <c r="HQY1" s="46"/>
      <c r="HQZ1" s="46"/>
      <c r="HRA1" s="46"/>
      <c r="HRB1" s="46"/>
      <c r="HRC1" s="46"/>
      <c r="HRD1" s="46"/>
      <c r="HRE1" s="46"/>
      <c r="HRF1" s="46"/>
      <c r="HRG1" s="46"/>
      <c r="HRH1" s="46"/>
      <c r="HRI1" s="46"/>
      <c r="HRJ1" s="46"/>
      <c r="HRK1" s="46"/>
      <c r="HRL1" s="46"/>
      <c r="HRM1" s="46"/>
      <c r="HRN1" s="46"/>
      <c r="HRO1" s="46"/>
      <c r="HRP1" s="46"/>
      <c r="HRQ1" s="46"/>
      <c r="HRR1" s="46"/>
      <c r="HRS1" s="46"/>
      <c r="HRT1" s="46"/>
      <c r="HRU1" s="46"/>
      <c r="HRV1" s="46"/>
      <c r="HRW1" s="46"/>
      <c r="HRX1" s="46"/>
      <c r="HRY1" s="46"/>
      <c r="HRZ1" s="46"/>
      <c r="HSA1" s="46"/>
      <c r="HSB1" s="46"/>
      <c r="HSC1" s="46"/>
      <c r="HSD1" s="46"/>
      <c r="HSE1" s="46"/>
      <c r="HSF1" s="46"/>
      <c r="HSG1" s="46"/>
      <c r="HSH1" s="46"/>
      <c r="HSI1" s="46"/>
      <c r="HSJ1" s="46"/>
      <c r="HSK1" s="46"/>
      <c r="HSL1" s="46"/>
      <c r="HSM1" s="46"/>
      <c r="HSN1" s="46"/>
      <c r="HSO1" s="46"/>
      <c r="HSP1" s="46"/>
      <c r="HSQ1" s="46"/>
      <c r="HSR1" s="46"/>
      <c r="HSS1" s="46"/>
      <c r="HST1" s="46"/>
      <c r="HSU1" s="46"/>
      <c r="HSV1" s="46"/>
      <c r="HSW1" s="46"/>
      <c r="HSX1" s="46"/>
      <c r="HSY1" s="46"/>
      <c r="HSZ1" s="46"/>
      <c r="HTA1" s="46"/>
      <c r="HTB1" s="46"/>
      <c r="HTC1" s="46"/>
      <c r="HTD1" s="46"/>
      <c r="HTE1" s="46"/>
      <c r="HTF1" s="46"/>
      <c r="HTG1" s="46"/>
      <c r="HTH1" s="46"/>
      <c r="HTI1" s="46"/>
      <c r="HTJ1" s="46"/>
      <c r="HTK1" s="46"/>
      <c r="HTL1" s="46"/>
      <c r="HTM1" s="46"/>
      <c r="HTN1" s="46"/>
      <c r="HTO1" s="46"/>
      <c r="HTP1" s="46"/>
      <c r="HTQ1" s="46"/>
      <c r="HTR1" s="46"/>
      <c r="HTS1" s="46"/>
      <c r="HTT1" s="46"/>
      <c r="HTU1" s="46"/>
      <c r="HTV1" s="46"/>
      <c r="HTW1" s="46"/>
      <c r="HTX1" s="46"/>
      <c r="HTY1" s="46"/>
      <c r="HTZ1" s="46"/>
      <c r="HUA1" s="46"/>
      <c r="HUB1" s="46"/>
      <c r="HUC1" s="46"/>
      <c r="HUD1" s="46"/>
      <c r="HUE1" s="46"/>
      <c r="HUF1" s="46"/>
      <c r="HUG1" s="46"/>
      <c r="HUH1" s="46"/>
      <c r="HUI1" s="46"/>
      <c r="HUJ1" s="46"/>
      <c r="HUK1" s="46"/>
      <c r="HUL1" s="46"/>
      <c r="HUM1" s="46"/>
      <c r="HUN1" s="46"/>
      <c r="HUO1" s="46"/>
      <c r="HUP1" s="46"/>
      <c r="HUQ1" s="46"/>
      <c r="HUR1" s="46"/>
      <c r="HUS1" s="46"/>
      <c r="HUT1" s="46"/>
      <c r="HUU1" s="46"/>
      <c r="HUV1" s="46"/>
      <c r="HUW1" s="46"/>
      <c r="HUX1" s="46"/>
      <c r="HUY1" s="46"/>
      <c r="HUZ1" s="46"/>
      <c r="HVA1" s="46"/>
      <c r="HVB1" s="46"/>
      <c r="HVC1" s="46"/>
      <c r="HVD1" s="46"/>
      <c r="HVE1" s="46"/>
      <c r="HVF1" s="46"/>
      <c r="HVG1" s="46"/>
      <c r="HVH1" s="46"/>
      <c r="HVI1" s="46"/>
      <c r="HVJ1" s="46"/>
      <c r="HVK1" s="46"/>
      <c r="HVL1" s="46"/>
      <c r="HVM1" s="46"/>
      <c r="HVN1" s="46"/>
      <c r="HVO1" s="46"/>
      <c r="HVP1" s="46"/>
      <c r="HVQ1" s="46"/>
      <c r="HVR1" s="46"/>
      <c r="HVS1" s="46"/>
      <c r="HVT1" s="46"/>
      <c r="HVU1" s="46"/>
      <c r="HVV1" s="46"/>
      <c r="HVW1" s="46"/>
      <c r="HVX1" s="46"/>
      <c r="HVY1" s="46"/>
      <c r="HVZ1" s="46"/>
      <c r="HWA1" s="46"/>
      <c r="HWB1" s="46"/>
      <c r="HWC1" s="46"/>
      <c r="HWD1" s="46"/>
      <c r="HWE1" s="46"/>
      <c r="HWF1" s="46"/>
      <c r="HWG1" s="46"/>
      <c r="HWH1" s="46"/>
      <c r="HWI1" s="46"/>
      <c r="HWJ1" s="46"/>
      <c r="HWK1" s="46"/>
      <c r="HWL1" s="46"/>
      <c r="HWM1" s="46"/>
      <c r="HWN1" s="46"/>
      <c r="HWO1" s="46"/>
      <c r="HWP1" s="46"/>
      <c r="HWQ1" s="46"/>
      <c r="HWR1" s="46"/>
      <c r="HWS1" s="46"/>
      <c r="HWT1" s="46"/>
      <c r="HWU1" s="46"/>
      <c r="HWV1" s="46"/>
      <c r="HWW1" s="46"/>
      <c r="HWX1" s="46"/>
      <c r="HWY1" s="46"/>
      <c r="HWZ1" s="46"/>
      <c r="HXA1" s="46"/>
      <c r="HXB1" s="46"/>
      <c r="HXC1" s="46"/>
      <c r="HXD1" s="46"/>
      <c r="HXE1" s="46"/>
      <c r="HXF1" s="46"/>
      <c r="HXG1" s="46"/>
      <c r="HXH1" s="46"/>
      <c r="HXI1" s="46"/>
      <c r="HXJ1" s="46"/>
      <c r="HXK1" s="46"/>
      <c r="HXL1" s="46"/>
      <c r="HXM1" s="46"/>
      <c r="HXN1" s="46"/>
      <c r="HXO1" s="46"/>
      <c r="HXP1" s="46"/>
      <c r="HXQ1" s="46"/>
      <c r="HXR1" s="46"/>
      <c r="HXS1" s="46"/>
      <c r="HXT1" s="46"/>
      <c r="HXU1" s="46"/>
      <c r="HXV1" s="46"/>
      <c r="HXW1" s="46"/>
      <c r="HXX1" s="46"/>
      <c r="HXY1" s="46"/>
      <c r="HXZ1" s="46"/>
      <c r="HYA1" s="46"/>
      <c r="HYB1" s="46"/>
      <c r="HYC1" s="46"/>
      <c r="HYD1" s="46"/>
      <c r="HYE1" s="46"/>
      <c r="HYF1" s="46"/>
      <c r="HYG1" s="46"/>
      <c r="HYH1" s="46"/>
      <c r="HYI1" s="46"/>
      <c r="HYJ1" s="46"/>
      <c r="HYK1" s="46"/>
      <c r="HYL1" s="46"/>
      <c r="HYM1" s="46"/>
      <c r="HYN1" s="46"/>
      <c r="HYO1" s="46"/>
      <c r="HYP1" s="46"/>
      <c r="HYQ1" s="46"/>
      <c r="HYR1" s="46"/>
      <c r="HYS1" s="46"/>
      <c r="HYT1" s="46"/>
      <c r="HYU1" s="46"/>
      <c r="HYV1" s="46"/>
      <c r="HYW1" s="46"/>
      <c r="HYX1" s="46"/>
      <c r="HYY1" s="46"/>
      <c r="HYZ1" s="46"/>
      <c r="HZA1" s="46"/>
      <c r="HZB1" s="46"/>
      <c r="HZC1" s="46"/>
      <c r="HZD1" s="46"/>
      <c r="HZE1" s="46"/>
      <c r="HZF1" s="46"/>
      <c r="HZG1" s="46"/>
      <c r="HZH1" s="46"/>
      <c r="HZI1" s="46"/>
      <c r="HZJ1" s="46"/>
      <c r="HZK1" s="46"/>
      <c r="HZL1" s="46"/>
      <c r="HZM1" s="46"/>
      <c r="HZN1" s="46"/>
      <c r="HZO1" s="46"/>
      <c r="HZP1" s="46"/>
      <c r="HZQ1" s="46"/>
      <c r="HZR1" s="46"/>
      <c r="HZS1" s="46"/>
      <c r="HZT1" s="46"/>
      <c r="HZU1" s="46"/>
      <c r="HZV1" s="46"/>
      <c r="HZW1" s="46"/>
      <c r="HZX1" s="46"/>
      <c r="HZY1" s="46"/>
      <c r="HZZ1" s="46"/>
      <c r="IAA1" s="46"/>
      <c r="IAB1" s="46"/>
      <c r="IAC1" s="46"/>
      <c r="IAD1" s="46"/>
      <c r="IAE1" s="46"/>
      <c r="IAF1" s="46"/>
      <c r="IAG1" s="46"/>
      <c r="IAH1" s="46"/>
      <c r="IAI1" s="46"/>
      <c r="IAJ1" s="46"/>
      <c r="IAK1" s="46"/>
      <c r="IAL1" s="46"/>
      <c r="IAM1" s="46"/>
      <c r="IAN1" s="46"/>
      <c r="IAO1" s="46"/>
      <c r="IAP1" s="46"/>
      <c r="IAQ1" s="46"/>
      <c r="IAR1" s="46"/>
      <c r="IAS1" s="46"/>
      <c r="IAT1" s="46"/>
      <c r="IAU1" s="46"/>
      <c r="IAV1" s="46"/>
      <c r="IAW1" s="46"/>
      <c r="IAX1" s="46"/>
      <c r="IAY1" s="46"/>
      <c r="IAZ1" s="46"/>
      <c r="IBA1" s="46"/>
      <c r="IBB1" s="46"/>
      <c r="IBC1" s="46"/>
      <c r="IBD1" s="46"/>
      <c r="IBE1" s="46"/>
      <c r="IBF1" s="46"/>
      <c r="IBG1" s="46"/>
      <c r="IBH1" s="46"/>
      <c r="IBI1" s="46"/>
      <c r="IBJ1" s="46"/>
      <c r="IBK1" s="46"/>
      <c r="IBL1" s="46"/>
      <c r="IBM1" s="46"/>
      <c r="IBN1" s="46"/>
      <c r="IBO1" s="46"/>
      <c r="IBP1" s="46"/>
      <c r="IBQ1" s="46"/>
      <c r="IBR1" s="46"/>
      <c r="IBS1" s="46"/>
      <c r="IBT1" s="46"/>
      <c r="IBU1" s="46"/>
      <c r="IBV1" s="46"/>
      <c r="IBW1" s="46"/>
      <c r="IBX1" s="46"/>
      <c r="IBY1" s="46"/>
      <c r="IBZ1" s="46"/>
      <c r="ICA1" s="46"/>
      <c r="ICB1" s="46"/>
      <c r="ICC1" s="46"/>
      <c r="ICD1" s="46"/>
      <c r="ICE1" s="46"/>
      <c r="ICF1" s="46"/>
      <c r="ICG1" s="46"/>
      <c r="ICH1" s="46"/>
      <c r="ICI1" s="46"/>
      <c r="ICJ1" s="46"/>
      <c r="ICK1" s="46"/>
      <c r="ICL1" s="46"/>
      <c r="ICM1" s="46"/>
      <c r="ICN1" s="46"/>
      <c r="ICO1" s="46"/>
      <c r="ICP1" s="46"/>
      <c r="ICQ1" s="46"/>
      <c r="ICR1" s="46"/>
      <c r="ICS1" s="46"/>
      <c r="ICT1" s="46"/>
      <c r="ICU1" s="46"/>
      <c r="ICV1" s="46"/>
      <c r="ICW1" s="46"/>
      <c r="ICX1" s="46"/>
      <c r="ICY1" s="46"/>
      <c r="ICZ1" s="46"/>
      <c r="IDA1" s="46"/>
      <c r="IDB1" s="46"/>
      <c r="IDC1" s="46"/>
      <c r="IDD1" s="46"/>
      <c r="IDE1" s="46"/>
      <c r="IDF1" s="46"/>
      <c r="IDG1" s="46"/>
      <c r="IDH1" s="46"/>
      <c r="IDI1" s="46"/>
      <c r="IDJ1" s="46"/>
      <c r="IDK1" s="46"/>
      <c r="IDL1" s="46"/>
      <c r="IDM1" s="46"/>
      <c r="IDN1" s="46"/>
      <c r="IDO1" s="46"/>
      <c r="IDP1" s="46"/>
      <c r="IDQ1" s="46"/>
      <c r="IDR1" s="46"/>
      <c r="IDS1" s="46"/>
      <c r="IDT1" s="46"/>
      <c r="IDU1" s="46"/>
      <c r="IDV1" s="46"/>
      <c r="IDW1" s="46"/>
      <c r="IDX1" s="46"/>
      <c r="IDY1" s="46"/>
      <c r="IDZ1" s="46"/>
      <c r="IEA1" s="46"/>
      <c r="IEB1" s="46"/>
      <c r="IEC1" s="46"/>
      <c r="IED1" s="46"/>
      <c r="IEE1" s="46"/>
      <c r="IEF1" s="46"/>
      <c r="IEG1" s="46"/>
      <c r="IEH1" s="46"/>
      <c r="IEI1" s="46"/>
      <c r="IEJ1" s="46"/>
      <c r="IEK1" s="46"/>
      <c r="IEL1" s="46"/>
      <c r="IEM1" s="46"/>
      <c r="IEN1" s="46"/>
      <c r="IEO1" s="46"/>
      <c r="IEP1" s="46"/>
      <c r="IEQ1" s="46"/>
      <c r="IER1" s="46"/>
      <c r="IES1" s="46"/>
      <c r="IET1" s="46"/>
      <c r="IEU1" s="46"/>
      <c r="IEV1" s="46"/>
      <c r="IEW1" s="46"/>
      <c r="IEX1" s="46"/>
      <c r="IEY1" s="46"/>
      <c r="IEZ1" s="46"/>
      <c r="IFA1" s="46"/>
      <c r="IFB1" s="46"/>
      <c r="IFC1" s="46"/>
      <c r="IFD1" s="46"/>
      <c r="IFE1" s="46"/>
      <c r="IFF1" s="46"/>
      <c r="IFG1" s="46"/>
      <c r="IFH1" s="46"/>
      <c r="IFI1" s="46"/>
      <c r="IFJ1" s="46"/>
      <c r="IFK1" s="46"/>
      <c r="IFL1" s="46"/>
      <c r="IFM1" s="46"/>
      <c r="IFN1" s="46"/>
      <c r="IFO1" s="46"/>
      <c r="IFP1" s="46"/>
      <c r="IFQ1" s="46"/>
      <c r="IFR1" s="46"/>
      <c r="IFS1" s="46"/>
      <c r="IFT1" s="46"/>
      <c r="IFU1" s="46"/>
      <c r="IFV1" s="46"/>
      <c r="IFW1" s="46"/>
      <c r="IFX1" s="46"/>
      <c r="IFY1" s="46"/>
      <c r="IFZ1" s="46"/>
      <c r="IGA1" s="46"/>
      <c r="IGB1" s="46"/>
      <c r="IGC1" s="46"/>
      <c r="IGD1" s="46"/>
      <c r="IGE1" s="46"/>
      <c r="IGF1" s="46"/>
      <c r="IGG1" s="46"/>
      <c r="IGH1" s="46"/>
      <c r="IGI1" s="46"/>
      <c r="IGJ1" s="46"/>
      <c r="IGK1" s="46"/>
      <c r="IGL1" s="46"/>
      <c r="IGM1" s="46"/>
      <c r="IGN1" s="46"/>
      <c r="IGO1" s="46"/>
      <c r="IGP1" s="46"/>
      <c r="IGQ1" s="46"/>
      <c r="IGR1" s="46"/>
      <c r="IGS1" s="46"/>
      <c r="IGT1" s="46"/>
      <c r="IGU1" s="46"/>
      <c r="IGV1" s="46"/>
      <c r="IGW1" s="46"/>
      <c r="IGX1" s="46"/>
      <c r="IGY1" s="46"/>
      <c r="IGZ1" s="46"/>
      <c r="IHA1" s="46"/>
      <c r="IHB1" s="46"/>
      <c r="IHC1" s="46"/>
      <c r="IHD1" s="46"/>
      <c r="IHE1" s="46"/>
      <c r="IHF1" s="46"/>
      <c r="IHG1" s="46"/>
      <c r="IHH1" s="46"/>
      <c r="IHI1" s="46"/>
      <c r="IHJ1" s="46"/>
      <c r="IHK1" s="46"/>
      <c r="IHL1" s="46"/>
      <c r="IHM1" s="46"/>
      <c r="IHN1" s="46"/>
      <c r="IHO1" s="46"/>
      <c r="IHP1" s="46"/>
      <c r="IHQ1" s="46"/>
      <c r="IHR1" s="46"/>
      <c r="IHS1" s="46"/>
      <c r="IHT1" s="46"/>
      <c r="IHU1" s="46"/>
      <c r="IHV1" s="46"/>
      <c r="IHW1" s="46"/>
      <c r="IHX1" s="46"/>
      <c r="IHY1" s="46"/>
      <c r="IHZ1" s="46"/>
      <c r="IIA1" s="46"/>
      <c r="IIB1" s="46"/>
      <c r="IIC1" s="46"/>
      <c r="IID1" s="46"/>
      <c r="IIE1" s="46"/>
      <c r="IIF1" s="46"/>
      <c r="IIG1" s="46"/>
      <c r="IIH1" s="46"/>
      <c r="III1" s="46"/>
      <c r="IIJ1" s="46"/>
      <c r="IIK1" s="46"/>
      <c r="IIL1" s="46"/>
      <c r="IIM1" s="46"/>
      <c r="IIN1" s="46"/>
      <c r="IIO1" s="46"/>
      <c r="IIP1" s="46"/>
      <c r="IIQ1" s="46"/>
      <c r="IIR1" s="46"/>
      <c r="IIS1" s="46"/>
      <c r="IIT1" s="46"/>
      <c r="IIU1" s="46"/>
      <c r="IIV1" s="46"/>
      <c r="IIW1" s="46"/>
      <c r="IIX1" s="46"/>
      <c r="IIY1" s="46"/>
      <c r="IIZ1" s="46"/>
      <c r="IJA1" s="46"/>
      <c r="IJB1" s="46"/>
      <c r="IJC1" s="46"/>
      <c r="IJD1" s="46"/>
      <c r="IJE1" s="46"/>
      <c r="IJF1" s="46"/>
      <c r="IJG1" s="46"/>
      <c r="IJH1" s="46"/>
      <c r="IJI1" s="46"/>
      <c r="IJJ1" s="46"/>
      <c r="IJK1" s="46"/>
      <c r="IJL1" s="46"/>
      <c r="IJM1" s="46"/>
      <c r="IJN1" s="46"/>
      <c r="IJO1" s="46"/>
      <c r="IJP1" s="46"/>
      <c r="IJQ1" s="46"/>
      <c r="IJR1" s="46"/>
      <c r="IJS1" s="46"/>
      <c r="IJT1" s="46"/>
      <c r="IJU1" s="46"/>
      <c r="IJV1" s="46"/>
      <c r="IJW1" s="46"/>
      <c r="IJX1" s="46"/>
      <c r="IJY1" s="46"/>
      <c r="IJZ1" s="46"/>
      <c r="IKA1" s="46"/>
      <c r="IKB1" s="46"/>
      <c r="IKC1" s="46"/>
      <c r="IKD1" s="46"/>
      <c r="IKE1" s="46"/>
      <c r="IKF1" s="46"/>
      <c r="IKG1" s="46"/>
      <c r="IKH1" s="46"/>
      <c r="IKI1" s="46"/>
      <c r="IKJ1" s="46"/>
      <c r="IKK1" s="46"/>
      <c r="IKL1" s="46"/>
      <c r="IKM1" s="46"/>
      <c r="IKN1" s="46"/>
      <c r="IKO1" s="46"/>
      <c r="IKP1" s="46"/>
      <c r="IKQ1" s="46"/>
      <c r="IKR1" s="46"/>
      <c r="IKS1" s="46"/>
      <c r="IKT1" s="46"/>
      <c r="IKU1" s="46"/>
      <c r="IKV1" s="46"/>
      <c r="IKW1" s="46"/>
      <c r="IKX1" s="46"/>
      <c r="IKY1" s="46"/>
      <c r="IKZ1" s="46"/>
      <c r="ILA1" s="46"/>
      <c r="ILB1" s="46"/>
      <c r="ILC1" s="46"/>
      <c r="ILD1" s="46"/>
      <c r="ILE1" s="46"/>
      <c r="ILF1" s="46"/>
      <c r="ILG1" s="46"/>
      <c r="ILH1" s="46"/>
      <c r="ILI1" s="46"/>
      <c r="ILJ1" s="46"/>
      <c r="ILK1" s="46"/>
      <c r="ILL1" s="46"/>
      <c r="ILM1" s="46"/>
      <c r="ILN1" s="46"/>
      <c r="ILO1" s="46"/>
      <c r="ILP1" s="46"/>
      <c r="ILQ1" s="46"/>
      <c r="ILR1" s="46"/>
      <c r="ILS1" s="46"/>
      <c r="ILT1" s="46"/>
      <c r="ILU1" s="46"/>
      <c r="ILV1" s="46"/>
      <c r="ILW1" s="46"/>
      <c r="ILX1" s="46"/>
      <c r="ILY1" s="46"/>
      <c r="ILZ1" s="46"/>
      <c r="IMA1" s="46"/>
      <c r="IMB1" s="46"/>
      <c r="IMC1" s="46"/>
      <c r="IMD1" s="46"/>
      <c r="IME1" s="46"/>
      <c r="IMF1" s="46"/>
      <c r="IMG1" s="46"/>
      <c r="IMH1" s="46"/>
      <c r="IMI1" s="46"/>
      <c r="IMJ1" s="46"/>
      <c r="IMK1" s="46"/>
      <c r="IML1" s="46"/>
      <c r="IMM1" s="46"/>
      <c r="IMN1" s="46"/>
      <c r="IMO1" s="46"/>
      <c r="IMP1" s="46"/>
      <c r="IMQ1" s="46"/>
      <c r="IMR1" s="46"/>
      <c r="IMS1" s="46"/>
      <c r="IMT1" s="46"/>
      <c r="IMU1" s="46"/>
      <c r="IMV1" s="46"/>
      <c r="IMW1" s="46"/>
      <c r="IMX1" s="46"/>
      <c r="IMY1" s="46"/>
      <c r="IMZ1" s="46"/>
      <c r="INA1" s="46"/>
      <c r="INB1" s="46"/>
      <c r="INC1" s="46"/>
      <c r="IND1" s="46"/>
      <c r="INE1" s="46"/>
      <c r="INF1" s="46"/>
      <c r="ING1" s="46"/>
      <c r="INH1" s="46"/>
      <c r="INI1" s="46"/>
      <c r="INJ1" s="46"/>
      <c r="INK1" s="46"/>
      <c r="INL1" s="46"/>
      <c r="INM1" s="46"/>
      <c r="INN1" s="46"/>
      <c r="INO1" s="46"/>
      <c r="INP1" s="46"/>
      <c r="INQ1" s="46"/>
      <c r="INR1" s="46"/>
      <c r="INS1" s="46"/>
      <c r="INT1" s="46"/>
      <c r="INU1" s="46"/>
      <c r="INV1" s="46"/>
      <c r="INW1" s="46"/>
      <c r="INX1" s="46"/>
      <c r="INY1" s="46"/>
      <c r="INZ1" s="46"/>
      <c r="IOA1" s="46"/>
      <c r="IOB1" s="46"/>
      <c r="IOC1" s="46"/>
      <c r="IOD1" s="46"/>
      <c r="IOE1" s="46"/>
      <c r="IOF1" s="46"/>
      <c r="IOG1" s="46"/>
      <c r="IOH1" s="46"/>
      <c r="IOI1" s="46"/>
      <c r="IOJ1" s="46"/>
      <c r="IOK1" s="46"/>
      <c r="IOL1" s="46"/>
      <c r="IOM1" s="46"/>
      <c r="ION1" s="46"/>
      <c r="IOO1" s="46"/>
      <c r="IOP1" s="46"/>
      <c r="IOQ1" s="46"/>
      <c r="IOR1" s="46"/>
      <c r="IOS1" s="46"/>
      <c r="IOT1" s="46"/>
      <c r="IOU1" s="46"/>
      <c r="IOV1" s="46"/>
      <c r="IOW1" s="46"/>
      <c r="IOX1" s="46"/>
      <c r="IOY1" s="46"/>
      <c r="IOZ1" s="46"/>
      <c r="IPA1" s="46"/>
      <c r="IPB1" s="46"/>
      <c r="IPC1" s="46"/>
      <c r="IPD1" s="46"/>
      <c r="IPE1" s="46"/>
      <c r="IPF1" s="46"/>
      <c r="IPG1" s="46"/>
      <c r="IPH1" s="46"/>
      <c r="IPI1" s="46"/>
      <c r="IPJ1" s="46"/>
      <c r="IPK1" s="46"/>
      <c r="IPL1" s="46"/>
      <c r="IPM1" s="46"/>
      <c r="IPN1" s="46"/>
      <c r="IPO1" s="46"/>
      <c r="IPP1" s="46"/>
      <c r="IPQ1" s="46"/>
      <c r="IPR1" s="46"/>
      <c r="IPS1" s="46"/>
      <c r="IPT1" s="46"/>
      <c r="IPU1" s="46"/>
      <c r="IPV1" s="46"/>
      <c r="IPW1" s="46"/>
      <c r="IPX1" s="46"/>
      <c r="IPY1" s="46"/>
      <c r="IPZ1" s="46"/>
      <c r="IQA1" s="46"/>
      <c r="IQB1" s="46"/>
      <c r="IQC1" s="46"/>
      <c r="IQD1" s="46"/>
      <c r="IQE1" s="46"/>
      <c r="IQF1" s="46"/>
      <c r="IQG1" s="46"/>
      <c r="IQH1" s="46"/>
      <c r="IQI1" s="46"/>
      <c r="IQJ1" s="46"/>
      <c r="IQK1" s="46"/>
      <c r="IQL1" s="46"/>
      <c r="IQM1" s="46"/>
      <c r="IQN1" s="46"/>
      <c r="IQO1" s="46"/>
      <c r="IQP1" s="46"/>
      <c r="IQQ1" s="46"/>
      <c r="IQR1" s="46"/>
      <c r="IQS1" s="46"/>
      <c r="IQT1" s="46"/>
      <c r="IQU1" s="46"/>
      <c r="IQV1" s="46"/>
      <c r="IQW1" s="46"/>
      <c r="IQX1" s="46"/>
      <c r="IQY1" s="46"/>
      <c r="IQZ1" s="46"/>
      <c r="IRA1" s="46"/>
      <c r="IRB1" s="46"/>
      <c r="IRC1" s="46"/>
      <c r="IRD1" s="46"/>
      <c r="IRE1" s="46"/>
      <c r="IRF1" s="46"/>
      <c r="IRG1" s="46"/>
      <c r="IRH1" s="46"/>
      <c r="IRI1" s="46"/>
      <c r="IRJ1" s="46"/>
      <c r="IRK1" s="46"/>
      <c r="IRL1" s="46"/>
      <c r="IRM1" s="46"/>
      <c r="IRN1" s="46"/>
      <c r="IRO1" s="46"/>
      <c r="IRP1" s="46"/>
      <c r="IRQ1" s="46"/>
      <c r="IRR1" s="46"/>
      <c r="IRS1" s="46"/>
      <c r="IRT1" s="46"/>
      <c r="IRU1" s="46"/>
      <c r="IRV1" s="46"/>
      <c r="IRW1" s="46"/>
      <c r="IRX1" s="46"/>
      <c r="IRY1" s="46"/>
      <c r="IRZ1" s="46"/>
      <c r="ISA1" s="46"/>
      <c r="ISB1" s="46"/>
      <c r="ISC1" s="46"/>
      <c r="ISD1" s="46"/>
      <c r="ISE1" s="46"/>
      <c r="ISF1" s="46"/>
      <c r="ISG1" s="46"/>
      <c r="ISH1" s="46"/>
      <c r="ISI1" s="46"/>
      <c r="ISJ1" s="46"/>
      <c r="ISK1" s="46"/>
      <c r="ISL1" s="46"/>
      <c r="ISM1" s="46"/>
      <c r="ISN1" s="46"/>
      <c r="ISO1" s="46"/>
      <c r="ISP1" s="46"/>
      <c r="ISQ1" s="46"/>
      <c r="ISR1" s="46"/>
      <c r="ISS1" s="46"/>
      <c r="IST1" s="46"/>
      <c r="ISU1" s="46"/>
      <c r="ISV1" s="46"/>
      <c r="ISW1" s="46"/>
      <c r="ISX1" s="46"/>
      <c r="ISY1" s="46"/>
      <c r="ISZ1" s="46"/>
      <c r="ITA1" s="46"/>
      <c r="ITB1" s="46"/>
      <c r="ITC1" s="46"/>
      <c r="ITD1" s="46"/>
      <c r="ITE1" s="46"/>
      <c r="ITF1" s="46"/>
      <c r="ITG1" s="46"/>
      <c r="ITH1" s="46"/>
      <c r="ITI1" s="46"/>
      <c r="ITJ1" s="46"/>
      <c r="ITK1" s="46"/>
      <c r="ITL1" s="46"/>
      <c r="ITM1" s="46"/>
      <c r="ITN1" s="46"/>
      <c r="ITO1" s="46"/>
      <c r="ITP1" s="46"/>
      <c r="ITQ1" s="46"/>
      <c r="ITR1" s="46"/>
      <c r="ITS1" s="46"/>
      <c r="ITT1" s="46"/>
      <c r="ITU1" s="46"/>
      <c r="ITV1" s="46"/>
      <c r="ITW1" s="46"/>
      <c r="ITX1" s="46"/>
      <c r="ITY1" s="46"/>
      <c r="ITZ1" s="46"/>
      <c r="IUA1" s="46"/>
      <c r="IUB1" s="46"/>
      <c r="IUC1" s="46"/>
      <c r="IUD1" s="46"/>
      <c r="IUE1" s="46"/>
      <c r="IUF1" s="46"/>
      <c r="IUG1" s="46"/>
      <c r="IUH1" s="46"/>
      <c r="IUI1" s="46"/>
      <c r="IUJ1" s="46"/>
      <c r="IUK1" s="46"/>
      <c r="IUL1" s="46"/>
      <c r="IUM1" s="46"/>
      <c r="IUN1" s="46"/>
      <c r="IUO1" s="46"/>
      <c r="IUP1" s="46"/>
      <c r="IUQ1" s="46"/>
      <c r="IUR1" s="46"/>
      <c r="IUS1" s="46"/>
      <c r="IUT1" s="46"/>
      <c r="IUU1" s="46"/>
      <c r="IUV1" s="46"/>
      <c r="IUW1" s="46"/>
      <c r="IUX1" s="46"/>
      <c r="IUY1" s="46"/>
      <c r="IUZ1" s="46"/>
      <c r="IVA1" s="46"/>
      <c r="IVB1" s="46"/>
      <c r="IVC1" s="46"/>
      <c r="IVD1" s="46"/>
      <c r="IVE1" s="46"/>
      <c r="IVF1" s="46"/>
      <c r="IVG1" s="46"/>
      <c r="IVH1" s="46"/>
      <c r="IVI1" s="46"/>
      <c r="IVJ1" s="46"/>
      <c r="IVK1" s="46"/>
      <c r="IVL1" s="46"/>
      <c r="IVM1" s="46"/>
      <c r="IVN1" s="46"/>
      <c r="IVO1" s="46"/>
      <c r="IVP1" s="46"/>
      <c r="IVQ1" s="46"/>
      <c r="IVR1" s="46"/>
      <c r="IVS1" s="46"/>
      <c r="IVT1" s="46"/>
      <c r="IVU1" s="46"/>
      <c r="IVV1" s="46"/>
      <c r="IVW1" s="46"/>
      <c r="IVX1" s="46"/>
      <c r="IVY1" s="46"/>
      <c r="IVZ1" s="46"/>
      <c r="IWA1" s="46"/>
      <c r="IWB1" s="46"/>
      <c r="IWC1" s="46"/>
      <c r="IWD1" s="46"/>
      <c r="IWE1" s="46"/>
      <c r="IWF1" s="46"/>
      <c r="IWG1" s="46"/>
      <c r="IWH1" s="46"/>
      <c r="IWI1" s="46"/>
      <c r="IWJ1" s="46"/>
      <c r="IWK1" s="46"/>
      <c r="IWL1" s="46"/>
      <c r="IWM1" s="46"/>
      <c r="IWN1" s="46"/>
      <c r="IWO1" s="46"/>
      <c r="IWP1" s="46"/>
      <c r="IWQ1" s="46"/>
      <c r="IWR1" s="46"/>
      <c r="IWS1" s="46"/>
      <c r="IWT1" s="46"/>
      <c r="IWU1" s="46"/>
      <c r="IWV1" s="46"/>
      <c r="IWW1" s="46"/>
      <c r="IWX1" s="46"/>
      <c r="IWY1" s="46"/>
      <c r="IWZ1" s="46"/>
      <c r="IXA1" s="46"/>
      <c r="IXB1" s="46"/>
      <c r="IXC1" s="46"/>
      <c r="IXD1" s="46"/>
      <c r="IXE1" s="46"/>
      <c r="IXF1" s="46"/>
      <c r="IXG1" s="46"/>
      <c r="IXH1" s="46"/>
      <c r="IXI1" s="46"/>
      <c r="IXJ1" s="46"/>
      <c r="IXK1" s="46"/>
      <c r="IXL1" s="46"/>
      <c r="IXM1" s="46"/>
      <c r="IXN1" s="46"/>
      <c r="IXO1" s="46"/>
      <c r="IXP1" s="46"/>
      <c r="IXQ1" s="46"/>
      <c r="IXR1" s="46"/>
      <c r="IXS1" s="46"/>
      <c r="IXT1" s="46"/>
      <c r="IXU1" s="46"/>
      <c r="IXV1" s="46"/>
      <c r="IXW1" s="46"/>
      <c r="IXX1" s="46"/>
      <c r="IXY1" s="46"/>
      <c r="IXZ1" s="46"/>
      <c r="IYA1" s="46"/>
      <c r="IYB1" s="46"/>
      <c r="IYC1" s="46"/>
      <c r="IYD1" s="46"/>
      <c r="IYE1" s="46"/>
      <c r="IYF1" s="46"/>
      <c r="IYG1" s="46"/>
      <c r="IYH1" s="46"/>
      <c r="IYI1" s="46"/>
      <c r="IYJ1" s="46"/>
      <c r="IYK1" s="46"/>
      <c r="IYL1" s="46"/>
      <c r="IYM1" s="46"/>
      <c r="IYN1" s="46"/>
      <c r="IYO1" s="46"/>
      <c r="IYP1" s="46"/>
      <c r="IYQ1" s="46"/>
      <c r="IYR1" s="46"/>
      <c r="IYS1" s="46"/>
      <c r="IYT1" s="46"/>
      <c r="IYU1" s="46"/>
      <c r="IYV1" s="46"/>
      <c r="IYW1" s="46"/>
      <c r="IYX1" s="46"/>
      <c r="IYY1" s="46"/>
      <c r="IYZ1" s="46"/>
      <c r="IZA1" s="46"/>
      <c r="IZB1" s="46"/>
      <c r="IZC1" s="46"/>
      <c r="IZD1" s="46"/>
      <c r="IZE1" s="46"/>
      <c r="IZF1" s="46"/>
      <c r="IZG1" s="46"/>
      <c r="IZH1" s="46"/>
      <c r="IZI1" s="46"/>
      <c r="IZJ1" s="46"/>
      <c r="IZK1" s="46"/>
      <c r="IZL1" s="46"/>
      <c r="IZM1" s="46"/>
      <c r="IZN1" s="46"/>
      <c r="IZO1" s="46"/>
      <c r="IZP1" s="46"/>
      <c r="IZQ1" s="46"/>
      <c r="IZR1" s="46"/>
      <c r="IZS1" s="46"/>
      <c r="IZT1" s="46"/>
      <c r="IZU1" s="46"/>
      <c r="IZV1" s="46"/>
      <c r="IZW1" s="46"/>
      <c r="IZX1" s="46"/>
      <c r="IZY1" s="46"/>
      <c r="IZZ1" s="46"/>
      <c r="JAA1" s="46"/>
      <c r="JAB1" s="46"/>
      <c r="JAC1" s="46"/>
      <c r="JAD1" s="46"/>
      <c r="JAE1" s="46"/>
      <c r="JAF1" s="46"/>
      <c r="JAG1" s="46"/>
      <c r="JAH1" s="46"/>
      <c r="JAI1" s="46"/>
      <c r="JAJ1" s="46"/>
      <c r="JAK1" s="46"/>
      <c r="JAL1" s="46"/>
      <c r="JAM1" s="46"/>
      <c r="JAN1" s="46"/>
      <c r="JAO1" s="46"/>
      <c r="JAP1" s="46"/>
      <c r="JAQ1" s="46"/>
      <c r="JAR1" s="46"/>
      <c r="JAS1" s="46"/>
      <c r="JAT1" s="46"/>
      <c r="JAU1" s="46"/>
      <c r="JAV1" s="46"/>
      <c r="JAW1" s="46"/>
      <c r="JAX1" s="46"/>
      <c r="JAY1" s="46"/>
      <c r="JAZ1" s="46"/>
      <c r="JBA1" s="46"/>
      <c r="JBB1" s="46"/>
      <c r="JBC1" s="46"/>
      <c r="JBD1" s="46"/>
      <c r="JBE1" s="46"/>
      <c r="JBF1" s="46"/>
      <c r="JBG1" s="46"/>
      <c r="JBH1" s="46"/>
      <c r="JBI1" s="46"/>
      <c r="JBJ1" s="46"/>
      <c r="JBK1" s="46"/>
      <c r="JBL1" s="46"/>
      <c r="JBM1" s="46"/>
      <c r="JBN1" s="46"/>
      <c r="JBO1" s="46"/>
      <c r="JBP1" s="46"/>
      <c r="JBQ1" s="46"/>
      <c r="JBR1" s="46"/>
      <c r="JBS1" s="46"/>
      <c r="JBT1" s="46"/>
      <c r="JBU1" s="46"/>
      <c r="JBV1" s="46"/>
      <c r="JBW1" s="46"/>
      <c r="JBX1" s="46"/>
      <c r="JBY1" s="46"/>
      <c r="JBZ1" s="46"/>
      <c r="JCA1" s="46"/>
      <c r="JCB1" s="46"/>
      <c r="JCC1" s="46"/>
      <c r="JCD1" s="46"/>
      <c r="JCE1" s="46"/>
      <c r="JCF1" s="46"/>
      <c r="JCG1" s="46"/>
      <c r="JCH1" s="46"/>
      <c r="JCI1" s="46"/>
      <c r="JCJ1" s="46"/>
      <c r="JCK1" s="46"/>
      <c r="JCL1" s="46"/>
      <c r="JCM1" s="46"/>
      <c r="JCN1" s="46"/>
      <c r="JCO1" s="46"/>
      <c r="JCP1" s="46"/>
      <c r="JCQ1" s="46"/>
      <c r="JCR1" s="46"/>
      <c r="JCS1" s="46"/>
      <c r="JCT1" s="46"/>
      <c r="JCU1" s="46"/>
      <c r="JCV1" s="46"/>
      <c r="JCW1" s="46"/>
      <c r="JCX1" s="46"/>
      <c r="JCY1" s="46"/>
      <c r="JCZ1" s="46"/>
      <c r="JDA1" s="46"/>
      <c r="JDB1" s="46"/>
      <c r="JDC1" s="46"/>
      <c r="JDD1" s="46"/>
      <c r="JDE1" s="46"/>
      <c r="JDF1" s="46"/>
      <c r="JDG1" s="46"/>
      <c r="JDH1" s="46"/>
      <c r="JDI1" s="46"/>
      <c r="JDJ1" s="46"/>
      <c r="JDK1" s="46"/>
      <c r="JDL1" s="46"/>
      <c r="JDM1" s="46"/>
      <c r="JDN1" s="46"/>
      <c r="JDO1" s="46"/>
      <c r="JDP1" s="46"/>
      <c r="JDQ1" s="46"/>
      <c r="JDR1" s="46"/>
      <c r="JDS1" s="46"/>
      <c r="JDT1" s="46"/>
      <c r="JDU1" s="46"/>
      <c r="JDV1" s="46"/>
      <c r="JDW1" s="46"/>
      <c r="JDX1" s="46"/>
      <c r="JDY1" s="46"/>
      <c r="JDZ1" s="46"/>
      <c r="JEA1" s="46"/>
      <c r="JEB1" s="46"/>
      <c r="JEC1" s="46"/>
      <c r="JED1" s="46"/>
      <c r="JEE1" s="46"/>
      <c r="JEF1" s="46"/>
      <c r="JEG1" s="46"/>
      <c r="JEH1" s="46"/>
      <c r="JEI1" s="46"/>
      <c r="JEJ1" s="46"/>
      <c r="JEK1" s="46"/>
      <c r="JEL1" s="46"/>
      <c r="JEM1" s="46"/>
      <c r="JEN1" s="46"/>
      <c r="JEO1" s="46"/>
      <c r="JEP1" s="46"/>
      <c r="JEQ1" s="46"/>
      <c r="JER1" s="46"/>
      <c r="JES1" s="46"/>
      <c r="JET1" s="46"/>
      <c r="JEU1" s="46"/>
      <c r="JEV1" s="46"/>
      <c r="JEW1" s="46"/>
      <c r="JEX1" s="46"/>
      <c r="JEY1" s="46"/>
      <c r="JEZ1" s="46"/>
      <c r="JFA1" s="46"/>
      <c r="JFB1" s="46"/>
      <c r="JFC1" s="46"/>
      <c r="JFD1" s="46"/>
      <c r="JFE1" s="46"/>
      <c r="JFF1" s="46"/>
      <c r="JFG1" s="46"/>
      <c r="JFH1" s="46"/>
      <c r="JFI1" s="46"/>
      <c r="JFJ1" s="46"/>
      <c r="JFK1" s="46"/>
      <c r="JFL1" s="46"/>
      <c r="JFM1" s="46"/>
      <c r="JFN1" s="46"/>
      <c r="JFO1" s="46"/>
      <c r="JFP1" s="46"/>
      <c r="JFQ1" s="46"/>
      <c r="JFR1" s="46"/>
      <c r="JFS1" s="46"/>
      <c r="JFT1" s="46"/>
      <c r="JFU1" s="46"/>
      <c r="JFV1" s="46"/>
      <c r="JFW1" s="46"/>
      <c r="JFX1" s="46"/>
      <c r="JFY1" s="46"/>
      <c r="JFZ1" s="46"/>
      <c r="JGA1" s="46"/>
      <c r="JGB1" s="46"/>
      <c r="JGC1" s="46"/>
      <c r="JGD1" s="46"/>
      <c r="JGE1" s="46"/>
      <c r="JGF1" s="46"/>
      <c r="JGG1" s="46"/>
      <c r="JGH1" s="46"/>
      <c r="JGI1" s="46"/>
      <c r="JGJ1" s="46"/>
      <c r="JGK1" s="46"/>
      <c r="JGL1" s="46"/>
      <c r="JGM1" s="46"/>
      <c r="JGN1" s="46"/>
      <c r="JGO1" s="46"/>
      <c r="JGP1" s="46"/>
      <c r="JGQ1" s="46"/>
      <c r="JGR1" s="46"/>
      <c r="JGS1" s="46"/>
      <c r="JGT1" s="46"/>
      <c r="JGU1" s="46"/>
      <c r="JGV1" s="46"/>
      <c r="JGW1" s="46"/>
      <c r="JGX1" s="46"/>
      <c r="JGY1" s="46"/>
      <c r="JGZ1" s="46"/>
      <c r="JHA1" s="46"/>
      <c r="JHB1" s="46"/>
      <c r="JHC1" s="46"/>
      <c r="JHD1" s="46"/>
      <c r="JHE1" s="46"/>
      <c r="JHF1" s="46"/>
      <c r="JHG1" s="46"/>
      <c r="JHH1" s="46"/>
      <c r="JHI1" s="46"/>
      <c r="JHJ1" s="46"/>
      <c r="JHK1" s="46"/>
      <c r="JHL1" s="46"/>
      <c r="JHM1" s="46"/>
      <c r="JHN1" s="46"/>
      <c r="JHO1" s="46"/>
      <c r="JHP1" s="46"/>
      <c r="JHQ1" s="46"/>
      <c r="JHR1" s="46"/>
      <c r="JHS1" s="46"/>
      <c r="JHT1" s="46"/>
      <c r="JHU1" s="46"/>
      <c r="JHV1" s="46"/>
      <c r="JHW1" s="46"/>
      <c r="JHX1" s="46"/>
      <c r="JHY1" s="46"/>
      <c r="JHZ1" s="46"/>
      <c r="JIA1" s="46"/>
      <c r="JIB1" s="46"/>
      <c r="JIC1" s="46"/>
      <c r="JID1" s="46"/>
      <c r="JIE1" s="46"/>
      <c r="JIF1" s="46"/>
      <c r="JIG1" s="46"/>
      <c r="JIH1" s="46"/>
      <c r="JII1" s="46"/>
      <c r="JIJ1" s="46"/>
      <c r="JIK1" s="46"/>
      <c r="JIL1" s="46"/>
      <c r="JIM1" s="46"/>
      <c r="JIN1" s="46"/>
      <c r="JIO1" s="46"/>
      <c r="JIP1" s="46"/>
      <c r="JIQ1" s="46"/>
      <c r="JIR1" s="46"/>
      <c r="JIS1" s="46"/>
      <c r="JIT1" s="46"/>
      <c r="JIU1" s="46"/>
      <c r="JIV1" s="46"/>
      <c r="JIW1" s="46"/>
      <c r="JIX1" s="46"/>
      <c r="JIY1" s="46"/>
      <c r="JIZ1" s="46"/>
      <c r="JJA1" s="46"/>
      <c r="JJB1" s="46"/>
      <c r="JJC1" s="46"/>
      <c r="JJD1" s="46"/>
      <c r="JJE1" s="46"/>
      <c r="JJF1" s="46"/>
      <c r="JJG1" s="46"/>
      <c r="JJH1" s="46"/>
      <c r="JJI1" s="46"/>
      <c r="JJJ1" s="46"/>
      <c r="JJK1" s="46"/>
      <c r="JJL1" s="46"/>
      <c r="JJM1" s="46"/>
      <c r="JJN1" s="46"/>
      <c r="JJO1" s="46"/>
      <c r="JJP1" s="46"/>
      <c r="JJQ1" s="46"/>
      <c r="JJR1" s="46"/>
      <c r="JJS1" s="46"/>
      <c r="JJT1" s="46"/>
      <c r="JJU1" s="46"/>
      <c r="JJV1" s="46"/>
      <c r="JJW1" s="46"/>
      <c r="JJX1" s="46"/>
      <c r="JJY1" s="46"/>
      <c r="JJZ1" s="46"/>
      <c r="JKA1" s="46"/>
      <c r="JKB1" s="46"/>
      <c r="JKC1" s="46"/>
      <c r="JKD1" s="46"/>
      <c r="JKE1" s="46"/>
      <c r="JKF1" s="46"/>
      <c r="JKG1" s="46"/>
      <c r="JKH1" s="46"/>
      <c r="JKI1" s="46"/>
      <c r="JKJ1" s="46"/>
      <c r="JKK1" s="46"/>
      <c r="JKL1" s="46"/>
      <c r="JKM1" s="46"/>
      <c r="JKN1" s="46"/>
      <c r="JKO1" s="46"/>
      <c r="JKP1" s="46"/>
      <c r="JKQ1" s="46"/>
      <c r="JKR1" s="46"/>
      <c r="JKS1" s="46"/>
      <c r="JKT1" s="46"/>
      <c r="JKU1" s="46"/>
      <c r="JKV1" s="46"/>
      <c r="JKW1" s="46"/>
      <c r="JKX1" s="46"/>
      <c r="JKY1" s="46"/>
      <c r="JKZ1" s="46"/>
      <c r="JLA1" s="46"/>
      <c r="JLB1" s="46"/>
      <c r="JLC1" s="46"/>
      <c r="JLD1" s="46"/>
      <c r="JLE1" s="46"/>
      <c r="JLF1" s="46"/>
      <c r="JLG1" s="46"/>
      <c r="JLH1" s="46"/>
      <c r="JLI1" s="46"/>
      <c r="JLJ1" s="46"/>
      <c r="JLK1" s="46"/>
      <c r="JLL1" s="46"/>
      <c r="JLM1" s="46"/>
      <c r="JLN1" s="46"/>
      <c r="JLO1" s="46"/>
      <c r="JLP1" s="46"/>
      <c r="JLQ1" s="46"/>
      <c r="JLR1" s="46"/>
      <c r="JLS1" s="46"/>
      <c r="JLT1" s="46"/>
      <c r="JLU1" s="46"/>
      <c r="JLV1" s="46"/>
      <c r="JLW1" s="46"/>
      <c r="JLX1" s="46"/>
      <c r="JLY1" s="46"/>
      <c r="JLZ1" s="46"/>
      <c r="JMA1" s="46"/>
      <c r="JMB1" s="46"/>
      <c r="JMC1" s="46"/>
      <c r="JMD1" s="46"/>
      <c r="JME1" s="46"/>
      <c r="JMF1" s="46"/>
      <c r="JMG1" s="46"/>
      <c r="JMH1" s="46"/>
      <c r="JMI1" s="46"/>
      <c r="JMJ1" s="46"/>
      <c r="JMK1" s="46"/>
      <c r="JML1" s="46"/>
      <c r="JMM1" s="46"/>
      <c r="JMN1" s="46"/>
      <c r="JMO1" s="46"/>
      <c r="JMP1" s="46"/>
      <c r="JMQ1" s="46"/>
      <c r="JMR1" s="46"/>
      <c r="JMS1" s="46"/>
      <c r="JMT1" s="46"/>
      <c r="JMU1" s="46"/>
      <c r="JMV1" s="46"/>
      <c r="JMW1" s="46"/>
      <c r="JMX1" s="46"/>
      <c r="JMY1" s="46"/>
      <c r="JMZ1" s="46"/>
      <c r="JNA1" s="46"/>
      <c r="JNB1" s="46"/>
      <c r="JNC1" s="46"/>
      <c r="JND1" s="46"/>
      <c r="JNE1" s="46"/>
      <c r="JNF1" s="46"/>
      <c r="JNG1" s="46"/>
      <c r="JNH1" s="46"/>
      <c r="JNI1" s="46"/>
      <c r="JNJ1" s="46"/>
      <c r="JNK1" s="46"/>
      <c r="JNL1" s="46"/>
      <c r="JNM1" s="46"/>
      <c r="JNN1" s="46"/>
      <c r="JNO1" s="46"/>
      <c r="JNP1" s="46"/>
      <c r="JNQ1" s="46"/>
      <c r="JNR1" s="46"/>
      <c r="JNS1" s="46"/>
      <c r="JNT1" s="46"/>
      <c r="JNU1" s="46"/>
      <c r="JNV1" s="46"/>
      <c r="JNW1" s="46"/>
      <c r="JNX1" s="46"/>
      <c r="JNY1" s="46"/>
      <c r="JNZ1" s="46"/>
      <c r="JOA1" s="46"/>
      <c r="JOB1" s="46"/>
      <c r="JOC1" s="46"/>
      <c r="JOD1" s="46"/>
      <c r="JOE1" s="46"/>
      <c r="JOF1" s="46"/>
      <c r="JOG1" s="46"/>
      <c r="JOH1" s="46"/>
      <c r="JOI1" s="46"/>
      <c r="JOJ1" s="46"/>
      <c r="JOK1" s="46"/>
      <c r="JOL1" s="46"/>
      <c r="JOM1" s="46"/>
      <c r="JON1" s="46"/>
      <c r="JOO1" s="46"/>
      <c r="JOP1" s="46"/>
      <c r="JOQ1" s="46"/>
      <c r="JOR1" s="46"/>
      <c r="JOS1" s="46"/>
      <c r="JOT1" s="46"/>
      <c r="JOU1" s="46"/>
      <c r="JOV1" s="46"/>
      <c r="JOW1" s="46"/>
      <c r="JOX1" s="46"/>
      <c r="JOY1" s="46"/>
      <c r="JOZ1" s="46"/>
      <c r="JPA1" s="46"/>
      <c r="JPB1" s="46"/>
      <c r="JPC1" s="46"/>
      <c r="JPD1" s="46"/>
      <c r="JPE1" s="46"/>
      <c r="JPF1" s="46"/>
      <c r="JPG1" s="46"/>
      <c r="JPH1" s="46"/>
      <c r="JPI1" s="46"/>
      <c r="JPJ1" s="46"/>
      <c r="JPK1" s="46"/>
      <c r="JPL1" s="46"/>
      <c r="JPM1" s="46"/>
      <c r="JPN1" s="46"/>
      <c r="JPO1" s="46"/>
      <c r="JPP1" s="46"/>
      <c r="JPQ1" s="46"/>
      <c r="JPR1" s="46"/>
      <c r="JPS1" s="46"/>
      <c r="JPT1" s="46"/>
      <c r="JPU1" s="46"/>
      <c r="JPV1" s="46"/>
      <c r="JPW1" s="46"/>
      <c r="JPX1" s="46"/>
      <c r="JPY1" s="46"/>
      <c r="JPZ1" s="46"/>
      <c r="JQA1" s="46"/>
      <c r="JQB1" s="46"/>
      <c r="JQC1" s="46"/>
      <c r="JQD1" s="46"/>
      <c r="JQE1" s="46"/>
      <c r="JQF1" s="46"/>
      <c r="JQG1" s="46"/>
      <c r="JQH1" s="46"/>
      <c r="JQI1" s="46"/>
      <c r="JQJ1" s="46"/>
      <c r="JQK1" s="46"/>
      <c r="JQL1" s="46"/>
      <c r="JQM1" s="46"/>
      <c r="JQN1" s="46"/>
      <c r="JQO1" s="46"/>
      <c r="JQP1" s="46"/>
      <c r="JQQ1" s="46"/>
      <c r="JQR1" s="46"/>
      <c r="JQS1" s="46"/>
      <c r="JQT1" s="46"/>
      <c r="JQU1" s="46"/>
      <c r="JQV1" s="46"/>
      <c r="JQW1" s="46"/>
      <c r="JQX1" s="46"/>
      <c r="JQY1" s="46"/>
      <c r="JQZ1" s="46"/>
      <c r="JRA1" s="46"/>
      <c r="JRB1" s="46"/>
      <c r="JRC1" s="46"/>
      <c r="JRD1" s="46"/>
      <c r="JRE1" s="46"/>
      <c r="JRF1" s="46"/>
      <c r="JRG1" s="46"/>
      <c r="JRH1" s="46"/>
      <c r="JRI1" s="46"/>
      <c r="JRJ1" s="46"/>
      <c r="JRK1" s="46"/>
      <c r="JRL1" s="46"/>
      <c r="JRM1" s="46"/>
      <c r="JRN1" s="46"/>
      <c r="JRO1" s="46"/>
      <c r="JRP1" s="46"/>
      <c r="JRQ1" s="46"/>
      <c r="JRR1" s="46"/>
      <c r="JRS1" s="46"/>
      <c r="JRT1" s="46"/>
      <c r="JRU1" s="46"/>
      <c r="JRV1" s="46"/>
      <c r="JRW1" s="46"/>
      <c r="JRX1" s="46"/>
      <c r="JRY1" s="46"/>
      <c r="JRZ1" s="46"/>
      <c r="JSA1" s="46"/>
      <c r="JSB1" s="46"/>
      <c r="JSC1" s="46"/>
      <c r="JSD1" s="46"/>
      <c r="JSE1" s="46"/>
      <c r="JSF1" s="46"/>
      <c r="JSG1" s="46"/>
      <c r="JSH1" s="46"/>
      <c r="JSI1" s="46"/>
      <c r="JSJ1" s="46"/>
      <c r="JSK1" s="46"/>
      <c r="JSL1" s="46"/>
      <c r="JSM1" s="46"/>
      <c r="JSN1" s="46"/>
      <c r="JSO1" s="46"/>
      <c r="JSP1" s="46"/>
      <c r="JSQ1" s="46"/>
      <c r="JSR1" s="46"/>
      <c r="JSS1" s="46"/>
      <c r="JST1" s="46"/>
      <c r="JSU1" s="46"/>
      <c r="JSV1" s="46"/>
      <c r="JSW1" s="46"/>
      <c r="JSX1" s="46"/>
      <c r="JSY1" s="46"/>
      <c r="JSZ1" s="46"/>
      <c r="JTA1" s="46"/>
      <c r="JTB1" s="46"/>
      <c r="JTC1" s="46"/>
      <c r="JTD1" s="46"/>
      <c r="JTE1" s="46"/>
      <c r="JTF1" s="46"/>
      <c r="JTG1" s="46"/>
      <c r="JTH1" s="46"/>
      <c r="JTI1" s="46"/>
      <c r="JTJ1" s="46"/>
      <c r="JTK1" s="46"/>
      <c r="JTL1" s="46"/>
      <c r="JTM1" s="46"/>
      <c r="JTN1" s="46"/>
      <c r="JTO1" s="46"/>
      <c r="JTP1" s="46"/>
      <c r="JTQ1" s="46"/>
      <c r="JTR1" s="46"/>
      <c r="JTS1" s="46"/>
      <c r="JTT1" s="46"/>
      <c r="JTU1" s="46"/>
      <c r="JTV1" s="46"/>
      <c r="JTW1" s="46"/>
      <c r="JTX1" s="46"/>
      <c r="JTY1" s="46"/>
      <c r="JTZ1" s="46"/>
      <c r="JUA1" s="46"/>
      <c r="JUB1" s="46"/>
      <c r="JUC1" s="46"/>
      <c r="JUD1" s="46"/>
      <c r="JUE1" s="46"/>
      <c r="JUF1" s="46"/>
      <c r="JUG1" s="46"/>
      <c r="JUH1" s="46"/>
      <c r="JUI1" s="46"/>
      <c r="JUJ1" s="46"/>
      <c r="JUK1" s="46"/>
      <c r="JUL1" s="46"/>
      <c r="JUM1" s="46"/>
      <c r="JUN1" s="46"/>
      <c r="JUO1" s="46"/>
      <c r="JUP1" s="46"/>
      <c r="JUQ1" s="46"/>
      <c r="JUR1" s="46"/>
      <c r="JUS1" s="46"/>
      <c r="JUT1" s="46"/>
      <c r="JUU1" s="46"/>
      <c r="JUV1" s="46"/>
      <c r="JUW1" s="46"/>
      <c r="JUX1" s="46"/>
      <c r="JUY1" s="46"/>
      <c r="JUZ1" s="46"/>
      <c r="JVA1" s="46"/>
      <c r="JVB1" s="46"/>
      <c r="JVC1" s="46"/>
      <c r="JVD1" s="46"/>
      <c r="JVE1" s="46"/>
      <c r="JVF1" s="46"/>
      <c r="JVG1" s="46"/>
      <c r="JVH1" s="46"/>
      <c r="JVI1" s="46"/>
      <c r="JVJ1" s="46"/>
      <c r="JVK1" s="46"/>
      <c r="JVL1" s="46"/>
      <c r="JVM1" s="46"/>
      <c r="JVN1" s="46"/>
      <c r="JVO1" s="46"/>
      <c r="JVP1" s="46"/>
      <c r="JVQ1" s="46"/>
      <c r="JVR1" s="46"/>
      <c r="JVS1" s="46"/>
      <c r="JVT1" s="46"/>
      <c r="JVU1" s="46"/>
      <c r="JVV1" s="46"/>
      <c r="JVW1" s="46"/>
      <c r="JVX1" s="46"/>
      <c r="JVY1" s="46"/>
      <c r="JVZ1" s="46"/>
      <c r="JWA1" s="46"/>
      <c r="JWB1" s="46"/>
      <c r="JWC1" s="46"/>
      <c r="JWD1" s="46"/>
      <c r="JWE1" s="46"/>
      <c r="JWF1" s="46"/>
      <c r="JWG1" s="46"/>
      <c r="JWH1" s="46"/>
      <c r="JWI1" s="46"/>
      <c r="JWJ1" s="46"/>
      <c r="JWK1" s="46"/>
      <c r="JWL1" s="46"/>
      <c r="JWM1" s="46"/>
      <c r="JWN1" s="46"/>
      <c r="JWO1" s="46"/>
      <c r="JWP1" s="46"/>
      <c r="JWQ1" s="46"/>
      <c r="JWR1" s="46"/>
      <c r="JWS1" s="46"/>
      <c r="JWT1" s="46"/>
      <c r="JWU1" s="46"/>
      <c r="JWV1" s="46"/>
      <c r="JWW1" s="46"/>
      <c r="JWX1" s="46"/>
      <c r="JWY1" s="46"/>
      <c r="JWZ1" s="46"/>
      <c r="JXA1" s="46"/>
      <c r="JXB1" s="46"/>
      <c r="JXC1" s="46"/>
      <c r="JXD1" s="46"/>
      <c r="JXE1" s="46"/>
      <c r="JXF1" s="46"/>
      <c r="JXG1" s="46"/>
      <c r="JXH1" s="46"/>
      <c r="JXI1" s="46"/>
      <c r="JXJ1" s="46"/>
      <c r="JXK1" s="46"/>
      <c r="JXL1" s="46"/>
      <c r="JXM1" s="46"/>
      <c r="JXN1" s="46"/>
      <c r="JXO1" s="46"/>
      <c r="JXP1" s="46"/>
      <c r="JXQ1" s="46"/>
      <c r="JXR1" s="46"/>
      <c r="JXS1" s="46"/>
      <c r="JXT1" s="46"/>
      <c r="JXU1" s="46"/>
      <c r="JXV1" s="46"/>
      <c r="JXW1" s="46"/>
      <c r="JXX1" s="46"/>
      <c r="JXY1" s="46"/>
      <c r="JXZ1" s="46"/>
      <c r="JYA1" s="46"/>
      <c r="JYB1" s="46"/>
      <c r="JYC1" s="46"/>
      <c r="JYD1" s="46"/>
      <c r="JYE1" s="46"/>
      <c r="JYF1" s="46"/>
      <c r="JYG1" s="46"/>
      <c r="JYH1" s="46"/>
      <c r="JYI1" s="46"/>
      <c r="JYJ1" s="46"/>
      <c r="JYK1" s="46"/>
      <c r="JYL1" s="46"/>
      <c r="JYM1" s="46"/>
      <c r="JYN1" s="46"/>
      <c r="JYO1" s="46"/>
      <c r="JYP1" s="46"/>
      <c r="JYQ1" s="46"/>
      <c r="JYR1" s="46"/>
      <c r="JYS1" s="46"/>
      <c r="JYT1" s="46"/>
      <c r="JYU1" s="46"/>
      <c r="JYV1" s="46"/>
      <c r="JYW1" s="46"/>
      <c r="JYX1" s="46"/>
      <c r="JYY1" s="46"/>
      <c r="JYZ1" s="46"/>
      <c r="JZA1" s="46"/>
      <c r="JZB1" s="46"/>
      <c r="JZC1" s="46"/>
      <c r="JZD1" s="46"/>
      <c r="JZE1" s="46"/>
      <c r="JZF1" s="46"/>
      <c r="JZG1" s="46"/>
      <c r="JZH1" s="46"/>
      <c r="JZI1" s="46"/>
      <c r="JZJ1" s="46"/>
      <c r="JZK1" s="46"/>
      <c r="JZL1" s="46"/>
      <c r="JZM1" s="46"/>
      <c r="JZN1" s="46"/>
      <c r="JZO1" s="46"/>
      <c r="JZP1" s="46"/>
      <c r="JZQ1" s="46"/>
      <c r="JZR1" s="46"/>
      <c r="JZS1" s="46"/>
      <c r="JZT1" s="46"/>
      <c r="JZU1" s="46"/>
      <c r="JZV1" s="46"/>
      <c r="JZW1" s="46"/>
      <c r="JZX1" s="46"/>
      <c r="JZY1" s="46"/>
      <c r="JZZ1" s="46"/>
      <c r="KAA1" s="46"/>
      <c r="KAB1" s="46"/>
      <c r="KAC1" s="46"/>
      <c r="KAD1" s="46"/>
      <c r="KAE1" s="46"/>
      <c r="KAF1" s="46"/>
      <c r="KAG1" s="46"/>
      <c r="KAH1" s="46"/>
      <c r="KAI1" s="46"/>
      <c r="KAJ1" s="46"/>
      <c r="KAK1" s="46"/>
      <c r="KAL1" s="46"/>
      <c r="KAM1" s="46"/>
      <c r="KAN1" s="46"/>
      <c r="KAO1" s="46"/>
      <c r="KAP1" s="46"/>
      <c r="KAQ1" s="46"/>
      <c r="KAR1" s="46"/>
      <c r="KAS1" s="46"/>
      <c r="KAT1" s="46"/>
      <c r="KAU1" s="46"/>
      <c r="KAV1" s="46"/>
      <c r="KAW1" s="46"/>
      <c r="KAX1" s="46"/>
      <c r="KAY1" s="46"/>
      <c r="KAZ1" s="46"/>
      <c r="KBA1" s="46"/>
      <c r="KBB1" s="46"/>
      <c r="KBC1" s="46"/>
      <c r="KBD1" s="46"/>
      <c r="KBE1" s="46"/>
      <c r="KBF1" s="46"/>
      <c r="KBG1" s="46"/>
      <c r="KBH1" s="46"/>
      <c r="KBI1" s="46"/>
      <c r="KBJ1" s="46"/>
      <c r="KBK1" s="46"/>
      <c r="KBL1" s="46"/>
      <c r="KBM1" s="46"/>
      <c r="KBN1" s="46"/>
      <c r="KBO1" s="46"/>
      <c r="KBP1" s="46"/>
      <c r="KBQ1" s="46"/>
      <c r="KBR1" s="46"/>
      <c r="KBS1" s="46"/>
      <c r="KBT1" s="46"/>
      <c r="KBU1" s="46"/>
      <c r="KBV1" s="46"/>
      <c r="KBW1" s="46"/>
      <c r="KBX1" s="46"/>
      <c r="KBY1" s="46"/>
      <c r="KBZ1" s="46"/>
      <c r="KCA1" s="46"/>
      <c r="KCB1" s="46"/>
      <c r="KCC1" s="46"/>
      <c r="KCD1" s="46"/>
      <c r="KCE1" s="46"/>
      <c r="KCF1" s="46"/>
      <c r="KCG1" s="46"/>
      <c r="KCH1" s="46"/>
      <c r="KCI1" s="46"/>
      <c r="KCJ1" s="46"/>
      <c r="KCK1" s="46"/>
      <c r="KCL1" s="46"/>
      <c r="KCM1" s="46"/>
      <c r="KCN1" s="46"/>
      <c r="KCO1" s="46"/>
      <c r="KCP1" s="46"/>
      <c r="KCQ1" s="46"/>
      <c r="KCR1" s="46"/>
      <c r="KCS1" s="46"/>
      <c r="KCT1" s="46"/>
      <c r="KCU1" s="46"/>
      <c r="KCV1" s="46"/>
      <c r="KCW1" s="46"/>
      <c r="KCX1" s="46"/>
      <c r="KCY1" s="46"/>
      <c r="KCZ1" s="46"/>
      <c r="KDA1" s="46"/>
      <c r="KDB1" s="46"/>
      <c r="KDC1" s="46"/>
      <c r="KDD1" s="46"/>
      <c r="KDE1" s="46"/>
      <c r="KDF1" s="46"/>
      <c r="KDG1" s="46"/>
      <c r="KDH1" s="46"/>
      <c r="KDI1" s="46"/>
      <c r="KDJ1" s="46"/>
      <c r="KDK1" s="46"/>
      <c r="KDL1" s="46"/>
      <c r="KDM1" s="46"/>
      <c r="KDN1" s="46"/>
      <c r="KDO1" s="46"/>
      <c r="KDP1" s="46"/>
      <c r="KDQ1" s="46"/>
      <c r="KDR1" s="46"/>
      <c r="KDS1" s="46"/>
      <c r="KDT1" s="46"/>
      <c r="KDU1" s="46"/>
      <c r="KDV1" s="46"/>
      <c r="KDW1" s="46"/>
      <c r="KDX1" s="46"/>
      <c r="KDY1" s="46"/>
      <c r="KDZ1" s="46"/>
      <c r="KEA1" s="46"/>
      <c r="KEB1" s="46"/>
      <c r="KEC1" s="46"/>
      <c r="KED1" s="46"/>
      <c r="KEE1" s="46"/>
      <c r="KEF1" s="46"/>
      <c r="KEG1" s="46"/>
      <c r="KEH1" s="46"/>
      <c r="KEI1" s="46"/>
      <c r="KEJ1" s="46"/>
      <c r="KEK1" s="46"/>
      <c r="KEL1" s="46"/>
      <c r="KEM1" s="46"/>
      <c r="KEN1" s="46"/>
      <c r="KEO1" s="46"/>
      <c r="KEP1" s="46"/>
      <c r="KEQ1" s="46"/>
      <c r="KER1" s="46"/>
      <c r="KES1" s="46"/>
      <c r="KET1" s="46"/>
      <c r="KEU1" s="46"/>
      <c r="KEV1" s="46"/>
      <c r="KEW1" s="46"/>
      <c r="KEX1" s="46"/>
      <c r="KEY1" s="46"/>
      <c r="KEZ1" s="46"/>
      <c r="KFA1" s="46"/>
      <c r="KFB1" s="46"/>
      <c r="KFC1" s="46"/>
      <c r="KFD1" s="46"/>
      <c r="KFE1" s="46"/>
      <c r="KFF1" s="46"/>
      <c r="KFG1" s="46"/>
      <c r="KFH1" s="46"/>
      <c r="KFI1" s="46"/>
      <c r="KFJ1" s="46"/>
      <c r="KFK1" s="46"/>
      <c r="KFL1" s="46"/>
      <c r="KFM1" s="46"/>
      <c r="KFN1" s="46"/>
      <c r="KFO1" s="46"/>
      <c r="KFP1" s="46"/>
      <c r="KFQ1" s="46"/>
      <c r="KFR1" s="46"/>
      <c r="KFS1" s="46"/>
      <c r="KFT1" s="46"/>
      <c r="KFU1" s="46"/>
      <c r="KFV1" s="46"/>
      <c r="KFW1" s="46"/>
      <c r="KFX1" s="46"/>
      <c r="KFY1" s="46"/>
      <c r="KFZ1" s="46"/>
      <c r="KGA1" s="46"/>
      <c r="KGB1" s="46"/>
      <c r="KGC1" s="46"/>
      <c r="KGD1" s="46"/>
      <c r="KGE1" s="46"/>
      <c r="KGF1" s="46"/>
      <c r="KGG1" s="46"/>
      <c r="KGH1" s="46"/>
      <c r="KGI1" s="46"/>
      <c r="KGJ1" s="46"/>
      <c r="KGK1" s="46"/>
      <c r="KGL1" s="46"/>
      <c r="KGM1" s="46"/>
      <c r="KGN1" s="46"/>
      <c r="KGO1" s="46"/>
      <c r="KGP1" s="46"/>
      <c r="KGQ1" s="46"/>
      <c r="KGR1" s="46"/>
      <c r="KGS1" s="46"/>
      <c r="KGT1" s="46"/>
      <c r="KGU1" s="46"/>
      <c r="KGV1" s="46"/>
      <c r="KGW1" s="46"/>
      <c r="KGX1" s="46"/>
      <c r="KGY1" s="46"/>
      <c r="KGZ1" s="46"/>
      <c r="KHA1" s="46"/>
      <c r="KHB1" s="46"/>
      <c r="KHC1" s="46"/>
      <c r="KHD1" s="46"/>
      <c r="KHE1" s="46"/>
      <c r="KHF1" s="46"/>
      <c r="KHG1" s="46"/>
      <c r="KHH1" s="46"/>
      <c r="KHI1" s="46"/>
      <c r="KHJ1" s="46"/>
      <c r="KHK1" s="46"/>
      <c r="KHL1" s="46"/>
      <c r="KHM1" s="46"/>
      <c r="KHN1" s="46"/>
      <c r="KHO1" s="46"/>
      <c r="KHP1" s="46"/>
      <c r="KHQ1" s="46"/>
      <c r="KHR1" s="46"/>
      <c r="KHS1" s="46"/>
      <c r="KHT1" s="46"/>
      <c r="KHU1" s="46"/>
      <c r="KHV1" s="46"/>
      <c r="KHW1" s="46"/>
      <c r="KHX1" s="46"/>
      <c r="KHY1" s="46"/>
      <c r="KHZ1" s="46"/>
      <c r="KIA1" s="46"/>
      <c r="KIB1" s="46"/>
      <c r="KIC1" s="46"/>
      <c r="KID1" s="46"/>
      <c r="KIE1" s="46"/>
      <c r="KIF1" s="46"/>
      <c r="KIG1" s="46"/>
      <c r="KIH1" s="46"/>
      <c r="KII1" s="46"/>
      <c r="KIJ1" s="46"/>
      <c r="KIK1" s="46"/>
      <c r="KIL1" s="46"/>
      <c r="KIM1" s="46"/>
      <c r="KIN1" s="46"/>
      <c r="KIO1" s="46"/>
      <c r="KIP1" s="46"/>
      <c r="KIQ1" s="46"/>
      <c r="KIR1" s="46"/>
      <c r="KIS1" s="46"/>
      <c r="KIT1" s="46"/>
      <c r="KIU1" s="46"/>
      <c r="KIV1" s="46"/>
      <c r="KIW1" s="46"/>
      <c r="KIX1" s="46"/>
      <c r="KIY1" s="46"/>
      <c r="KIZ1" s="46"/>
      <c r="KJA1" s="46"/>
      <c r="KJB1" s="46"/>
      <c r="KJC1" s="46"/>
      <c r="KJD1" s="46"/>
      <c r="KJE1" s="46"/>
      <c r="KJF1" s="46"/>
      <c r="KJG1" s="46"/>
      <c r="KJH1" s="46"/>
      <c r="KJI1" s="46"/>
      <c r="KJJ1" s="46"/>
      <c r="KJK1" s="46"/>
      <c r="KJL1" s="46"/>
      <c r="KJM1" s="46"/>
      <c r="KJN1" s="46"/>
      <c r="KJO1" s="46"/>
      <c r="KJP1" s="46"/>
      <c r="KJQ1" s="46"/>
      <c r="KJR1" s="46"/>
      <c r="KJS1" s="46"/>
      <c r="KJT1" s="46"/>
      <c r="KJU1" s="46"/>
      <c r="KJV1" s="46"/>
      <c r="KJW1" s="46"/>
      <c r="KJX1" s="46"/>
      <c r="KJY1" s="46"/>
      <c r="KJZ1" s="46"/>
      <c r="KKA1" s="46"/>
      <c r="KKB1" s="46"/>
      <c r="KKC1" s="46"/>
      <c r="KKD1" s="46"/>
      <c r="KKE1" s="46"/>
      <c r="KKF1" s="46"/>
      <c r="KKG1" s="46"/>
      <c r="KKH1" s="46"/>
      <c r="KKI1" s="46"/>
      <c r="KKJ1" s="46"/>
      <c r="KKK1" s="46"/>
      <c r="KKL1" s="46"/>
      <c r="KKM1" s="46"/>
      <c r="KKN1" s="46"/>
      <c r="KKO1" s="46"/>
      <c r="KKP1" s="46"/>
      <c r="KKQ1" s="46"/>
      <c r="KKR1" s="46"/>
      <c r="KKS1" s="46"/>
      <c r="KKT1" s="46"/>
      <c r="KKU1" s="46"/>
      <c r="KKV1" s="46"/>
      <c r="KKW1" s="46"/>
      <c r="KKX1" s="46"/>
      <c r="KKY1" s="46"/>
      <c r="KKZ1" s="46"/>
      <c r="KLA1" s="46"/>
      <c r="KLB1" s="46"/>
      <c r="KLC1" s="46"/>
      <c r="KLD1" s="46"/>
      <c r="KLE1" s="46"/>
      <c r="KLF1" s="46"/>
      <c r="KLG1" s="46"/>
      <c r="KLH1" s="46"/>
      <c r="KLI1" s="46"/>
      <c r="KLJ1" s="46"/>
      <c r="KLK1" s="46"/>
      <c r="KLL1" s="46"/>
      <c r="KLM1" s="46"/>
      <c r="KLN1" s="46"/>
      <c r="KLO1" s="46"/>
      <c r="KLP1" s="46"/>
      <c r="KLQ1" s="46"/>
      <c r="KLR1" s="46"/>
      <c r="KLS1" s="46"/>
      <c r="KLT1" s="46"/>
      <c r="KLU1" s="46"/>
      <c r="KLV1" s="46"/>
      <c r="KLW1" s="46"/>
      <c r="KLX1" s="46"/>
      <c r="KLY1" s="46"/>
      <c r="KLZ1" s="46"/>
      <c r="KMA1" s="46"/>
      <c r="KMB1" s="46"/>
      <c r="KMC1" s="46"/>
      <c r="KMD1" s="46"/>
      <c r="KME1" s="46"/>
      <c r="KMF1" s="46"/>
      <c r="KMG1" s="46"/>
      <c r="KMH1" s="46"/>
      <c r="KMI1" s="46"/>
      <c r="KMJ1" s="46"/>
      <c r="KMK1" s="46"/>
      <c r="KML1" s="46"/>
      <c r="KMM1" s="46"/>
      <c r="KMN1" s="46"/>
      <c r="KMO1" s="46"/>
      <c r="KMP1" s="46"/>
      <c r="KMQ1" s="46"/>
      <c r="KMR1" s="46"/>
      <c r="KMS1" s="46"/>
      <c r="KMT1" s="46"/>
      <c r="KMU1" s="46"/>
      <c r="KMV1" s="46"/>
      <c r="KMW1" s="46"/>
      <c r="KMX1" s="46"/>
      <c r="KMY1" s="46"/>
      <c r="KMZ1" s="46"/>
      <c r="KNA1" s="46"/>
      <c r="KNB1" s="46"/>
      <c r="KNC1" s="46"/>
      <c r="KND1" s="46"/>
      <c r="KNE1" s="46"/>
      <c r="KNF1" s="46"/>
      <c r="KNG1" s="46"/>
      <c r="KNH1" s="46"/>
      <c r="KNI1" s="46"/>
      <c r="KNJ1" s="46"/>
      <c r="KNK1" s="46"/>
      <c r="KNL1" s="46"/>
      <c r="KNM1" s="46"/>
      <c r="KNN1" s="46"/>
      <c r="KNO1" s="46"/>
      <c r="KNP1" s="46"/>
      <c r="KNQ1" s="46"/>
      <c r="KNR1" s="46"/>
      <c r="KNS1" s="46"/>
      <c r="KNT1" s="46"/>
      <c r="KNU1" s="46"/>
      <c r="KNV1" s="46"/>
      <c r="KNW1" s="46"/>
      <c r="KNX1" s="46"/>
      <c r="KNY1" s="46"/>
      <c r="KNZ1" s="46"/>
      <c r="KOA1" s="46"/>
      <c r="KOB1" s="46"/>
      <c r="KOC1" s="46"/>
      <c r="KOD1" s="46"/>
      <c r="KOE1" s="46"/>
      <c r="KOF1" s="46"/>
      <c r="KOG1" s="46"/>
      <c r="KOH1" s="46"/>
      <c r="KOI1" s="46"/>
      <c r="KOJ1" s="46"/>
      <c r="KOK1" s="46"/>
      <c r="KOL1" s="46"/>
      <c r="KOM1" s="46"/>
      <c r="KON1" s="46"/>
      <c r="KOO1" s="46"/>
      <c r="KOP1" s="46"/>
      <c r="KOQ1" s="46"/>
      <c r="KOR1" s="46"/>
      <c r="KOS1" s="46"/>
      <c r="KOT1" s="46"/>
      <c r="KOU1" s="46"/>
      <c r="KOV1" s="46"/>
      <c r="KOW1" s="46"/>
      <c r="KOX1" s="46"/>
      <c r="KOY1" s="46"/>
      <c r="KOZ1" s="46"/>
      <c r="KPA1" s="46"/>
      <c r="KPB1" s="46"/>
      <c r="KPC1" s="46"/>
      <c r="KPD1" s="46"/>
      <c r="KPE1" s="46"/>
      <c r="KPF1" s="46"/>
      <c r="KPG1" s="46"/>
      <c r="KPH1" s="46"/>
      <c r="KPI1" s="46"/>
      <c r="KPJ1" s="46"/>
      <c r="KPK1" s="46"/>
      <c r="KPL1" s="46"/>
      <c r="KPM1" s="46"/>
      <c r="KPN1" s="46"/>
      <c r="KPO1" s="46"/>
      <c r="KPP1" s="46"/>
      <c r="KPQ1" s="46"/>
      <c r="KPR1" s="46"/>
      <c r="KPS1" s="46"/>
      <c r="KPT1" s="46"/>
      <c r="KPU1" s="46"/>
      <c r="KPV1" s="46"/>
      <c r="KPW1" s="46"/>
      <c r="KPX1" s="46"/>
      <c r="KPY1" s="46"/>
      <c r="KPZ1" s="46"/>
      <c r="KQA1" s="46"/>
      <c r="KQB1" s="46"/>
      <c r="KQC1" s="46"/>
      <c r="KQD1" s="46"/>
      <c r="KQE1" s="46"/>
      <c r="KQF1" s="46"/>
      <c r="KQG1" s="46"/>
      <c r="KQH1" s="46"/>
      <c r="KQI1" s="46"/>
      <c r="KQJ1" s="46"/>
      <c r="KQK1" s="46"/>
      <c r="KQL1" s="46"/>
      <c r="KQM1" s="46"/>
      <c r="KQN1" s="46"/>
      <c r="KQO1" s="46"/>
      <c r="KQP1" s="46"/>
      <c r="KQQ1" s="46"/>
      <c r="KQR1" s="46"/>
      <c r="KQS1" s="46"/>
      <c r="KQT1" s="46"/>
      <c r="KQU1" s="46"/>
      <c r="KQV1" s="46"/>
      <c r="KQW1" s="46"/>
      <c r="KQX1" s="46"/>
      <c r="KQY1" s="46"/>
      <c r="KQZ1" s="46"/>
      <c r="KRA1" s="46"/>
      <c r="KRB1" s="46"/>
      <c r="KRC1" s="46"/>
      <c r="KRD1" s="46"/>
      <c r="KRE1" s="46"/>
      <c r="KRF1" s="46"/>
      <c r="KRG1" s="46"/>
      <c r="KRH1" s="46"/>
      <c r="KRI1" s="46"/>
      <c r="KRJ1" s="46"/>
      <c r="KRK1" s="46"/>
      <c r="KRL1" s="46"/>
      <c r="KRM1" s="46"/>
      <c r="KRN1" s="46"/>
      <c r="KRO1" s="46"/>
      <c r="KRP1" s="46"/>
      <c r="KRQ1" s="46"/>
      <c r="KRR1" s="46"/>
      <c r="KRS1" s="46"/>
      <c r="KRT1" s="46"/>
      <c r="KRU1" s="46"/>
      <c r="KRV1" s="46"/>
      <c r="KRW1" s="46"/>
      <c r="KRX1" s="46"/>
      <c r="KRY1" s="46"/>
      <c r="KRZ1" s="46"/>
      <c r="KSA1" s="46"/>
      <c r="KSB1" s="46"/>
      <c r="KSC1" s="46"/>
      <c r="KSD1" s="46"/>
      <c r="KSE1" s="46"/>
      <c r="KSF1" s="46"/>
      <c r="KSG1" s="46"/>
      <c r="KSH1" s="46"/>
      <c r="KSI1" s="46"/>
      <c r="KSJ1" s="46"/>
      <c r="KSK1" s="46"/>
      <c r="KSL1" s="46"/>
      <c r="KSM1" s="46"/>
      <c r="KSN1" s="46"/>
      <c r="KSO1" s="46"/>
      <c r="KSP1" s="46"/>
      <c r="KSQ1" s="46"/>
      <c r="KSR1" s="46"/>
      <c r="KSS1" s="46"/>
      <c r="KST1" s="46"/>
      <c r="KSU1" s="46"/>
      <c r="KSV1" s="46"/>
      <c r="KSW1" s="46"/>
      <c r="KSX1" s="46"/>
      <c r="KSY1" s="46"/>
      <c r="KSZ1" s="46"/>
      <c r="KTA1" s="46"/>
      <c r="KTB1" s="46"/>
      <c r="KTC1" s="46"/>
      <c r="KTD1" s="46"/>
      <c r="KTE1" s="46"/>
      <c r="KTF1" s="46"/>
      <c r="KTG1" s="46"/>
      <c r="KTH1" s="46"/>
      <c r="KTI1" s="46"/>
      <c r="KTJ1" s="46"/>
      <c r="KTK1" s="46"/>
      <c r="KTL1" s="46"/>
      <c r="KTM1" s="46"/>
      <c r="KTN1" s="46"/>
      <c r="KTO1" s="46"/>
      <c r="KTP1" s="46"/>
      <c r="KTQ1" s="46"/>
      <c r="KTR1" s="46"/>
      <c r="KTS1" s="46"/>
      <c r="KTT1" s="46"/>
      <c r="KTU1" s="46"/>
      <c r="KTV1" s="46"/>
      <c r="KTW1" s="46"/>
      <c r="KTX1" s="46"/>
      <c r="KTY1" s="46"/>
      <c r="KTZ1" s="46"/>
      <c r="KUA1" s="46"/>
      <c r="KUB1" s="46"/>
      <c r="KUC1" s="46"/>
      <c r="KUD1" s="46"/>
      <c r="KUE1" s="46"/>
      <c r="KUF1" s="46"/>
      <c r="KUG1" s="46"/>
      <c r="KUH1" s="46"/>
      <c r="KUI1" s="46"/>
      <c r="KUJ1" s="46"/>
      <c r="KUK1" s="46"/>
      <c r="KUL1" s="46"/>
      <c r="KUM1" s="46"/>
      <c r="KUN1" s="46"/>
      <c r="KUO1" s="46"/>
      <c r="KUP1" s="46"/>
      <c r="KUQ1" s="46"/>
      <c r="KUR1" s="46"/>
      <c r="KUS1" s="46"/>
      <c r="KUT1" s="46"/>
      <c r="KUU1" s="46"/>
      <c r="KUV1" s="46"/>
      <c r="KUW1" s="46"/>
      <c r="KUX1" s="46"/>
      <c r="KUY1" s="46"/>
      <c r="KUZ1" s="46"/>
      <c r="KVA1" s="46"/>
      <c r="KVB1" s="46"/>
      <c r="KVC1" s="46"/>
      <c r="KVD1" s="46"/>
      <c r="KVE1" s="46"/>
      <c r="KVF1" s="46"/>
      <c r="KVG1" s="46"/>
      <c r="KVH1" s="46"/>
      <c r="KVI1" s="46"/>
      <c r="KVJ1" s="46"/>
      <c r="KVK1" s="46"/>
      <c r="KVL1" s="46"/>
      <c r="KVM1" s="46"/>
      <c r="KVN1" s="46"/>
      <c r="KVO1" s="46"/>
      <c r="KVP1" s="46"/>
      <c r="KVQ1" s="46"/>
      <c r="KVR1" s="46"/>
      <c r="KVS1" s="46"/>
      <c r="KVT1" s="46"/>
      <c r="KVU1" s="46"/>
      <c r="KVV1" s="46"/>
      <c r="KVW1" s="46"/>
      <c r="KVX1" s="46"/>
      <c r="KVY1" s="46"/>
      <c r="KVZ1" s="46"/>
      <c r="KWA1" s="46"/>
      <c r="KWB1" s="46"/>
      <c r="KWC1" s="46"/>
      <c r="KWD1" s="46"/>
      <c r="KWE1" s="46"/>
      <c r="KWF1" s="46"/>
      <c r="KWG1" s="46"/>
      <c r="KWH1" s="46"/>
      <c r="KWI1" s="46"/>
      <c r="KWJ1" s="46"/>
      <c r="KWK1" s="46"/>
      <c r="KWL1" s="46"/>
      <c r="KWM1" s="46"/>
      <c r="KWN1" s="46"/>
      <c r="KWO1" s="46"/>
      <c r="KWP1" s="46"/>
      <c r="KWQ1" s="46"/>
      <c r="KWR1" s="46"/>
      <c r="KWS1" s="46"/>
      <c r="KWT1" s="46"/>
      <c r="KWU1" s="46"/>
      <c r="KWV1" s="46"/>
      <c r="KWW1" s="46"/>
      <c r="KWX1" s="46"/>
      <c r="KWY1" s="46"/>
      <c r="KWZ1" s="46"/>
      <c r="KXA1" s="46"/>
      <c r="KXB1" s="46"/>
      <c r="KXC1" s="46"/>
      <c r="KXD1" s="46"/>
      <c r="KXE1" s="46"/>
      <c r="KXF1" s="46"/>
      <c r="KXG1" s="46"/>
      <c r="KXH1" s="46"/>
      <c r="KXI1" s="46"/>
      <c r="KXJ1" s="46"/>
      <c r="KXK1" s="46"/>
      <c r="KXL1" s="46"/>
      <c r="KXM1" s="46"/>
      <c r="KXN1" s="46"/>
      <c r="KXO1" s="46"/>
      <c r="KXP1" s="46"/>
      <c r="KXQ1" s="46"/>
      <c r="KXR1" s="46"/>
      <c r="KXS1" s="46"/>
      <c r="KXT1" s="46"/>
      <c r="KXU1" s="46"/>
      <c r="KXV1" s="46"/>
      <c r="KXW1" s="46"/>
      <c r="KXX1" s="46"/>
      <c r="KXY1" s="46"/>
      <c r="KXZ1" s="46"/>
      <c r="KYA1" s="46"/>
      <c r="KYB1" s="46"/>
      <c r="KYC1" s="46"/>
      <c r="KYD1" s="46"/>
      <c r="KYE1" s="46"/>
      <c r="KYF1" s="46"/>
      <c r="KYG1" s="46"/>
      <c r="KYH1" s="46"/>
      <c r="KYI1" s="46"/>
      <c r="KYJ1" s="46"/>
      <c r="KYK1" s="46"/>
      <c r="KYL1" s="46"/>
      <c r="KYM1" s="46"/>
      <c r="KYN1" s="46"/>
      <c r="KYO1" s="46"/>
      <c r="KYP1" s="46"/>
      <c r="KYQ1" s="46"/>
      <c r="KYR1" s="46"/>
      <c r="KYS1" s="46"/>
      <c r="KYT1" s="46"/>
      <c r="KYU1" s="46"/>
      <c r="KYV1" s="46"/>
      <c r="KYW1" s="46"/>
      <c r="KYX1" s="46"/>
      <c r="KYY1" s="46"/>
      <c r="KYZ1" s="46"/>
      <c r="KZA1" s="46"/>
      <c r="KZB1" s="46"/>
      <c r="KZC1" s="46"/>
      <c r="KZD1" s="46"/>
      <c r="KZE1" s="46"/>
      <c r="KZF1" s="46"/>
      <c r="KZG1" s="46"/>
      <c r="KZH1" s="46"/>
      <c r="KZI1" s="46"/>
      <c r="KZJ1" s="46"/>
      <c r="KZK1" s="46"/>
      <c r="KZL1" s="46"/>
      <c r="KZM1" s="46"/>
      <c r="KZN1" s="46"/>
      <c r="KZO1" s="46"/>
      <c r="KZP1" s="46"/>
      <c r="KZQ1" s="46"/>
      <c r="KZR1" s="46"/>
      <c r="KZS1" s="46"/>
      <c r="KZT1" s="46"/>
      <c r="KZU1" s="46"/>
      <c r="KZV1" s="46"/>
      <c r="KZW1" s="46"/>
      <c r="KZX1" s="46"/>
      <c r="KZY1" s="46"/>
      <c r="KZZ1" s="46"/>
      <c r="LAA1" s="46"/>
      <c r="LAB1" s="46"/>
      <c r="LAC1" s="46"/>
      <c r="LAD1" s="46"/>
      <c r="LAE1" s="46"/>
      <c r="LAF1" s="46"/>
      <c r="LAG1" s="46"/>
      <c r="LAH1" s="46"/>
      <c r="LAI1" s="46"/>
      <c r="LAJ1" s="46"/>
      <c r="LAK1" s="46"/>
      <c r="LAL1" s="46"/>
      <c r="LAM1" s="46"/>
      <c r="LAN1" s="46"/>
      <c r="LAO1" s="46"/>
      <c r="LAP1" s="46"/>
      <c r="LAQ1" s="46"/>
      <c r="LAR1" s="46"/>
      <c r="LAS1" s="46"/>
      <c r="LAT1" s="46"/>
      <c r="LAU1" s="46"/>
      <c r="LAV1" s="46"/>
      <c r="LAW1" s="46"/>
      <c r="LAX1" s="46"/>
      <c r="LAY1" s="46"/>
      <c r="LAZ1" s="46"/>
      <c r="LBA1" s="46"/>
      <c r="LBB1" s="46"/>
      <c r="LBC1" s="46"/>
      <c r="LBD1" s="46"/>
      <c r="LBE1" s="46"/>
      <c r="LBF1" s="46"/>
      <c r="LBG1" s="46"/>
      <c r="LBH1" s="46"/>
      <c r="LBI1" s="46"/>
      <c r="LBJ1" s="46"/>
      <c r="LBK1" s="46"/>
      <c r="LBL1" s="46"/>
      <c r="LBM1" s="46"/>
      <c r="LBN1" s="46"/>
      <c r="LBO1" s="46"/>
      <c r="LBP1" s="46"/>
      <c r="LBQ1" s="46"/>
      <c r="LBR1" s="46"/>
      <c r="LBS1" s="46"/>
      <c r="LBT1" s="46"/>
      <c r="LBU1" s="46"/>
      <c r="LBV1" s="46"/>
      <c r="LBW1" s="46"/>
      <c r="LBX1" s="46"/>
      <c r="LBY1" s="46"/>
      <c r="LBZ1" s="46"/>
      <c r="LCA1" s="46"/>
      <c r="LCB1" s="46"/>
      <c r="LCC1" s="46"/>
      <c r="LCD1" s="46"/>
      <c r="LCE1" s="46"/>
      <c r="LCF1" s="46"/>
      <c r="LCG1" s="46"/>
      <c r="LCH1" s="46"/>
      <c r="LCI1" s="46"/>
      <c r="LCJ1" s="46"/>
      <c r="LCK1" s="46"/>
      <c r="LCL1" s="46"/>
      <c r="LCM1" s="46"/>
      <c r="LCN1" s="46"/>
      <c r="LCO1" s="46"/>
      <c r="LCP1" s="46"/>
      <c r="LCQ1" s="46"/>
      <c r="LCR1" s="46"/>
      <c r="LCS1" s="46"/>
      <c r="LCT1" s="46"/>
      <c r="LCU1" s="46"/>
      <c r="LCV1" s="46"/>
      <c r="LCW1" s="46"/>
      <c r="LCX1" s="46"/>
      <c r="LCY1" s="46"/>
      <c r="LCZ1" s="46"/>
      <c r="LDA1" s="46"/>
      <c r="LDB1" s="46"/>
      <c r="LDC1" s="46"/>
      <c r="LDD1" s="46"/>
      <c r="LDE1" s="46"/>
      <c r="LDF1" s="46"/>
      <c r="LDG1" s="46"/>
      <c r="LDH1" s="46"/>
      <c r="LDI1" s="46"/>
      <c r="LDJ1" s="46"/>
      <c r="LDK1" s="46"/>
      <c r="LDL1" s="46"/>
      <c r="LDM1" s="46"/>
      <c r="LDN1" s="46"/>
      <c r="LDO1" s="46"/>
      <c r="LDP1" s="46"/>
      <c r="LDQ1" s="46"/>
      <c r="LDR1" s="46"/>
      <c r="LDS1" s="46"/>
      <c r="LDT1" s="46"/>
      <c r="LDU1" s="46"/>
      <c r="LDV1" s="46"/>
      <c r="LDW1" s="46"/>
      <c r="LDX1" s="46"/>
      <c r="LDY1" s="46"/>
      <c r="LDZ1" s="46"/>
      <c r="LEA1" s="46"/>
      <c r="LEB1" s="46"/>
      <c r="LEC1" s="46"/>
      <c r="LED1" s="46"/>
      <c r="LEE1" s="46"/>
      <c r="LEF1" s="46"/>
      <c r="LEG1" s="46"/>
      <c r="LEH1" s="46"/>
      <c r="LEI1" s="46"/>
      <c r="LEJ1" s="46"/>
      <c r="LEK1" s="46"/>
      <c r="LEL1" s="46"/>
      <c r="LEM1" s="46"/>
      <c r="LEN1" s="46"/>
      <c r="LEO1" s="46"/>
      <c r="LEP1" s="46"/>
      <c r="LEQ1" s="46"/>
      <c r="LER1" s="46"/>
      <c r="LES1" s="46"/>
      <c r="LET1" s="46"/>
      <c r="LEU1" s="46"/>
      <c r="LEV1" s="46"/>
      <c r="LEW1" s="46"/>
      <c r="LEX1" s="46"/>
      <c r="LEY1" s="46"/>
      <c r="LEZ1" s="46"/>
      <c r="LFA1" s="46"/>
      <c r="LFB1" s="46"/>
      <c r="LFC1" s="46"/>
      <c r="LFD1" s="46"/>
      <c r="LFE1" s="46"/>
      <c r="LFF1" s="46"/>
      <c r="LFG1" s="46"/>
      <c r="LFH1" s="46"/>
      <c r="LFI1" s="46"/>
      <c r="LFJ1" s="46"/>
      <c r="LFK1" s="46"/>
      <c r="LFL1" s="46"/>
      <c r="LFM1" s="46"/>
      <c r="LFN1" s="46"/>
      <c r="LFO1" s="46"/>
      <c r="LFP1" s="46"/>
      <c r="LFQ1" s="46"/>
      <c r="LFR1" s="46"/>
      <c r="LFS1" s="46"/>
      <c r="LFT1" s="46"/>
      <c r="LFU1" s="46"/>
      <c r="LFV1" s="46"/>
      <c r="LFW1" s="46"/>
      <c r="LFX1" s="46"/>
      <c r="LFY1" s="46"/>
      <c r="LFZ1" s="46"/>
      <c r="LGA1" s="46"/>
      <c r="LGB1" s="46"/>
      <c r="LGC1" s="46"/>
      <c r="LGD1" s="46"/>
      <c r="LGE1" s="46"/>
      <c r="LGF1" s="46"/>
      <c r="LGG1" s="46"/>
      <c r="LGH1" s="46"/>
      <c r="LGI1" s="46"/>
      <c r="LGJ1" s="46"/>
      <c r="LGK1" s="46"/>
      <c r="LGL1" s="46"/>
      <c r="LGM1" s="46"/>
      <c r="LGN1" s="46"/>
      <c r="LGO1" s="46"/>
      <c r="LGP1" s="46"/>
      <c r="LGQ1" s="46"/>
      <c r="LGR1" s="46"/>
      <c r="LGS1" s="46"/>
      <c r="LGT1" s="46"/>
      <c r="LGU1" s="46"/>
      <c r="LGV1" s="46"/>
      <c r="LGW1" s="46"/>
      <c r="LGX1" s="46"/>
      <c r="LGY1" s="46"/>
      <c r="LGZ1" s="46"/>
      <c r="LHA1" s="46"/>
      <c r="LHB1" s="46"/>
      <c r="LHC1" s="46"/>
      <c r="LHD1" s="46"/>
      <c r="LHE1" s="46"/>
      <c r="LHF1" s="46"/>
      <c r="LHG1" s="46"/>
      <c r="LHH1" s="46"/>
      <c r="LHI1" s="46"/>
      <c r="LHJ1" s="46"/>
      <c r="LHK1" s="46"/>
      <c r="LHL1" s="46"/>
      <c r="LHM1" s="46"/>
      <c r="LHN1" s="46"/>
      <c r="LHO1" s="46"/>
      <c r="LHP1" s="46"/>
      <c r="LHQ1" s="46"/>
      <c r="LHR1" s="46"/>
      <c r="LHS1" s="46"/>
      <c r="LHT1" s="46"/>
      <c r="LHU1" s="46"/>
      <c r="LHV1" s="46"/>
      <c r="LHW1" s="46"/>
      <c r="LHX1" s="46"/>
      <c r="LHY1" s="46"/>
      <c r="LHZ1" s="46"/>
      <c r="LIA1" s="46"/>
      <c r="LIB1" s="46"/>
      <c r="LIC1" s="46"/>
      <c r="LID1" s="46"/>
      <c r="LIE1" s="46"/>
      <c r="LIF1" s="46"/>
      <c r="LIG1" s="46"/>
      <c r="LIH1" s="46"/>
      <c r="LII1" s="46"/>
      <c r="LIJ1" s="46"/>
      <c r="LIK1" s="46"/>
      <c r="LIL1" s="46"/>
      <c r="LIM1" s="46"/>
      <c r="LIN1" s="46"/>
      <c r="LIO1" s="46"/>
      <c r="LIP1" s="46"/>
      <c r="LIQ1" s="46"/>
      <c r="LIR1" s="46"/>
      <c r="LIS1" s="46"/>
      <c r="LIT1" s="46"/>
      <c r="LIU1" s="46"/>
      <c r="LIV1" s="46"/>
      <c r="LIW1" s="46"/>
      <c r="LIX1" s="46"/>
      <c r="LIY1" s="46"/>
      <c r="LIZ1" s="46"/>
      <c r="LJA1" s="46"/>
      <c r="LJB1" s="46"/>
      <c r="LJC1" s="46"/>
      <c r="LJD1" s="46"/>
      <c r="LJE1" s="46"/>
      <c r="LJF1" s="46"/>
      <c r="LJG1" s="46"/>
      <c r="LJH1" s="46"/>
      <c r="LJI1" s="46"/>
      <c r="LJJ1" s="46"/>
      <c r="LJK1" s="46"/>
      <c r="LJL1" s="46"/>
      <c r="LJM1" s="46"/>
      <c r="LJN1" s="46"/>
      <c r="LJO1" s="46"/>
      <c r="LJP1" s="46"/>
      <c r="LJQ1" s="46"/>
      <c r="LJR1" s="46"/>
      <c r="LJS1" s="46"/>
      <c r="LJT1" s="46"/>
      <c r="LJU1" s="46"/>
      <c r="LJV1" s="46"/>
      <c r="LJW1" s="46"/>
      <c r="LJX1" s="46"/>
      <c r="LJY1" s="46"/>
      <c r="LJZ1" s="46"/>
      <c r="LKA1" s="46"/>
      <c r="LKB1" s="46"/>
      <c r="LKC1" s="46"/>
      <c r="LKD1" s="46"/>
      <c r="LKE1" s="46"/>
      <c r="LKF1" s="46"/>
      <c r="LKG1" s="46"/>
      <c r="LKH1" s="46"/>
      <c r="LKI1" s="46"/>
      <c r="LKJ1" s="46"/>
      <c r="LKK1" s="46"/>
      <c r="LKL1" s="46"/>
      <c r="LKM1" s="46"/>
      <c r="LKN1" s="46"/>
      <c r="LKO1" s="46"/>
      <c r="LKP1" s="46"/>
      <c r="LKQ1" s="46"/>
      <c r="LKR1" s="46"/>
      <c r="LKS1" s="46"/>
      <c r="LKT1" s="46"/>
      <c r="LKU1" s="46"/>
      <c r="LKV1" s="46"/>
      <c r="LKW1" s="46"/>
      <c r="LKX1" s="46"/>
      <c r="LKY1" s="46"/>
      <c r="LKZ1" s="46"/>
      <c r="LLA1" s="46"/>
      <c r="LLB1" s="46"/>
      <c r="LLC1" s="46"/>
      <c r="LLD1" s="46"/>
      <c r="LLE1" s="46"/>
      <c r="LLF1" s="46"/>
      <c r="LLG1" s="46"/>
      <c r="LLH1" s="46"/>
      <c r="LLI1" s="46"/>
      <c r="LLJ1" s="46"/>
      <c r="LLK1" s="46"/>
      <c r="LLL1" s="46"/>
      <c r="LLM1" s="46"/>
      <c r="LLN1" s="46"/>
      <c r="LLO1" s="46"/>
      <c r="LLP1" s="46"/>
      <c r="LLQ1" s="46"/>
      <c r="LLR1" s="46"/>
      <c r="LLS1" s="46"/>
      <c r="LLT1" s="46"/>
      <c r="LLU1" s="46"/>
      <c r="LLV1" s="46"/>
      <c r="LLW1" s="46"/>
      <c r="LLX1" s="46"/>
      <c r="LLY1" s="46"/>
      <c r="LLZ1" s="46"/>
      <c r="LMA1" s="46"/>
      <c r="LMB1" s="46"/>
      <c r="LMC1" s="46"/>
      <c r="LMD1" s="46"/>
      <c r="LME1" s="46"/>
      <c r="LMF1" s="46"/>
      <c r="LMG1" s="46"/>
      <c r="LMH1" s="46"/>
      <c r="LMI1" s="46"/>
      <c r="LMJ1" s="46"/>
      <c r="LMK1" s="46"/>
      <c r="LML1" s="46"/>
      <c r="LMM1" s="46"/>
      <c r="LMN1" s="46"/>
      <c r="LMO1" s="46"/>
      <c r="LMP1" s="46"/>
      <c r="LMQ1" s="46"/>
      <c r="LMR1" s="46"/>
      <c r="LMS1" s="46"/>
      <c r="LMT1" s="46"/>
      <c r="LMU1" s="46"/>
      <c r="LMV1" s="46"/>
      <c r="LMW1" s="46"/>
      <c r="LMX1" s="46"/>
      <c r="LMY1" s="46"/>
      <c r="LMZ1" s="46"/>
      <c r="LNA1" s="46"/>
      <c r="LNB1" s="46"/>
      <c r="LNC1" s="46"/>
      <c r="LND1" s="46"/>
      <c r="LNE1" s="46"/>
      <c r="LNF1" s="46"/>
      <c r="LNG1" s="46"/>
      <c r="LNH1" s="46"/>
      <c r="LNI1" s="46"/>
      <c r="LNJ1" s="46"/>
      <c r="LNK1" s="46"/>
      <c r="LNL1" s="46"/>
      <c r="LNM1" s="46"/>
      <c r="LNN1" s="46"/>
      <c r="LNO1" s="46"/>
      <c r="LNP1" s="46"/>
      <c r="LNQ1" s="46"/>
      <c r="LNR1" s="46"/>
      <c r="LNS1" s="46"/>
      <c r="LNT1" s="46"/>
      <c r="LNU1" s="46"/>
      <c r="LNV1" s="46"/>
      <c r="LNW1" s="46"/>
      <c r="LNX1" s="46"/>
      <c r="LNY1" s="46"/>
      <c r="LNZ1" s="46"/>
      <c r="LOA1" s="46"/>
      <c r="LOB1" s="46"/>
      <c r="LOC1" s="46"/>
      <c r="LOD1" s="46"/>
      <c r="LOE1" s="46"/>
      <c r="LOF1" s="46"/>
      <c r="LOG1" s="46"/>
      <c r="LOH1" s="46"/>
      <c r="LOI1" s="46"/>
      <c r="LOJ1" s="46"/>
      <c r="LOK1" s="46"/>
      <c r="LOL1" s="46"/>
      <c r="LOM1" s="46"/>
      <c r="LON1" s="46"/>
      <c r="LOO1" s="46"/>
      <c r="LOP1" s="46"/>
      <c r="LOQ1" s="46"/>
      <c r="LOR1" s="46"/>
      <c r="LOS1" s="46"/>
      <c r="LOT1" s="46"/>
      <c r="LOU1" s="46"/>
      <c r="LOV1" s="46"/>
      <c r="LOW1" s="46"/>
      <c r="LOX1" s="46"/>
      <c r="LOY1" s="46"/>
      <c r="LOZ1" s="46"/>
      <c r="LPA1" s="46"/>
      <c r="LPB1" s="46"/>
      <c r="LPC1" s="46"/>
      <c r="LPD1" s="46"/>
      <c r="LPE1" s="46"/>
      <c r="LPF1" s="46"/>
      <c r="LPG1" s="46"/>
      <c r="LPH1" s="46"/>
      <c r="LPI1" s="46"/>
      <c r="LPJ1" s="46"/>
      <c r="LPK1" s="46"/>
      <c r="LPL1" s="46"/>
      <c r="LPM1" s="46"/>
      <c r="LPN1" s="46"/>
      <c r="LPO1" s="46"/>
      <c r="LPP1" s="46"/>
      <c r="LPQ1" s="46"/>
      <c r="LPR1" s="46"/>
      <c r="LPS1" s="46"/>
      <c r="LPT1" s="46"/>
      <c r="LPU1" s="46"/>
      <c r="LPV1" s="46"/>
      <c r="LPW1" s="46"/>
      <c r="LPX1" s="46"/>
      <c r="LPY1" s="46"/>
      <c r="LPZ1" s="46"/>
      <c r="LQA1" s="46"/>
      <c r="LQB1" s="46"/>
      <c r="LQC1" s="46"/>
      <c r="LQD1" s="46"/>
      <c r="LQE1" s="46"/>
      <c r="LQF1" s="46"/>
      <c r="LQG1" s="46"/>
      <c r="LQH1" s="46"/>
      <c r="LQI1" s="46"/>
      <c r="LQJ1" s="46"/>
      <c r="LQK1" s="46"/>
      <c r="LQL1" s="46"/>
      <c r="LQM1" s="46"/>
      <c r="LQN1" s="46"/>
      <c r="LQO1" s="46"/>
      <c r="LQP1" s="46"/>
      <c r="LQQ1" s="46"/>
      <c r="LQR1" s="46"/>
      <c r="LQS1" s="46"/>
      <c r="LQT1" s="46"/>
      <c r="LQU1" s="46"/>
      <c r="LQV1" s="46"/>
      <c r="LQW1" s="46"/>
      <c r="LQX1" s="46"/>
      <c r="LQY1" s="46"/>
      <c r="LQZ1" s="46"/>
      <c r="LRA1" s="46"/>
      <c r="LRB1" s="46"/>
      <c r="LRC1" s="46"/>
      <c r="LRD1" s="46"/>
      <c r="LRE1" s="46"/>
      <c r="LRF1" s="46"/>
      <c r="LRG1" s="46"/>
      <c r="LRH1" s="46"/>
      <c r="LRI1" s="46"/>
      <c r="LRJ1" s="46"/>
      <c r="LRK1" s="46"/>
      <c r="LRL1" s="46"/>
      <c r="LRM1" s="46"/>
      <c r="LRN1" s="46"/>
      <c r="LRO1" s="46"/>
      <c r="LRP1" s="46"/>
      <c r="LRQ1" s="46"/>
      <c r="LRR1" s="46"/>
      <c r="LRS1" s="46"/>
      <c r="LRT1" s="46"/>
      <c r="LRU1" s="46"/>
      <c r="LRV1" s="46"/>
      <c r="LRW1" s="46"/>
      <c r="LRX1" s="46"/>
      <c r="LRY1" s="46"/>
      <c r="LRZ1" s="46"/>
      <c r="LSA1" s="46"/>
      <c r="LSB1" s="46"/>
      <c r="LSC1" s="46"/>
      <c r="LSD1" s="46"/>
      <c r="LSE1" s="46"/>
      <c r="LSF1" s="46"/>
      <c r="LSG1" s="46"/>
      <c r="LSH1" s="46"/>
      <c r="LSI1" s="46"/>
      <c r="LSJ1" s="46"/>
      <c r="LSK1" s="46"/>
      <c r="LSL1" s="46"/>
      <c r="LSM1" s="46"/>
      <c r="LSN1" s="46"/>
      <c r="LSO1" s="46"/>
      <c r="LSP1" s="46"/>
      <c r="LSQ1" s="46"/>
      <c r="LSR1" s="46"/>
      <c r="LSS1" s="46"/>
      <c r="LST1" s="46"/>
      <c r="LSU1" s="46"/>
      <c r="LSV1" s="46"/>
      <c r="LSW1" s="46"/>
      <c r="LSX1" s="46"/>
      <c r="LSY1" s="46"/>
      <c r="LSZ1" s="46"/>
      <c r="LTA1" s="46"/>
      <c r="LTB1" s="46"/>
      <c r="LTC1" s="46"/>
      <c r="LTD1" s="46"/>
      <c r="LTE1" s="46"/>
      <c r="LTF1" s="46"/>
      <c r="LTG1" s="46"/>
      <c r="LTH1" s="46"/>
      <c r="LTI1" s="46"/>
      <c r="LTJ1" s="46"/>
      <c r="LTK1" s="46"/>
      <c r="LTL1" s="46"/>
      <c r="LTM1" s="46"/>
      <c r="LTN1" s="46"/>
      <c r="LTO1" s="46"/>
      <c r="LTP1" s="46"/>
      <c r="LTQ1" s="46"/>
      <c r="LTR1" s="46"/>
      <c r="LTS1" s="46"/>
      <c r="LTT1" s="46"/>
      <c r="LTU1" s="46"/>
      <c r="LTV1" s="46"/>
      <c r="LTW1" s="46"/>
      <c r="LTX1" s="46"/>
      <c r="LTY1" s="46"/>
      <c r="LTZ1" s="46"/>
      <c r="LUA1" s="46"/>
      <c r="LUB1" s="46"/>
      <c r="LUC1" s="46"/>
      <c r="LUD1" s="46"/>
      <c r="LUE1" s="46"/>
      <c r="LUF1" s="46"/>
      <c r="LUG1" s="46"/>
      <c r="LUH1" s="46"/>
      <c r="LUI1" s="46"/>
      <c r="LUJ1" s="46"/>
      <c r="LUK1" s="46"/>
      <c r="LUL1" s="46"/>
      <c r="LUM1" s="46"/>
      <c r="LUN1" s="46"/>
      <c r="LUO1" s="46"/>
      <c r="LUP1" s="46"/>
      <c r="LUQ1" s="46"/>
      <c r="LUR1" s="46"/>
      <c r="LUS1" s="46"/>
      <c r="LUT1" s="46"/>
      <c r="LUU1" s="46"/>
      <c r="LUV1" s="46"/>
      <c r="LUW1" s="46"/>
      <c r="LUX1" s="46"/>
      <c r="LUY1" s="46"/>
      <c r="LUZ1" s="46"/>
      <c r="LVA1" s="46"/>
      <c r="LVB1" s="46"/>
      <c r="LVC1" s="46"/>
      <c r="LVD1" s="46"/>
      <c r="LVE1" s="46"/>
      <c r="LVF1" s="46"/>
      <c r="LVG1" s="46"/>
      <c r="LVH1" s="46"/>
      <c r="LVI1" s="46"/>
      <c r="LVJ1" s="46"/>
      <c r="LVK1" s="46"/>
      <c r="LVL1" s="46"/>
      <c r="LVM1" s="46"/>
      <c r="LVN1" s="46"/>
      <c r="LVO1" s="46"/>
      <c r="LVP1" s="46"/>
      <c r="LVQ1" s="46"/>
      <c r="LVR1" s="46"/>
      <c r="LVS1" s="46"/>
      <c r="LVT1" s="46"/>
      <c r="LVU1" s="46"/>
      <c r="LVV1" s="46"/>
      <c r="LVW1" s="46"/>
      <c r="LVX1" s="46"/>
      <c r="LVY1" s="46"/>
      <c r="LVZ1" s="46"/>
      <c r="LWA1" s="46"/>
      <c r="LWB1" s="46"/>
      <c r="LWC1" s="46"/>
      <c r="LWD1" s="46"/>
      <c r="LWE1" s="46"/>
      <c r="LWF1" s="46"/>
      <c r="LWG1" s="46"/>
      <c r="LWH1" s="46"/>
      <c r="LWI1" s="46"/>
      <c r="LWJ1" s="46"/>
      <c r="LWK1" s="46"/>
      <c r="LWL1" s="46"/>
      <c r="LWM1" s="46"/>
      <c r="LWN1" s="46"/>
      <c r="LWO1" s="46"/>
      <c r="LWP1" s="46"/>
      <c r="LWQ1" s="46"/>
      <c r="LWR1" s="46"/>
      <c r="LWS1" s="46"/>
      <c r="LWT1" s="46"/>
      <c r="LWU1" s="46"/>
      <c r="LWV1" s="46"/>
      <c r="LWW1" s="46"/>
      <c r="LWX1" s="46"/>
      <c r="LWY1" s="46"/>
      <c r="LWZ1" s="46"/>
      <c r="LXA1" s="46"/>
      <c r="LXB1" s="46"/>
      <c r="LXC1" s="46"/>
      <c r="LXD1" s="46"/>
      <c r="LXE1" s="46"/>
      <c r="LXF1" s="46"/>
      <c r="LXG1" s="46"/>
      <c r="LXH1" s="46"/>
      <c r="LXI1" s="46"/>
      <c r="LXJ1" s="46"/>
      <c r="LXK1" s="46"/>
      <c r="LXL1" s="46"/>
      <c r="LXM1" s="46"/>
      <c r="LXN1" s="46"/>
      <c r="LXO1" s="46"/>
      <c r="LXP1" s="46"/>
      <c r="LXQ1" s="46"/>
      <c r="LXR1" s="46"/>
      <c r="LXS1" s="46"/>
      <c r="LXT1" s="46"/>
      <c r="LXU1" s="46"/>
      <c r="LXV1" s="46"/>
      <c r="LXW1" s="46"/>
      <c r="LXX1" s="46"/>
      <c r="LXY1" s="46"/>
      <c r="LXZ1" s="46"/>
      <c r="LYA1" s="46"/>
      <c r="LYB1" s="46"/>
      <c r="LYC1" s="46"/>
      <c r="LYD1" s="46"/>
      <c r="LYE1" s="46"/>
      <c r="LYF1" s="46"/>
      <c r="LYG1" s="46"/>
      <c r="LYH1" s="46"/>
      <c r="LYI1" s="46"/>
      <c r="LYJ1" s="46"/>
      <c r="LYK1" s="46"/>
      <c r="LYL1" s="46"/>
      <c r="LYM1" s="46"/>
      <c r="LYN1" s="46"/>
      <c r="LYO1" s="46"/>
      <c r="LYP1" s="46"/>
      <c r="LYQ1" s="46"/>
      <c r="LYR1" s="46"/>
      <c r="LYS1" s="46"/>
      <c r="LYT1" s="46"/>
      <c r="LYU1" s="46"/>
      <c r="LYV1" s="46"/>
      <c r="LYW1" s="46"/>
      <c r="LYX1" s="46"/>
      <c r="LYY1" s="46"/>
      <c r="LYZ1" s="46"/>
      <c r="LZA1" s="46"/>
      <c r="LZB1" s="46"/>
      <c r="LZC1" s="46"/>
      <c r="LZD1" s="46"/>
      <c r="LZE1" s="46"/>
      <c r="LZF1" s="46"/>
      <c r="LZG1" s="46"/>
      <c r="LZH1" s="46"/>
      <c r="LZI1" s="46"/>
      <c r="LZJ1" s="46"/>
      <c r="LZK1" s="46"/>
      <c r="LZL1" s="46"/>
      <c r="LZM1" s="46"/>
      <c r="LZN1" s="46"/>
      <c r="LZO1" s="46"/>
      <c r="LZP1" s="46"/>
      <c r="LZQ1" s="46"/>
      <c r="LZR1" s="46"/>
      <c r="LZS1" s="46"/>
      <c r="LZT1" s="46"/>
      <c r="LZU1" s="46"/>
      <c r="LZV1" s="46"/>
      <c r="LZW1" s="46"/>
      <c r="LZX1" s="46"/>
      <c r="LZY1" s="46"/>
      <c r="LZZ1" s="46"/>
      <c r="MAA1" s="46"/>
      <c r="MAB1" s="46"/>
      <c r="MAC1" s="46"/>
      <c r="MAD1" s="46"/>
      <c r="MAE1" s="46"/>
      <c r="MAF1" s="46"/>
      <c r="MAG1" s="46"/>
      <c r="MAH1" s="46"/>
      <c r="MAI1" s="46"/>
      <c r="MAJ1" s="46"/>
      <c r="MAK1" s="46"/>
      <c r="MAL1" s="46"/>
      <c r="MAM1" s="46"/>
      <c r="MAN1" s="46"/>
      <c r="MAO1" s="46"/>
      <c r="MAP1" s="46"/>
      <c r="MAQ1" s="46"/>
      <c r="MAR1" s="46"/>
      <c r="MAS1" s="46"/>
      <c r="MAT1" s="46"/>
      <c r="MAU1" s="46"/>
      <c r="MAV1" s="46"/>
      <c r="MAW1" s="46"/>
      <c r="MAX1" s="46"/>
      <c r="MAY1" s="46"/>
      <c r="MAZ1" s="46"/>
      <c r="MBA1" s="46"/>
      <c r="MBB1" s="46"/>
      <c r="MBC1" s="46"/>
      <c r="MBD1" s="46"/>
      <c r="MBE1" s="46"/>
      <c r="MBF1" s="46"/>
      <c r="MBG1" s="46"/>
      <c r="MBH1" s="46"/>
      <c r="MBI1" s="46"/>
      <c r="MBJ1" s="46"/>
      <c r="MBK1" s="46"/>
      <c r="MBL1" s="46"/>
      <c r="MBM1" s="46"/>
      <c r="MBN1" s="46"/>
      <c r="MBO1" s="46"/>
      <c r="MBP1" s="46"/>
      <c r="MBQ1" s="46"/>
      <c r="MBR1" s="46"/>
      <c r="MBS1" s="46"/>
      <c r="MBT1" s="46"/>
      <c r="MBU1" s="46"/>
      <c r="MBV1" s="46"/>
      <c r="MBW1" s="46"/>
      <c r="MBX1" s="46"/>
      <c r="MBY1" s="46"/>
      <c r="MBZ1" s="46"/>
      <c r="MCA1" s="46"/>
      <c r="MCB1" s="46"/>
      <c r="MCC1" s="46"/>
      <c r="MCD1" s="46"/>
      <c r="MCE1" s="46"/>
      <c r="MCF1" s="46"/>
      <c r="MCG1" s="46"/>
      <c r="MCH1" s="46"/>
      <c r="MCI1" s="46"/>
      <c r="MCJ1" s="46"/>
      <c r="MCK1" s="46"/>
      <c r="MCL1" s="46"/>
      <c r="MCM1" s="46"/>
      <c r="MCN1" s="46"/>
      <c r="MCO1" s="46"/>
      <c r="MCP1" s="46"/>
      <c r="MCQ1" s="46"/>
      <c r="MCR1" s="46"/>
      <c r="MCS1" s="46"/>
      <c r="MCT1" s="46"/>
      <c r="MCU1" s="46"/>
      <c r="MCV1" s="46"/>
      <c r="MCW1" s="46"/>
      <c r="MCX1" s="46"/>
      <c r="MCY1" s="46"/>
      <c r="MCZ1" s="46"/>
      <c r="MDA1" s="46"/>
      <c r="MDB1" s="46"/>
      <c r="MDC1" s="46"/>
      <c r="MDD1" s="46"/>
      <c r="MDE1" s="46"/>
      <c r="MDF1" s="46"/>
      <c r="MDG1" s="46"/>
      <c r="MDH1" s="46"/>
      <c r="MDI1" s="46"/>
      <c r="MDJ1" s="46"/>
      <c r="MDK1" s="46"/>
      <c r="MDL1" s="46"/>
      <c r="MDM1" s="46"/>
      <c r="MDN1" s="46"/>
      <c r="MDO1" s="46"/>
      <c r="MDP1" s="46"/>
      <c r="MDQ1" s="46"/>
      <c r="MDR1" s="46"/>
      <c r="MDS1" s="46"/>
      <c r="MDT1" s="46"/>
      <c r="MDU1" s="46"/>
      <c r="MDV1" s="46"/>
      <c r="MDW1" s="46"/>
      <c r="MDX1" s="46"/>
      <c r="MDY1" s="46"/>
      <c r="MDZ1" s="46"/>
      <c r="MEA1" s="46"/>
      <c r="MEB1" s="46"/>
      <c r="MEC1" s="46"/>
      <c r="MED1" s="46"/>
      <c r="MEE1" s="46"/>
      <c r="MEF1" s="46"/>
      <c r="MEG1" s="46"/>
      <c r="MEH1" s="46"/>
      <c r="MEI1" s="46"/>
      <c r="MEJ1" s="46"/>
      <c r="MEK1" s="46"/>
      <c r="MEL1" s="46"/>
      <c r="MEM1" s="46"/>
      <c r="MEN1" s="46"/>
      <c r="MEO1" s="46"/>
      <c r="MEP1" s="46"/>
      <c r="MEQ1" s="46"/>
      <c r="MER1" s="46"/>
      <c r="MES1" s="46"/>
      <c r="MET1" s="46"/>
      <c r="MEU1" s="46"/>
      <c r="MEV1" s="46"/>
      <c r="MEW1" s="46"/>
      <c r="MEX1" s="46"/>
      <c r="MEY1" s="46"/>
      <c r="MEZ1" s="46"/>
      <c r="MFA1" s="46"/>
      <c r="MFB1" s="46"/>
      <c r="MFC1" s="46"/>
      <c r="MFD1" s="46"/>
      <c r="MFE1" s="46"/>
      <c r="MFF1" s="46"/>
      <c r="MFG1" s="46"/>
      <c r="MFH1" s="46"/>
      <c r="MFI1" s="46"/>
      <c r="MFJ1" s="46"/>
      <c r="MFK1" s="46"/>
      <c r="MFL1" s="46"/>
      <c r="MFM1" s="46"/>
      <c r="MFN1" s="46"/>
      <c r="MFO1" s="46"/>
      <c r="MFP1" s="46"/>
      <c r="MFQ1" s="46"/>
      <c r="MFR1" s="46"/>
      <c r="MFS1" s="46"/>
      <c r="MFT1" s="46"/>
      <c r="MFU1" s="46"/>
      <c r="MFV1" s="46"/>
      <c r="MFW1" s="46"/>
      <c r="MFX1" s="46"/>
      <c r="MFY1" s="46"/>
      <c r="MFZ1" s="46"/>
      <c r="MGA1" s="46"/>
      <c r="MGB1" s="46"/>
      <c r="MGC1" s="46"/>
      <c r="MGD1" s="46"/>
      <c r="MGE1" s="46"/>
      <c r="MGF1" s="46"/>
      <c r="MGG1" s="46"/>
      <c r="MGH1" s="46"/>
      <c r="MGI1" s="46"/>
      <c r="MGJ1" s="46"/>
      <c r="MGK1" s="46"/>
      <c r="MGL1" s="46"/>
      <c r="MGM1" s="46"/>
      <c r="MGN1" s="46"/>
      <c r="MGO1" s="46"/>
      <c r="MGP1" s="46"/>
      <c r="MGQ1" s="46"/>
      <c r="MGR1" s="46"/>
      <c r="MGS1" s="46"/>
      <c r="MGT1" s="46"/>
      <c r="MGU1" s="46"/>
      <c r="MGV1" s="46"/>
      <c r="MGW1" s="46"/>
      <c r="MGX1" s="46"/>
      <c r="MGY1" s="46"/>
      <c r="MGZ1" s="46"/>
      <c r="MHA1" s="46"/>
      <c r="MHB1" s="46"/>
      <c r="MHC1" s="46"/>
      <c r="MHD1" s="46"/>
      <c r="MHE1" s="46"/>
      <c r="MHF1" s="46"/>
      <c r="MHG1" s="46"/>
      <c r="MHH1" s="46"/>
      <c r="MHI1" s="46"/>
      <c r="MHJ1" s="46"/>
      <c r="MHK1" s="46"/>
      <c r="MHL1" s="46"/>
      <c r="MHM1" s="46"/>
      <c r="MHN1" s="46"/>
      <c r="MHO1" s="46"/>
      <c r="MHP1" s="46"/>
      <c r="MHQ1" s="46"/>
      <c r="MHR1" s="46"/>
      <c r="MHS1" s="46"/>
      <c r="MHT1" s="46"/>
      <c r="MHU1" s="46"/>
      <c r="MHV1" s="46"/>
      <c r="MHW1" s="46"/>
      <c r="MHX1" s="46"/>
      <c r="MHY1" s="46"/>
      <c r="MHZ1" s="46"/>
      <c r="MIA1" s="46"/>
      <c r="MIB1" s="46"/>
      <c r="MIC1" s="46"/>
      <c r="MID1" s="46"/>
      <c r="MIE1" s="46"/>
      <c r="MIF1" s="46"/>
      <c r="MIG1" s="46"/>
      <c r="MIH1" s="46"/>
      <c r="MII1" s="46"/>
      <c r="MIJ1" s="46"/>
      <c r="MIK1" s="46"/>
      <c r="MIL1" s="46"/>
      <c r="MIM1" s="46"/>
      <c r="MIN1" s="46"/>
      <c r="MIO1" s="46"/>
      <c r="MIP1" s="46"/>
      <c r="MIQ1" s="46"/>
      <c r="MIR1" s="46"/>
      <c r="MIS1" s="46"/>
      <c r="MIT1" s="46"/>
      <c r="MIU1" s="46"/>
      <c r="MIV1" s="46"/>
      <c r="MIW1" s="46"/>
      <c r="MIX1" s="46"/>
      <c r="MIY1" s="46"/>
      <c r="MIZ1" s="46"/>
      <c r="MJA1" s="46"/>
      <c r="MJB1" s="46"/>
      <c r="MJC1" s="46"/>
      <c r="MJD1" s="46"/>
      <c r="MJE1" s="46"/>
      <c r="MJF1" s="46"/>
      <c r="MJG1" s="46"/>
      <c r="MJH1" s="46"/>
      <c r="MJI1" s="46"/>
      <c r="MJJ1" s="46"/>
      <c r="MJK1" s="46"/>
      <c r="MJL1" s="46"/>
      <c r="MJM1" s="46"/>
      <c r="MJN1" s="46"/>
      <c r="MJO1" s="46"/>
      <c r="MJP1" s="46"/>
      <c r="MJQ1" s="46"/>
      <c r="MJR1" s="46"/>
      <c r="MJS1" s="46"/>
      <c r="MJT1" s="46"/>
      <c r="MJU1" s="46"/>
      <c r="MJV1" s="46"/>
      <c r="MJW1" s="46"/>
      <c r="MJX1" s="46"/>
      <c r="MJY1" s="46"/>
      <c r="MJZ1" s="46"/>
      <c r="MKA1" s="46"/>
      <c r="MKB1" s="46"/>
      <c r="MKC1" s="46"/>
      <c r="MKD1" s="46"/>
      <c r="MKE1" s="46"/>
      <c r="MKF1" s="46"/>
      <c r="MKG1" s="46"/>
      <c r="MKH1" s="46"/>
      <c r="MKI1" s="46"/>
      <c r="MKJ1" s="46"/>
      <c r="MKK1" s="46"/>
      <c r="MKL1" s="46"/>
      <c r="MKM1" s="46"/>
      <c r="MKN1" s="46"/>
      <c r="MKO1" s="46"/>
      <c r="MKP1" s="46"/>
      <c r="MKQ1" s="46"/>
      <c r="MKR1" s="46"/>
      <c r="MKS1" s="46"/>
      <c r="MKT1" s="46"/>
      <c r="MKU1" s="46"/>
      <c r="MKV1" s="46"/>
      <c r="MKW1" s="46"/>
      <c r="MKX1" s="46"/>
      <c r="MKY1" s="46"/>
      <c r="MKZ1" s="46"/>
      <c r="MLA1" s="46"/>
      <c r="MLB1" s="46"/>
      <c r="MLC1" s="46"/>
      <c r="MLD1" s="46"/>
      <c r="MLE1" s="46"/>
      <c r="MLF1" s="46"/>
      <c r="MLG1" s="46"/>
      <c r="MLH1" s="46"/>
      <c r="MLI1" s="46"/>
      <c r="MLJ1" s="46"/>
      <c r="MLK1" s="46"/>
      <c r="MLL1" s="46"/>
      <c r="MLM1" s="46"/>
      <c r="MLN1" s="46"/>
      <c r="MLO1" s="46"/>
      <c r="MLP1" s="46"/>
      <c r="MLQ1" s="46"/>
      <c r="MLR1" s="46"/>
      <c r="MLS1" s="46"/>
      <c r="MLT1" s="46"/>
      <c r="MLU1" s="46"/>
      <c r="MLV1" s="46"/>
      <c r="MLW1" s="46"/>
      <c r="MLX1" s="46"/>
      <c r="MLY1" s="46"/>
      <c r="MLZ1" s="46"/>
      <c r="MMA1" s="46"/>
      <c r="MMB1" s="46"/>
      <c r="MMC1" s="46"/>
      <c r="MMD1" s="46"/>
      <c r="MME1" s="46"/>
      <c r="MMF1" s="46"/>
      <c r="MMG1" s="46"/>
      <c r="MMH1" s="46"/>
      <c r="MMI1" s="46"/>
      <c r="MMJ1" s="46"/>
      <c r="MMK1" s="46"/>
      <c r="MML1" s="46"/>
      <c r="MMM1" s="46"/>
      <c r="MMN1" s="46"/>
      <c r="MMO1" s="46"/>
      <c r="MMP1" s="46"/>
      <c r="MMQ1" s="46"/>
      <c r="MMR1" s="46"/>
      <c r="MMS1" s="46"/>
      <c r="MMT1" s="46"/>
      <c r="MMU1" s="46"/>
      <c r="MMV1" s="46"/>
      <c r="MMW1" s="46"/>
      <c r="MMX1" s="46"/>
      <c r="MMY1" s="46"/>
      <c r="MMZ1" s="46"/>
      <c r="MNA1" s="46"/>
      <c r="MNB1" s="46"/>
      <c r="MNC1" s="46"/>
      <c r="MND1" s="46"/>
      <c r="MNE1" s="46"/>
      <c r="MNF1" s="46"/>
      <c r="MNG1" s="46"/>
      <c r="MNH1" s="46"/>
      <c r="MNI1" s="46"/>
      <c r="MNJ1" s="46"/>
      <c r="MNK1" s="46"/>
      <c r="MNL1" s="46"/>
      <c r="MNM1" s="46"/>
      <c r="MNN1" s="46"/>
      <c r="MNO1" s="46"/>
      <c r="MNP1" s="46"/>
      <c r="MNQ1" s="46"/>
      <c r="MNR1" s="46"/>
      <c r="MNS1" s="46"/>
      <c r="MNT1" s="46"/>
      <c r="MNU1" s="46"/>
      <c r="MNV1" s="46"/>
      <c r="MNW1" s="46"/>
      <c r="MNX1" s="46"/>
      <c r="MNY1" s="46"/>
      <c r="MNZ1" s="46"/>
      <c r="MOA1" s="46"/>
      <c r="MOB1" s="46"/>
      <c r="MOC1" s="46"/>
      <c r="MOD1" s="46"/>
      <c r="MOE1" s="46"/>
      <c r="MOF1" s="46"/>
      <c r="MOG1" s="46"/>
      <c r="MOH1" s="46"/>
      <c r="MOI1" s="46"/>
      <c r="MOJ1" s="46"/>
      <c r="MOK1" s="46"/>
      <c r="MOL1" s="46"/>
      <c r="MOM1" s="46"/>
      <c r="MON1" s="46"/>
      <c r="MOO1" s="46"/>
      <c r="MOP1" s="46"/>
      <c r="MOQ1" s="46"/>
      <c r="MOR1" s="46"/>
      <c r="MOS1" s="46"/>
      <c r="MOT1" s="46"/>
      <c r="MOU1" s="46"/>
      <c r="MOV1" s="46"/>
      <c r="MOW1" s="46"/>
      <c r="MOX1" s="46"/>
      <c r="MOY1" s="46"/>
      <c r="MOZ1" s="46"/>
      <c r="MPA1" s="46"/>
      <c r="MPB1" s="46"/>
      <c r="MPC1" s="46"/>
      <c r="MPD1" s="46"/>
      <c r="MPE1" s="46"/>
      <c r="MPF1" s="46"/>
      <c r="MPG1" s="46"/>
      <c r="MPH1" s="46"/>
      <c r="MPI1" s="46"/>
      <c r="MPJ1" s="46"/>
      <c r="MPK1" s="46"/>
      <c r="MPL1" s="46"/>
      <c r="MPM1" s="46"/>
      <c r="MPN1" s="46"/>
      <c r="MPO1" s="46"/>
      <c r="MPP1" s="46"/>
      <c r="MPQ1" s="46"/>
      <c r="MPR1" s="46"/>
      <c r="MPS1" s="46"/>
      <c r="MPT1" s="46"/>
      <c r="MPU1" s="46"/>
      <c r="MPV1" s="46"/>
      <c r="MPW1" s="46"/>
      <c r="MPX1" s="46"/>
      <c r="MPY1" s="46"/>
      <c r="MPZ1" s="46"/>
      <c r="MQA1" s="46"/>
      <c r="MQB1" s="46"/>
      <c r="MQC1" s="46"/>
      <c r="MQD1" s="46"/>
      <c r="MQE1" s="46"/>
      <c r="MQF1" s="46"/>
      <c r="MQG1" s="46"/>
      <c r="MQH1" s="46"/>
      <c r="MQI1" s="46"/>
      <c r="MQJ1" s="46"/>
      <c r="MQK1" s="46"/>
      <c r="MQL1" s="46"/>
      <c r="MQM1" s="46"/>
      <c r="MQN1" s="46"/>
      <c r="MQO1" s="46"/>
      <c r="MQP1" s="46"/>
      <c r="MQQ1" s="46"/>
      <c r="MQR1" s="46"/>
      <c r="MQS1" s="46"/>
      <c r="MQT1" s="46"/>
      <c r="MQU1" s="46"/>
      <c r="MQV1" s="46"/>
      <c r="MQW1" s="46"/>
      <c r="MQX1" s="46"/>
      <c r="MQY1" s="46"/>
      <c r="MQZ1" s="46"/>
      <c r="MRA1" s="46"/>
      <c r="MRB1" s="46"/>
      <c r="MRC1" s="46"/>
      <c r="MRD1" s="46"/>
      <c r="MRE1" s="46"/>
      <c r="MRF1" s="46"/>
      <c r="MRG1" s="46"/>
      <c r="MRH1" s="46"/>
      <c r="MRI1" s="46"/>
      <c r="MRJ1" s="46"/>
      <c r="MRK1" s="46"/>
      <c r="MRL1" s="46"/>
      <c r="MRM1" s="46"/>
      <c r="MRN1" s="46"/>
      <c r="MRO1" s="46"/>
      <c r="MRP1" s="46"/>
      <c r="MRQ1" s="46"/>
      <c r="MRR1" s="46"/>
      <c r="MRS1" s="46"/>
      <c r="MRT1" s="46"/>
      <c r="MRU1" s="46"/>
      <c r="MRV1" s="46"/>
      <c r="MRW1" s="46"/>
      <c r="MRX1" s="46"/>
      <c r="MRY1" s="46"/>
      <c r="MRZ1" s="46"/>
      <c r="MSA1" s="46"/>
      <c r="MSB1" s="46"/>
      <c r="MSC1" s="46"/>
      <c r="MSD1" s="46"/>
      <c r="MSE1" s="46"/>
      <c r="MSF1" s="46"/>
      <c r="MSG1" s="46"/>
      <c r="MSH1" s="46"/>
      <c r="MSI1" s="46"/>
      <c r="MSJ1" s="46"/>
      <c r="MSK1" s="46"/>
      <c r="MSL1" s="46"/>
      <c r="MSM1" s="46"/>
      <c r="MSN1" s="46"/>
      <c r="MSO1" s="46"/>
      <c r="MSP1" s="46"/>
      <c r="MSQ1" s="46"/>
      <c r="MSR1" s="46"/>
      <c r="MSS1" s="46"/>
      <c r="MST1" s="46"/>
      <c r="MSU1" s="46"/>
      <c r="MSV1" s="46"/>
      <c r="MSW1" s="46"/>
      <c r="MSX1" s="46"/>
      <c r="MSY1" s="46"/>
      <c r="MSZ1" s="46"/>
      <c r="MTA1" s="46"/>
      <c r="MTB1" s="46"/>
      <c r="MTC1" s="46"/>
      <c r="MTD1" s="46"/>
      <c r="MTE1" s="46"/>
      <c r="MTF1" s="46"/>
      <c r="MTG1" s="46"/>
      <c r="MTH1" s="46"/>
      <c r="MTI1" s="46"/>
      <c r="MTJ1" s="46"/>
      <c r="MTK1" s="46"/>
      <c r="MTL1" s="46"/>
      <c r="MTM1" s="46"/>
      <c r="MTN1" s="46"/>
      <c r="MTO1" s="46"/>
      <c r="MTP1" s="46"/>
      <c r="MTQ1" s="46"/>
      <c r="MTR1" s="46"/>
      <c r="MTS1" s="46"/>
      <c r="MTT1" s="46"/>
      <c r="MTU1" s="46"/>
      <c r="MTV1" s="46"/>
      <c r="MTW1" s="46"/>
      <c r="MTX1" s="46"/>
      <c r="MTY1" s="46"/>
      <c r="MTZ1" s="46"/>
      <c r="MUA1" s="46"/>
      <c r="MUB1" s="46"/>
      <c r="MUC1" s="46"/>
      <c r="MUD1" s="46"/>
      <c r="MUE1" s="46"/>
      <c r="MUF1" s="46"/>
      <c r="MUG1" s="46"/>
      <c r="MUH1" s="46"/>
      <c r="MUI1" s="46"/>
      <c r="MUJ1" s="46"/>
      <c r="MUK1" s="46"/>
      <c r="MUL1" s="46"/>
      <c r="MUM1" s="46"/>
      <c r="MUN1" s="46"/>
      <c r="MUO1" s="46"/>
      <c r="MUP1" s="46"/>
      <c r="MUQ1" s="46"/>
      <c r="MUR1" s="46"/>
      <c r="MUS1" s="46"/>
      <c r="MUT1" s="46"/>
      <c r="MUU1" s="46"/>
      <c r="MUV1" s="46"/>
      <c r="MUW1" s="46"/>
      <c r="MUX1" s="46"/>
      <c r="MUY1" s="46"/>
      <c r="MUZ1" s="46"/>
      <c r="MVA1" s="46"/>
      <c r="MVB1" s="46"/>
      <c r="MVC1" s="46"/>
      <c r="MVD1" s="46"/>
      <c r="MVE1" s="46"/>
      <c r="MVF1" s="46"/>
      <c r="MVG1" s="46"/>
      <c r="MVH1" s="46"/>
      <c r="MVI1" s="46"/>
      <c r="MVJ1" s="46"/>
      <c r="MVK1" s="46"/>
      <c r="MVL1" s="46"/>
      <c r="MVM1" s="46"/>
      <c r="MVN1" s="46"/>
      <c r="MVO1" s="46"/>
      <c r="MVP1" s="46"/>
      <c r="MVQ1" s="46"/>
      <c r="MVR1" s="46"/>
      <c r="MVS1" s="46"/>
      <c r="MVT1" s="46"/>
      <c r="MVU1" s="46"/>
      <c r="MVV1" s="46"/>
      <c r="MVW1" s="46"/>
      <c r="MVX1" s="46"/>
      <c r="MVY1" s="46"/>
      <c r="MVZ1" s="46"/>
      <c r="MWA1" s="46"/>
      <c r="MWB1" s="46"/>
      <c r="MWC1" s="46"/>
      <c r="MWD1" s="46"/>
      <c r="MWE1" s="46"/>
      <c r="MWF1" s="46"/>
      <c r="MWG1" s="46"/>
      <c r="MWH1" s="46"/>
      <c r="MWI1" s="46"/>
      <c r="MWJ1" s="46"/>
      <c r="MWK1" s="46"/>
      <c r="MWL1" s="46"/>
      <c r="MWM1" s="46"/>
      <c r="MWN1" s="46"/>
      <c r="MWO1" s="46"/>
      <c r="MWP1" s="46"/>
      <c r="MWQ1" s="46"/>
      <c r="MWR1" s="46"/>
      <c r="MWS1" s="46"/>
      <c r="MWT1" s="46"/>
      <c r="MWU1" s="46"/>
      <c r="MWV1" s="46"/>
      <c r="MWW1" s="46"/>
      <c r="MWX1" s="46"/>
      <c r="MWY1" s="46"/>
      <c r="MWZ1" s="46"/>
      <c r="MXA1" s="46"/>
      <c r="MXB1" s="46"/>
      <c r="MXC1" s="46"/>
      <c r="MXD1" s="46"/>
      <c r="MXE1" s="46"/>
      <c r="MXF1" s="46"/>
      <c r="MXG1" s="46"/>
      <c r="MXH1" s="46"/>
      <c r="MXI1" s="46"/>
      <c r="MXJ1" s="46"/>
      <c r="MXK1" s="46"/>
      <c r="MXL1" s="46"/>
      <c r="MXM1" s="46"/>
      <c r="MXN1" s="46"/>
      <c r="MXO1" s="46"/>
      <c r="MXP1" s="46"/>
      <c r="MXQ1" s="46"/>
      <c r="MXR1" s="46"/>
      <c r="MXS1" s="46"/>
      <c r="MXT1" s="46"/>
      <c r="MXU1" s="46"/>
      <c r="MXV1" s="46"/>
      <c r="MXW1" s="46"/>
      <c r="MXX1" s="46"/>
      <c r="MXY1" s="46"/>
      <c r="MXZ1" s="46"/>
      <c r="MYA1" s="46"/>
      <c r="MYB1" s="46"/>
      <c r="MYC1" s="46"/>
      <c r="MYD1" s="46"/>
      <c r="MYE1" s="46"/>
      <c r="MYF1" s="46"/>
      <c r="MYG1" s="46"/>
      <c r="MYH1" s="46"/>
      <c r="MYI1" s="46"/>
      <c r="MYJ1" s="46"/>
      <c r="MYK1" s="46"/>
      <c r="MYL1" s="46"/>
      <c r="MYM1" s="46"/>
      <c r="MYN1" s="46"/>
      <c r="MYO1" s="46"/>
      <c r="MYP1" s="46"/>
      <c r="MYQ1" s="46"/>
      <c r="MYR1" s="46"/>
      <c r="MYS1" s="46"/>
      <c r="MYT1" s="46"/>
      <c r="MYU1" s="46"/>
      <c r="MYV1" s="46"/>
      <c r="MYW1" s="46"/>
      <c r="MYX1" s="46"/>
      <c r="MYY1" s="46"/>
      <c r="MYZ1" s="46"/>
      <c r="MZA1" s="46"/>
      <c r="MZB1" s="46"/>
      <c r="MZC1" s="46"/>
      <c r="MZD1" s="46"/>
      <c r="MZE1" s="46"/>
      <c r="MZF1" s="46"/>
      <c r="MZG1" s="46"/>
      <c r="MZH1" s="46"/>
      <c r="MZI1" s="46"/>
      <c r="MZJ1" s="46"/>
      <c r="MZK1" s="46"/>
      <c r="MZL1" s="46"/>
      <c r="MZM1" s="46"/>
      <c r="MZN1" s="46"/>
      <c r="MZO1" s="46"/>
      <c r="MZP1" s="46"/>
      <c r="MZQ1" s="46"/>
      <c r="MZR1" s="46"/>
      <c r="MZS1" s="46"/>
      <c r="MZT1" s="46"/>
      <c r="MZU1" s="46"/>
      <c r="MZV1" s="46"/>
      <c r="MZW1" s="46"/>
      <c r="MZX1" s="46"/>
      <c r="MZY1" s="46"/>
      <c r="MZZ1" s="46"/>
      <c r="NAA1" s="46"/>
      <c r="NAB1" s="46"/>
      <c r="NAC1" s="46"/>
      <c r="NAD1" s="46"/>
      <c r="NAE1" s="46"/>
      <c r="NAF1" s="46"/>
      <c r="NAG1" s="46"/>
      <c r="NAH1" s="46"/>
      <c r="NAI1" s="46"/>
      <c r="NAJ1" s="46"/>
      <c r="NAK1" s="46"/>
      <c r="NAL1" s="46"/>
      <c r="NAM1" s="46"/>
      <c r="NAN1" s="46"/>
      <c r="NAO1" s="46"/>
      <c r="NAP1" s="46"/>
      <c r="NAQ1" s="46"/>
      <c r="NAR1" s="46"/>
      <c r="NAS1" s="46"/>
      <c r="NAT1" s="46"/>
      <c r="NAU1" s="46"/>
      <c r="NAV1" s="46"/>
      <c r="NAW1" s="46"/>
      <c r="NAX1" s="46"/>
      <c r="NAY1" s="46"/>
      <c r="NAZ1" s="46"/>
      <c r="NBA1" s="46"/>
      <c r="NBB1" s="46"/>
      <c r="NBC1" s="46"/>
      <c r="NBD1" s="46"/>
      <c r="NBE1" s="46"/>
      <c r="NBF1" s="46"/>
      <c r="NBG1" s="46"/>
      <c r="NBH1" s="46"/>
      <c r="NBI1" s="46"/>
      <c r="NBJ1" s="46"/>
      <c r="NBK1" s="46"/>
      <c r="NBL1" s="46"/>
      <c r="NBM1" s="46"/>
      <c r="NBN1" s="46"/>
      <c r="NBO1" s="46"/>
      <c r="NBP1" s="46"/>
      <c r="NBQ1" s="46"/>
      <c r="NBR1" s="46"/>
      <c r="NBS1" s="46"/>
      <c r="NBT1" s="46"/>
      <c r="NBU1" s="46"/>
      <c r="NBV1" s="46"/>
      <c r="NBW1" s="46"/>
      <c r="NBX1" s="46"/>
      <c r="NBY1" s="46"/>
      <c r="NBZ1" s="46"/>
      <c r="NCA1" s="46"/>
      <c r="NCB1" s="46"/>
      <c r="NCC1" s="46"/>
      <c r="NCD1" s="46"/>
      <c r="NCE1" s="46"/>
      <c r="NCF1" s="46"/>
      <c r="NCG1" s="46"/>
      <c r="NCH1" s="46"/>
      <c r="NCI1" s="46"/>
      <c r="NCJ1" s="46"/>
      <c r="NCK1" s="46"/>
      <c r="NCL1" s="46"/>
      <c r="NCM1" s="46"/>
      <c r="NCN1" s="46"/>
      <c r="NCO1" s="46"/>
      <c r="NCP1" s="46"/>
      <c r="NCQ1" s="46"/>
      <c r="NCR1" s="46"/>
      <c r="NCS1" s="46"/>
      <c r="NCT1" s="46"/>
      <c r="NCU1" s="46"/>
      <c r="NCV1" s="46"/>
      <c r="NCW1" s="46"/>
      <c r="NCX1" s="46"/>
      <c r="NCY1" s="46"/>
      <c r="NCZ1" s="46"/>
      <c r="NDA1" s="46"/>
      <c r="NDB1" s="46"/>
      <c r="NDC1" s="46"/>
      <c r="NDD1" s="46"/>
      <c r="NDE1" s="46"/>
      <c r="NDF1" s="46"/>
      <c r="NDG1" s="46"/>
      <c r="NDH1" s="46"/>
      <c r="NDI1" s="46"/>
      <c r="NDJ1" s="46"/>
      <c r="NDK1" s="46"/>
      <c r="NDL1" s="46"/>
      <c r="NDM1" s="46"/>
      <c r="NDN1" s="46"/>
      <c r="NDO1" s="46"/>
      <c r="NDP1" s="46"/>
      <c r="NDQ1" s="46"/>
      <c r="NDR1" s="46"/>
      <c r="NDS1" s="46"/>
      <c r="NDT1" s="46"/>
      <c r="NDU1" s="46"/>
      <c r="NDV1" s="46"/>
      <c r="NDW1" s="46"/>
      <c r="NDX1" s="46"/>
      <c r="NDY1" s="46"/>
      <c r="NDZ1" s="46"/>
      <c r="NEA1" s="46"/>
      <c r="NEB1" s="46"/>
      <c r="NEC1" s="46"/>
      <c r="NED1" s="46"/>
      <c r="NEE1" s="46"/>
      <c r="NEF1" s="46"/>
      <c r="NEG1" s="46"/>
      <c r="NEH1" s="46"/>
      <c r="NEI1" s="46"/>
      <c r="NEJ1" s="46"/>
      <c r="NEK1" s="46"/>
      <c r="NEL1" s="46"/>
      <c r="NEM1" s="46"/>
      <c r="NEN1" s="46"/>
      <c r="NEO1" s="46"/>
      <c r="NEP1" s="46"/>
      <c r="NEQ1" s="46"/>
      <c r="NER1" s="46"/>
      <c r="NES1" s="46"/>
      <c r="NET1" s="46"/>
      <c r="NEU1" s="46"/>
      <c r="NEV1" s="46"/>
      <c r="NEW1" s="46"/>
      <c r="NEX1" s="46"/>
      <c r="NEY1" s="46"/>
      <c r="NEZ1" s="46"/>
      <c r="NFA1" s="46"/>
      <c r="NFB1" s="46"/>
      <c r="NFC1" s="46"/>
      <c r="NFD1" s="46"/>
      <c r="NFE1" s="46"/>
      <c r="NFF1" s="46"/>
      <c r="NFG1" s="46"/>
      <c r="NFH1" s="46"/>
      <c r="NFI1" s="46"/>
      <c r="NFJ1" s="46"/>
      <c r="NFK1" s="46"/>
      <c r="NFL1" s="46"/>
      <c r="NFM1" s="46"/>
      <c r="NFN1" s="46"/>
      <c r="NFO1" s="46"/>
      <c r="NFP1" s="46"/>
      <c r="NFQ1" s="46"/>
      <c r="NFR1" s="46"/>
      <c r="NFS1" s="46"/>
      <c r="NFT1" s="46"/>
      <c r="NFU1" s="46"/>
      <c r="NFV1" s="46"/>
      <c r="NFW1" s="46"/>
      <c r="NFX1" s="46"/>
      <c r="NFY1" s="46"/>
      <c r="NFZ1" s="46"/>
      <c r="NGA1" s="46"/>
      <c r="NGB1" s="46"/>
      <c r="NGC1" s="46"/>
      <c r="NGD1" s="46"/>
      <c r="NGE1" s="46"/>
      <c r="NGF1" s="46"/>
      <c r="NGG1" s="46"/>
      <c r="NGH1" s="46"/>
      <c r="NGI1" s="46"/>
      <c r="NGJ1" s="46"/>
      <c r="NGK1" s="46"/>
      <c r="NGL1" s="46"/>
      <c r="NGM1" s="46"/>
      <c r="NGN1" s="46"/>
      <c r="NGO1" s="46"/>
      <c r="NGP1" s="46"/>
      <c r="NGQ1" s="46"/>
      <c r="NGR1" s="46"/>
      <c r="NGS1" s="46"/>
      <c r="NGT1" s="46"/>
      <c r="NGU1" s="46"/>
      <c r="NGV1" s="46"/>
      <c r="NGW1" s="46"/>
      <c r="NGX1" s="46"/>
      <c r="NGY1" s="46"/>
      <c r="NGZ1" s="46"/>
      <c r="NHA1" s="46"/>
      <c r="NHB1" s="46"/>
      <c r="NHC1" s="46"/>
      <c r="NHD1" s="46"/>
      <c r="NHE1" s="46"/>
      <c r="NHF1" s="46"/>
      <c r="NHG1" s="46"/>
      <c r="NHH1" s="46"/>
      <c r="NHI1" s="46"/>
      <c r="NHJ1" s="46"/>
      <c r="NHK1" s="46"/>
      <c r="NHL1" s="46"/>
      <c r="NHM1" s="46"/>
      <c r="NHN1" s="46"/>
      <c r="NHO1" s="46"/>
      <c r="NHP1" s="46"/>
      <c r="NHQ1" s="46"/>
      <c r="NHR1" s="46"/>
      <c r="NHS1" s="46"/>
      <c r="NHT1" s="46"/>
      <c r="NHU1" s="46"/>
      <c r="NHV1" s="46"/>
      <c r="NHW1" s="46"/>
      <c r="NHX1" s="46"/>
      <c r="NHY1" s="46"/>
      <c r="NHZ1" s="46"/>
      <c r="NIA1" s="46"/>
      <c r="NIB1" s="46"/>
      <c r="NIC1" s="46"/>
      <c r="NID1" s="46"/>
      <c r="NIE1" s="46"/>
      <c r="NIF1" s="46"/>
      <c r="NIG1" s="46"/>
      <c r="NIH1" s="46"/>
      <c r="NII1" s="46"/>
      <c r="NIJ1" s="46"/>
      <c r="NIK1" s="46"/>
      <c r="NIL1" s="46"/>
      <c r="NIM1" s="46"/>
      <c r="NIN1" s="46"/>
      <c r="NIO1" s="46"/>
      <c r="NIP1" s="46"/>
      <c r="NIQ1" s="46"/>
      <c r="NIR1" s="46"/>
      <c r="NIS1" s="46"/>
      <c r="NIT1" s="46"/>
      <c r="NIU1" s="46"/>
      <c r="NIV1" s="46"/>
      <c r="NIW1" s="46"/>
      <c r="NIX1" s="46"/>
      <c r="NIY1" s="46"/>
      <c r="NIZ1" s="46"/>
      <c r="NJA1" s="46"/>
      <c r="NJB1" s="46"/>
      <c r="NJC1" s="46"/>
      <c r="NJD1" s="46"/>
      <c r="NJE1" s="46"/>
      <c r="NJF1" s="46"/>
      <c r="NJG1" s="46"/>
      <c r="NJH1" s="46"/>
      <c r="NJI1" s="46"/>
      <c r="NJJ1" s="46"/>
      <c r="NJK1" s="46"/>
      <c r="NJL1" s="46"/>
      <c r="NJM1" s="46"/>
      <c r="NJN1" s="46"/>
      <c r="NJO1" s="46"/>
      <c r="NJP1" s="46"/>
      <c r="NJQ1" s="46"/>
      <c r="NJR1" s="46"/>
      <c r="NJS1" s="46"/>
      <c r="NJT1" s="46"/>
      <c r="NJU1" s="46"/>
      <c r="NJV1" s="46"/>
      <c r="NJW1" s="46"/>
      <c r="NJX1" s="46"/>
      <c r="NJY1" s="46"/>
      <c r="NJZ1" s="46"/>
      <c r="NKA1" s="46"/>
      <c r="NKB1" s="46"/>
      <c r="NKC1" s="46"/>
      <c r="NKD1" s="46"/>
      <c r="NKE1" s="46"/>
      <c r="NKF1" s="46"/>
      <c r="NKG1" s="46"/>
      <c r="NKH1" s="46"/>
      <c r="NKI1" s="46"/>
      <c r="NKJ1" s="46"/>
      <c r="NKK1" s="46"/>
      <c r="NKL1" s="46"/>
      <c r="NKM1" s="46"/>
      <c r="NKN1" s="46"/>
      <c r="NKO1" s="46"/>
      <c r="NKP1" s="46"/>
      <c r="NKQ1" s="46"/>
      <c r="NKR1" s="46"/>
      <c r="NKS1" s="46"/>
      <c r="NKT1" s="46"/>
      <c r="NKU1" s="46"/>
      <c r="NKV1" s="46"/>
      <c r="NKW1" s="46"/>
      <c r="NKX1" s="46"/>
      <c r="NKY1" s="46"/>
      <c r="NKZ1" s="46"/>
      <c r="NLA1" s="46"/>
      <c r="NLB1" s="46"/>
      <c r="NLC1" s="46"/>
      <c r="NLD1" s="46"/>
      <c r="NLE1" s="46"/>
      <c r="NLF1" s="46"/>
      <c r="NLG1" s="46"/>
      <c r="NLH1" s="46"/>
      <c r="NLI1" s="46"/>
      <c r="NLJ1" s="46"/>
      <c r="NLK1" s="46"/>
      <c r="NLL1" s="46"/>
      <c r="NLM1" s="46"/>
      <c r="NLN1" s="46"/>
      <c r="NLO1" s="46"/>
      <c r="NLP1" s="46"/>
      <c r="NLQ1" s="46"/>
      <c r="NLR1" s="46"/>
      <c r="NLS1" s="46"/>
      <c r="NLT1" s="46"/>
      <c r="NLU1" s="46"/>
      <c r="NLV1" s="46"/>
      <c r="NLW1" s="46"/>
      <c r="NLX1" s="46"/>
      <c r="NLY1" s="46"/>
      <c r="NLZ1" s="46"/>
      <c r="NMA1" s="46"/>
      <c r="NMB1" s="46"/>
      <c r="NMC1" s="46"/>
      <c r="NMD1" s="46"/>
      <c r="NME1" s="46"/>
      <c r="NMF1" s="46"/>
      <c r="NMG1" s="46"/>
      <c r="NMH1" s="46"/>
      <c r="NMI1" s="46"/>
      <c r="NMJ1" s="46"/>
      <c r="NMK1" s="46"/>
      <c r="NML1" s="46"/>
      <c r="NMM1" s="46"/>
      <c r="NMN1" s="46"/>
      <c r="NMO1" s="46"/>
      <c r="NMP1" s="46"/>
      <c r="NMQ1" s="46"/>
      <c r="NMR1" s="46"/>
      <c r="NMS1" s="46"/>
      <c r="NMT1" s="46"/>
      <c r="NMU1" s="46"/>
      <c r="NMV1" s="46"/>
      <c r="NMW1" s="46"/>
      <c r="NMX1" s="46"/>
      <c r="NMY1" s="46"/>
      <c r="NMZ1" s="46"/>
      <c r="NNA1" s="46"/>
      <c r="NNB1" s="46"/>
      <c r="NNC1" s="46"/>
      <c r="NND1" s="46"/>
      <c r="NNE1" s="46"/>
      <c r="NNF1" s="46"/>
      <c r="NNG1" s="46"/>
      <c r="NNH1" s="46"/>
      <c r="NNI1" s="46"/>
      <c r="NNJ1" s="46"/>
      <c r="NNK1" s="46"/>
      <c r="NNL1" s="46"/>
      <c r="NNM1" s="46"/>
      <c r="NNN1" s="46"/>
      <c r="NNO1" s="46"/>
      <c r="NNP1" s="46"/>
      <c r="NNQ1" s="46"/>
      <c r="NNR1" s="46"/>
      <c r="NNS1" s="46"/>
      <c r="NNT1" s="46"/>
      <c r="NNU1" s="46"/>
      <c r="NNV1" s="46"/>
      <c r="NNW1" s="46"/>
      <c r="NNX1" s="46"/>
      <c r="NNY1" s="46"/>
      <c r="NNZ1" s="46"/>
      <c r="NOA1" s="46"/>
      <c r="NOB1" s="46"/>
      <c r="NOC1" s="46"/>
      <c r="NOD1" s="46"/>
      <c r="NOE1" s="46"/>
      <c r="NOF1" s="46"/>
      <c r="NOG1" s="46"/>
      <c r="NOH1" s="46"/>
      <c r="NOI1" s="46"/>
      <c r="NOJ1" s="46"/>
      <c r="NOK1" s="46"/>
      <c r="NOL1" s="46"/>
      <c r="NOM1" s="46"/>
      <c r="NON1" s="46"/>
      <c r="NOO1" s="46"/>
      <c r="NOP1" s="46"/>
      <c r="NOQ1" s="46"/>
      <c r="NOR1" s="46"/>
      <c r="NOS1" s="46"/>
      <c r="NOT1" s="46"/>
      <c r="NOU1" s="46"/>
      <c r="NOV1" s="46"/>
      <c r="NOW1" s="46"/>
      <c r="NOX1" s="46"/>
      <c r="NOY1" s="46"/>
      <c r="NOZ1" s="46"/>
      <c r="NPA1" s="46"/>
      <c r="NPB1" s="46"/>
      <c r="NPC1" s="46"/>
      <c r="NPD1" s="46"/>
      <c r="NPE1" s="46"/>
      <c r="NPF1" s="46"/>
      <c r="NPG1" s="46"/>
      <c r="NPH1" s="46"/>
      <c r="NPI1" s="46"/>
      <c r="NPJ1" s="46"/>
      <c r="NPK1" s="46"/>
      <c r="NPL1" s="46"/>
      <c r="NPM1" s="46"/>
      <c r="NPN1" s="46"/>
      <c r="NPO1" s="46"/>
      <c r="NPP1" s="46"/>
      <c r="NPQ1" s="46"/>
      <c r="NPR1" s="46"/>
      <c r="NPS1" s="46"/>
      <c r="NPT1" s="46"/>
      <c r="NPU1" s="46"/>
      <c r="NPV1" s="46"/>
      <c r="NPW1" s="46"/>
      <c r="NPX1" s="46"/>
      <c r="NPY1" s="46"/>
      <c r="NPZ1" s="46"/>
      <c r="NQA1" s="46"/>
      <c r="NQB1" s="46"/>
      <c r="NQC1" s="46"/>
      <c r="NQD1" s="46"/>
      <c r="NQE1" s="46"/>
      <c r="NQF1" s="46"/>
      <c r="NQG1" s="46"/>
      <c r="NQH1" s="46"/>
      <c r="NQI1" s="46"/>
      <c r="NQJ1" s="46"/>
      <c r="NQK1" s="46"/>
      <c r="NQL1" s="46"/>
      <c r="NQM1" s="46"/>
      <c r="NQN1" s="46"/>
      <c r="NQO1" s="46"/>
      <c r="NQP1" s="46"/>
      <c r="NQQ1" s="46"/>
      <c r="NQR1" s="46"/>
      <c r="NQS1" s="46"/>
      <c r="NQT1" s="46"/>
      <c r="NQU1" s="46"/>
      <c r="NQV1" s="46"/>
      <c r="NQW1" s="46"/>
      <c r="NQX1" s="46"/>
      <c r="NQY1" s="46"/>
      <c r="NQZ1" s="46"/>
      <c r="NRA1" s="46"/>
      <c r="NRB1" s="46"/>
      <c r="NRC1" s="46"/>
      <c r="NRD1" s="46"/>
      <c r="NRE1" s="46"/>
      <c r="NRF1" s="46"/>
      <c r="NRG1" s="46"/>
      <c r="NRH1" s="46"/>
      <c r="NRI1" s="46"/>
      <c r="NRJ1" s="46"/>
      <c r="NRK1" s="46"/>
      <c r="NRL1" s="46"/>
      <c r="NRM1" s="46"/>
      <c r="NRN1" s="46"/>
      <c r="NRO1" s="46"/>
      <c r="NRP1" s="46"/>
      <c r="NRQ1" s="46"/>
      <c r="NRR1" s="46"/>
      <c r="NRS1" s="46"/>
      <c r="NRT1" s="46"/>
      <c r="NRU1" s="46"/>
      <c r="NRV1" s="46"/>
      <c r="NRW1" s="46"/>
      <c r="NRX1" s="46"/>
      <c r="NRY1" s="46"/>
      <c r="NRZ1" s="46"/>
      <c r="NSA1" s="46"/>
      <c r="NSB1" s="46"/>
      <c r="NSC1" s="46"/>
      <c r="NSD1" s="46"/>
      <c r="NSE1" s="46"/>
      <c r="NSF1" s="46"/>
      <c r="NSG1" s="46"/>
      <c r="NSH1" s="46"/>
      <c r="NSI1" s="46"/>
      <c r="NSJ1" s="46"/>
      <c r="NSK1" s="46"/>
      <c r="NSL1" s="46"/>
      <c r="NSM1" s="46"/>
      <c r="NSN1" s="46"/>
      <c r="NSO1" s="46"/>
      <c r="NSP1" s="46"/>
      <c r="NSQ1" s="46"/>
      <c r="NSR1" s="46"/>
      <c r="NSS1" s="46"/>
      <c r="NST1" s="46"/>
      <c r="NSU1" s="46"/>
      <c r="NSV1" s="46"/>
      <c r="NSW1" s="46"/>
      <c r="NSX1" s="46"/>
      <c r="NSY1" s="46"/>
      <c r="NSZ1" s="46"/>
      <c r="NTA1" s="46"/>
      <c r="NTB1" s="46"/>
      <c r="NTC1" s="46"/>
      <c r="NTD1" s="46"/>
      <c r="NTE1" s="46"/>
      <c r="NTF1" s="46"/>
      <c r="NTG1" s="46"/>
      <c r="NTH1" s="46"/>
      <c r="NTI1" s="46"/>
      <c r="NTJ1" s="46"/>
      <c r="NTK1" s="46"/>
      <c r="NTL1" s="46"/>
      <c r="NTM1" s="46"/>
      <c r="NTN1" s="46"/>
      <c r="NTO1" s="46"/>
      <c r="NTP1" s="46"/>
      <c r="NTQ1" s="46"/>
      <c r="NTR1" s="46"/>
      <c r="NTS1" s="46"/>
      <c r="NTT1" s="46"/>
      <c r="NTU1" s="46"/>
      <c r="NTV1" s="46"/>
      <c r="NTW1" s="46"/>
      <c r="NTX1" s="46"/>
      <c r="NTY1" s="46"/>
      <c r="NTZ1" s="46"/>
      <c r="NUA1" s="46"/>
      <c r="NUB1" s="46"/>
      <c r="NUC1" s="46"/>
      <c r="NUD1" s="46"/>
      <c r="NUE1" s="46"/>
      <c r="NUF1" s="46"/>
      <c r="NUG1" s="46"/>
      <c r="NUH1" s="46"/>
      <c r="NUI1" s="46"/>
      <c r="NUJ1" s="46"/>
      <c r="NUK1" s="46"/>
      <c r="NUL1" s="46"/>
      <c r="NUM1" s="46"/>
      <c r="NUN1" s="46"/>
      <c r="NUO1" s="46"/>
      <c r="NUP1" s="46"/>
      <c r="NUQ1" s="46"/>
      <c r="NUR1" s="46"/>
      <c r="NUS1" s="46"/>
      <c r="NUT1" s="46"/>
      <c r="NUU1" s="46"/>
      <c r="NUV1" s="46"/>
      <c r="NUW1" s="46"/>
      <c r="NUX1" s="46"/>
      <c r="NUY1" s="46"/>
      <c r="NUZ1" s="46"/>
      <c r="NVA1" s="46"/>
      <c r="NVB1" s="46"/>
      <c r="NVC1" s="46"/>
      <c r="NVD1" s="46"/>
      <c r="NVE1" s="46"/>
      <c r="NVF1" s="46"/>
      <c r="NVG1" s="46"/>
      <c r="NVH1" s="46"/>
      <c r="NVI1" s="46"/>
      <c r="NVJ1" s="46"/>
      <c r="NVK1" s="46"/>
      <c r="NVL1" s="46"/>
      <c r="NVM1" s="46"/>
      <c r="NVN1" s="46"/>
      <c r="NVO1" s="46"/>
      <c r="NVP1" s="46"/>
      <c r="NVQ1" s="46"/>
      <c r="NVR1" s="46"/>
      <c r="NVS1" s="46"/>
      <c r="NVT1" s="46"/>
      <c r="NVU1" s="46"/>
      <c r="NVV1" s="46"/>
      <c r="NVW1" s="46"/>
      <c r="NVX1" s="46"/>
      <c r="NVY1" s="46"/>
      <c r="NVZ1" s="46"/>
      <c r="NWA1" s="46"/>
      <c r="NWB1" s="46"/>
      <c r="NWC1" s="46"/>
      <c r="NWD1" s="46"/>
      <c r="NWE1" s="46"/>
      <c r="NWF1" s="46"/>
      <c r="NWG1" s="46"/>
      <c r="NWH1" s="46"/>
      <c r="NWI1" s="46"/>
      <c r="NWJ1" s="46"/>
      <c r="NWK1" s="46"/>
      <c r="NWL1" s="46"/>
      <c r="NWM1" s="46"/>
      <c r="NWN1" s="46"/>
      <c r="NWO1" s="46"/>
      <c r="NWP1" s="46"/>
      <c r="NWQ1" s="46"/>
      <c r="NWR1" s="46"/>
      <c r="NWS1" s="46"/>
      <c r="NWT1" s="46"/>
      <c r="NWU1" s="46"/>
      <c r="NWV1" s="46"/>
      <c r="NWW1" s="46"/>
      <c r="NWX1" s="46"/>
      <c r="NWY1" s="46"/>
      <c r="NWZ1" s="46"/>
      <c r="NXA1" s="46"/>
      <c r="NXB1" s="46"/>
      <c r="NXC1" s="46"/>
      <c r="NXD1" s="46"/>
      <c r="NXE1" s="46"/>
      <c r="NXF1" s="46"/>
      <c r="NXG1" s="46"/>
      <c r="NXH1" s="46"/>
      <c r="NXI1" s="46"/>
      <c r="NXJ1" s="46"/>
      <c r="NXK1" s="46"/>
      <c r="NXL1" s="46"/>
      <c r="NXM1" s="46"/>
      <c r="NXN1" s="46"/>
      <c r="NXO1" s="46"/>
      <c r="NXP1" s="46"/>
      <c r="NXQ1" s="46"/>
      <c r="NXR1" s="46"/>
      <c r="NXS1" s="46"/>
      <c r="NXT1" s="46"/>
      <c r="NXU1" s="46"/>
      <c r="NXV1" s="46"/>
      <c r="NXW1" s="46"/>
      <c r="NXX1" s="46"/>
      <c r="NXY1" s="46"/>
      <c r="NXZ1" s="46"/>
      <c r="NYA1" s="46"/>
      <c r="NYB1" s="46"/>
      <c r="NYC1" s="46"/>
      <c r="NYD1" s="46"/>
      <c r="NYE1" s="46"/>
      <c r="NYF1" s="46"/>
      <c r="NYG1" s="46"/>
      <c r="NYH1" s="46"/>
      <c r="NYI1" s="46"/>
      <c r="NYJ1" s="46"/>
      <c r="NYK1" s="46"/>
      <c r="NYL1" s="46"/>
      <c r="NYM1" s="46"/>
      <c r="NYN1" s="46"/>
      <c r="NYO1" s="46"/>
      <c r="NYP1" s="46"/>
      <c r="NYQ1" s="46"/>
      <c r="NYR1" s="46"/>
      <c r="NYS1" s="46"/>
      <c r="NYT1" s="46"/>
      <c r="NYU1" s="46"/>
      <c r="NYV1" s="46"/>
      <c r="NYW1" s="46"/>
      <c r="NYX1" s="46"/>
      <c r="NYY1" s="46"/>
      <c r="NYZ1" s="46"/>
      <c r="NZA1" s="46"/>
      <c r="NZB1" s="46"/>
      <c r="NZC1" s="46"/>
      <c r="NZD1" s="46"/>
      <c r="NZE1" s="46"/>
      <c r="NZF1" s="46"/>
      <c r="NZG1" s="46"/>
      <c r="NZH1" s="46"/>
      <c r="NZI1" s="46"/>
      <c r="NZJ1" s="46"/>
      <c r="NZK1" s="46"/>
      <c r="NZL1" s="46"/>
      <c r="NZM1" s="46"/>
      <c r="NZN1" s="46"/>
      <c r="NZO1" s="46"/>
      <c r="NZP1" s="46"/>
      <c r="NZQ1" s="46"/>
      <c r="NZR1" s="46"/>
      <c r="NZS1" s="46"/>
      <c r="NZT1" s="46"/>
      <c r="NZU1" s="46"/>
      <c r="NZV1" s="46"/>
      <c r="NZW1" s="46"/>
      <c r="NZX1" s="46"/>
      <c r="NZY1" s="46"/>
      <c r="NZZ1" s="46"/>
      <c r="OAA1" s="46"/>
      <c r="OAB1" s="46"/>
      <c r="OAC1" s="46"/>
      <c r="OAD1" s="46"/>
      <c r="OAE1" s="46"/>
      <c r="OAF1" s="46"/>
      <c r="OAG1" s="46"/>
      <c r="OAH1" s="46"/>
      <c r="OAI1" s="46"/>
      <c r="OAJ1" s="46"/>
      <c r="OAK1" s="46"/>
      <c r="OAL1" s="46"/>
      <c r="OAM1" s="46"/>
      <c r="OAN1" s="46"/>
      <c r="OAO1" s="46"/>
      <c r="OAP1" s="46"/>
      <c r="OAQ1" s="46"/>
      <c r="OAR1" s="46"/>
      <c r="OAS1" s="46"/>
      <c r="OAT1" s="46"/>
      <c r="OAU1" s="46"/>
      <c r="OAV1" s="46"/>
      <c r="OAW1" s="46"/>
      <c r="OAX1" s="46"/>
      <c r="OAY1" s="46"/>
      <c r="OAZ1" s="46"/>
      <c r="OBA1" s="46"/>
      <c r="OBB1" s="46"/>
      <c r="OBC1" s="46"/>
      <c r="OBD1" s="46"/>
      <c r="OBE1" s="46"/>
      <c r="OBF1" s="46"/>
      <c r="OBG1" s="46"/>
      <c r="OBH1" s="46"/>
      <c r="OBI1" s="46"/>
      <c r="OBJ1" s="46"/>
      <c r="OBK1" s="46"/>
      <c r="OBL1" s="46"/>
      <c r="OBM1" s="46"/>
      <c r="OBN1" s="46"/>
      <c r="OBO1" s="46"/>
      <c r="OBP1" s="46"/>
      <c r="OBQ1" s="46"/>
      <c r="OBR1" s="46"/>
      <c r="OBS1" s="46"/>
      <c r="OBT1" s="46"/>
      <c r="OBU1" s="46"/>
      <c r="OBV1" s="46"/>
      <c r="OBW1" s="46"/>
      <c r="OBX1" s="46"/>
      <c r="OBY1" s="46"/>
      <c r="OBZ1" s="46"/>
      <c r="OCA1" s="46"/>
      <c r="OCB1" s="46"/>
      <c r="OCC1" s="46"/>
      <c r="OCD1" s="46"/>
      <c r="OCE1" s="46"/>
      <c r="OCF1" s="46"/>
      <c r="OCG1" s="46"/>
      <c r="OCH1" s="46"/>
      <c r="OCI1" s="46"/>
      <c r="OCJ1" s="46"/>
      <c r="OCK1" s="46"/>
      <c r="OCL1" s="46"/>
      <c r="OCM1" s="46"/>
      <c r="OCN1" s="46"/>
      <c r="OCO1" s="46"/>
      <c r="OCP1" s="46"/>
      <c r="OCQ1" s="46"/>
      <c r="OCR1" s="46"/>
      <c r="OCS1" s="46"/>
      <c r="OCT1" s="46"/>
      <c r="OCU1" s="46"/>
      <c r="OCV1" s="46"/>
      <c r="OCW1" s="46"/>
      <c r="OCX1" s="46"/>
      <c r="OCY1" s="46"/>
      <c r="OCZ1" s="46"/>
      <c r="ODA1" s="46"/>
      <c r="ODB1" s="46"/>
      <c r="ODC1" s="46"/>
      <c r="ODD1" s="46"/>
      <c r="ODE1" s="46"/>
      <c r="ODF1" s="46"/>
      <c r="ODG1" s="46"/>
      <c r="ODH1" s="46"/>
      <c r="ODI1" s="46"/>
      <c r="ODJ1" s="46"/>
      <c r="ODK1" s="46"/>
      <c r="ODL1" s="46"/>
      <c r="ODM1" s="46"/>
      <c r="ODN1" s="46"/>
      <c r="ODO1" s="46"/>
      <c r="ODP1" s="46"/>
      <c r="ODQ1" s="46"/>
      <c r="ODR1" s="46"/>
      <c r="ODS1" s="46"/>
      <c r="ODT1" s="46"/>
      <c r="ODU1" s="46"/>
      <c r="ODV1" s="46"/>
      <c r="ODW1" s="46"/>
      <c r="ODX1" s="46"/>
      <c r="ODY1" s="46"/>
      <c r="ODZ1" s="46"/>
      <c r="OEA1" s="46"/>
      <c r="OEB1" s="46"/>
      <c r="OEC1" s="46"/>
      <c r="OED1" s="46"/>
      <c r="OEE1" s="46"/>
      <c r="OEF1" s="46"/>
      <c r="OEG1" s="46"/>
      <c r="OEH1" s="46"/>
      <c r="OEI1" s="46"/>
      <c r="OEJ1" s="46"/>
      <c r="OEK1" s="46"/>
      <c r="OEL1" s="46"/>
      <c r="OEM1" s="46"/>
      <c r="OEN1" s="46"/>
      <c r="OEO1" s="46"/>
      <c r="OEP1" s="46"/>
      <c r="OEQ1" s="46"/>
      <c r="OER1" s="46"/>
      <c r="OES1" s="46"/>
      <c r="OET1" s="46"/>
      <c r="OEU1" s="46"/>
      <c r="OEV1" s="46"/>
      <c r="OEW1" s="46"/>
      <c r="OEX1" s="46"/>
      <c r="OEY1" s="46"/>
      <c r="OEZ1" s="46"/>
      <c r="OFA1" s="46"/>
      <c r="OFB1" s="46"/>
      <c r="OFC1" s="46"/>
      <c r="OFD1" s="46"/>
      <c r="OFE1" s="46"/>
      <c r="OFF1" s="46"/>
      <c r="OFG1" s="46"/>
      <c r="OFH1" s="46"/>
      <c r="OFI1" s="46"/>
      <c r="OFJ1" s="46"/>
      <c r="OFK1" s="46"/>
      <c r="OFL1" s="46"/>
      <c r="OFM1" s="46"/>
      <c r="OFN1" s="46"/>
      <c r="OFO1" s="46"/>
      <c r="OFP1" s="46"/>
      <c r="OFQ1" s="46"/>
      <c r="OFR1" s="46"/>
      <c r="OFS1" s="46"/>
      <c r="OFT1" s="46"/>
      <c r="OFU1" s="46"/>
      <c r="OFV1" s="46"/>
      <c r="OFW1" s="46"/>
      <c r="OFX1" s="46"/>
      <c r="OFY1" s="46"/>
      <c r="OFZ1" s="46"/>
      <c r="OGA1" s="46"/>
      <c r="OGB1" s="46"/>
      <c r="OGC1" s="46"/>
      <c r="OGD1" s="46"/>
      <c r="OGE1" s="46"/>
      <c r="OGF1" s="46"/>
      <c r="OGG1" s="46"/>
      <c r="OGH1" s="46"/>
      <c r="OGI1" s="46"/>
      <c r="OGJ1" s="46"/>
      <c r="OGK1" s="46"/>
      <c r="OGL1" s="46"/>
      <c r="OGM1" s="46"/>
      <c r="OGN1" s="46"/>
      <c r="OGO1" s="46"/>
      <c r="OGP1" s="46"/>
      <c r="OGQ1" s="46"/>
      <c r="OGR1" s="46"/>
      <c r="OGS1" s="46"/>
      <c r="OGT1" s="46"/>
      <c r="OGU1" s="46"/>
      <c r="OGV1" s="46"/>
      <c r="OGW1" s="46"/>
      <c r="OGX1" s="46"/>
      <c r="OGY1" s="46"/>
      <c r="OGZ1" s="46"/>
      <c r="OHA1" s="46"/>
      <c r="OHB1" s="46"/>
      <c r="OHC1" s="46"/>
      <c r="OHD1" s="46"/>
      <c r="OHE1" s="46"/>
      <c r="OHF1" s="46"/>
      <c r="OHG1" s="46"/>
      <c r="OHH1" s="46"/>
      <c r="OHI1" s="46"/>
      <c r="OHJ1" s="46"/>
      <c r="OHK1" s="46"/>
      <c r="OHL1" s="46"/>
      <c r="OHM1" s="46"/>
      <c r="OHN1" s="46"/>
      <c r="OHO1" s="46"/>
      <c r="OHP1" s="46"/>
      <c r="OHQ1" s="46"/>
      <c r="OHR1" s="46"/>
      <c r="OHS1" s="46"/>
      <c r="OHT1" s="46"/>
      <c r="OHU1" s="46"/>
      <c r="OHV1" s="46"/>
      <c r="OHW1" s="46"/>
      <c r="OHX1" s="46"/>
      <c r="OHY1" s="46"/>
      <c r="OHZ1" s="46"/>
      <c r="OIA1" s="46"/>
      <c r="OIB1" s="46"/>
      <c r="OIC1" s="46"/>
      <c r="OID1" s="46"/>
      <c r="OIE1" s="46"/>
      <c r="OIF1" s="46"/>
      <c r="OIG1" s="46"/>
      <c r="OIH1" s="46"/>
      <c r="OII1" s="46"/>
      <c r="OIJ1" s="46"/>
      <c r="OIK1" s="46"/>
      <c r="OIL1" s="46"/>
      <c r="OIM1" s="46"/>
      <c r="OIN1" s="46"/>
      <c r="OIO1" s="46"/>
      <c r="OIP1" s="46"/>
      <c r="OIQ1" s="46"/>
      <c r="OIR1" s="46"/>
      <c r="OIS1" s="46"/>
      <c r="OIT1" s="46"/>
      <c r="OIU1" s="46"/>
      <c r="OIV1" s="46"/>
      <c r="OIW1" s="46"/>
      <c r="OIX1" s="46"/>
      <c r="OIY1" s="46"/>
      <c r="OIZ1" s="46"/>
      <c r="OJA1" s="46"/>
      <c r="OJB1" s="46"/>
      <c r="OJC1" s="46"/>
      <c r="OJD1" s="46"/>
      <c r="OJE1" s="46"/>
      <c r="OJF1" s="46"/>
      <c r="OJG1" s="46"/>
      <c r="OJH1" s="46"/>
      <c r="OJI1" s="46"/>
      <c r="OJJ1" s="46"/>
      <c r="OJK1" s="46"/>
      <c r="OJL1" s="46"/>
      <c r="OJM1" s="46"/>
      <c r="OJN1" s="46"/>
      <c r="OJO1" s="46"/>
      <c r="OJP1" s="46"/>
      <c r="OJQ1" s="46"/>
      <c r="OJR1" s="46"/>
      <c r="OJS1" s="46"/>
      <c r="OJT1" s="46"/>
      <c r="OJU1" s="46"/>
      <c r="OJV1" s="46"/>
      <c r="OJW1" s="46"/>
      <c r="OJX1" s="46"/>
      <c r="OJY1" s="46"/>
      <c r="OJZ1" s="46"/>
      <c r="OKA1" s="46"/>
      <c r="OKB1" s="46"/>
      <c r="OKC1" s="46"/>
      <c r="OKD1" s="46"/>
      <c r="OKE1" s="46"/>
      <c r="OKF1" s="46"/>
      <c r="OKG1" s="46"/>
      <c r="OKH1" s="46"/>
      <c r="OKI1" s="46"/>
      <c r="OKJ1" s="46"/>
      <c r="OKK1" s="46"/>
      <c r="OKL1" s="46"/>
      <c r="OKM1" s="46"/>
      <c r="OKN1" s="46"/>
      <c r="OKO1" s="46"/>
      <c r="OKP1" s="46"/>
      <c r="OKQ1" s="46"/>
      <c r="OKR1" s="46"/>
      <c r="OKS1" s="46"/>
      <c r="OKT1" s="46"/>
      <c r="OKU1" s="46"/>
      <c r="OKV1" s="46"/>
      <c r="OKW1" s="46"/>
      <c r="OKX1" s="46"/>
      <c r="OKY1" s="46"/>
      <c r="OKZ1" s="46"/>
      <c r="OLA1" s="46"/>
      <c r="OLB1" s="46"/>
      <c r="OLC1" s="46"/>
      <c r="OLD1" s="46"/>
      <c r="OLE1" s="46"/>
      <c r="OLF1" s="46"/>
      <c r="OLG1" s="46"/>
      <c r="OLH1" s="46"/>
      <c r="OLI1" s="46"/>
      <c r="OLJ1" s="46"/>
      <c r="OLK1" s="46"/>
      <c r="OLL1" s="46"/>
      <c r="OLM1" s="46"/>
      <c r="OLN1" s="46"/>
      <c r="OLO1" s="46"/>
      <c r="OLP1" s="46"/>
      <c r="OLQ1" s="46"/>
      <c r="OLR1" s="46"/>
      <c r="OLS1" s="46"/>
      <c r="OLT1" s="46"/>
      <c r="OLU1" s="46"/>
      <c r="OLV1" s="46"/>
      <c r="OLW1" s="46"/>
      <c r="OLX1" s="46"/>
      <c r="OLY1" s="46"/>
      <c r="OLZ1" s="46"/>
      <c r="OMA1" s="46"/>
      <c r="OMB1" s="46"/>
      <c r="OMC1" s="46"/>
      <c r="OMD1" s="46"/>
      <c r="OME1" s="46"/>
      <c r="OMF1" s="46"/>
      <c r="OMG1" s="46"/>
      <c r="OMH1" s="46"/>
      <c r="OMI1" s="46"/>
      <c r="OMJ1" s="46"/>
      <c r="OMK1" s="46"/>
      <c r="OML1" s="46"/>
      <c r="OMM1" s="46"/>
      <c r="OMN1" s="46"/>
      <c r="OMO1" s="46"/>
      <c r="OMP1" s="46"/>
      <c r="OMQ1" s="46"/>
      <c r="OMR1" s="46"/>
      <c r="OMS1" s="46"/>
      <c r="OMT1" s="46"/>
      <c r="OMU1" s="46"/>
      <c r="OMV1" s="46"/>
      <c r="OMW1" s="46"/>
      <c r="OMX1" s="46"/>
      <c r="OMY1" s="46"/>
      <c r="OMZ1" s="46"/>
      <c r="ONA1" s="46"/>
      <c r="ONB1" s="46"/>
      <c r="ONC1" s="46"/>
      <c r="OND1" s="46"/>
      <c r="ONE1" s="46"/>
      <c r="ONF1" s="46"/>
      <c r="ONG1" s="46"/>
      <c r="ONH1" s="46"/>
      <c r="ONI1" s="46"/>
      <c r="ONJ1" s="46"/>
      <c r="ONK1" s="46"/>
      <c r="ONL1" s="46"/>
      <c r="ONM1" s="46"/>
      <c r="ONN1" s="46"/>
      <c r="ONO1" s="46"/>
      <c r="ONP1" s="46"/>
      <c r="ONQ1" s="46"/>
      <c r="ONR1" s="46"/>
      <c r="ONS1" s="46"/>
      <c r="ONT1" s="46"/>
      <c r="ONU1" s="46"/>
      <c r="ONV1" s="46"/>
      <c r="ONW1" s="46"/>
      <c r="ONX1" s="46"/>
      <c r="ONY1" s="46"/>
      <c r="ONZ1" s="46"/>
      <c r="OOA1" s="46"/>
      <c r="OOB1" s="46"/>
      <c r="OOC1" s="46"/>
      <c r="OOD1" s="46"/>
      <c r="OOE1" s="46"/>
      <c r="OOF1" s="46"/>
      <c r="OOG1" s="46"/>
      <c r="OOH1" s="46"/>
      <c r="OOI1" s="46"/>
      <c r="OOJ1" s="46"/>
      <c r="OOK1" s="46"/>
      <c r="OOL1" s="46"/>
      <c r="OOM1" s="46"/>
      <c r="OON1" s="46"/>
      <c r="OOO1" s="46"/>
      <c r="OOP1" s="46"/>
      <c r="OOQ1" s="46"/>
      <c r="OOR1" s="46"/>
      <c r="OOS1" s="46"/>
      <c r="OOT1" s="46"/>
      <c r="OOU1" s="46"/>
      <c r="OOV1" s="46"/>
      <c r="OOW1" s="46"/>
      <c r="OOX1" s="46"/>
      <c r="OOY1" s="46"/>
      <c r="OOZ1" s="46"/>
      <c r="OPA1" s="46"/>
      <c r="OPB1" s="46"/>
      <c r="OPC1" s="46"/>
      <c r="OPD1" s="46"/>
      <c r="OPE1" s="46"/>
      <c r="OPF1" s="46"/>
      <c r="OPG1" s="46"/>
      <c r="OPH1" s="46"/>
      <c r="OPI1" s="46"/>
      <c r="OPJ1" s="46"/>
      <c r="OPK1" s="46"/>
      <c r="OPL1" s="46"/>
      <c r="OPM1" s="46"/>
      <c r="OPN1" s="46"/>
      <c r="OPO1" s="46"/>
      <c r="OPP1" s="46"/>
      <c r="OPQ1" s="46"/>
      <c r="OPR1" s="46"/>
      <c r="OPS1" s="46"/>
      <c r="OPT1" s="46"/>
      <c r="OPU1" s="46"/>
      <c r="OPV1" s="46"/>
      <c r="OPW1" s="46"/>
      <c r="OPX1" s="46"/>
      <c r="OPY1" s="46"/>
      <c r="OPZ1" s="46"/>
      <c r="OQA1" s="46"/>
      <c r="OQB1" s="46"/>
      <c r="OQC1" s="46"/>
      <c r="OQD1" s="46"/>
      <c r="OQE1" s="46"/>
      <c r="OQF1" s="46"/>
      <c r="OQG1" s="46"/>
      <c r="OQH1" s="46"/>
      <c r="OQI1" s="46"/>
      <c r="OQJ1" s="46"/>
      <c r="OQK1" s="46"/>
      <c r="OQL1" s="46"/>
      <c r="OQM1" s="46"/>
      <c r="OQN1" s="46"/>
      <c r="OQO1" s="46"/>
      <c r="OQP1" s="46"/>
      <c r="OQQ1" s="46"/>
      <c r="OQR1" s="46"/>
      <c r="OQS1" s="46"/>
      <c r="OQT1" s="46"/>
      <c r="OQU1" s="46"/>
      <c r="OQV1" s="46"/>
      <c r="OQW1" s="46"/>
      <c r="OQX1" s="46"/>
      <c r="OQY1" s="46"/>
      <c r="OQZ1" s="46"/>
      <c r="ORA1" s="46"/>
      <c r="ORB1" s="46"/>
      <c r="ORC1" s="46"/>
      <c r="ORD1" s="46"/>
      <c r="ORE1" s="46"/>
      <c r="ORF1" s="46"/>
      <c r="ORG1" s="46"/>
      <c r="ORH1" s="46"/>
      <c r="ORI1" s="46"/>
      <c r="ORJ1" s="46"/>
      <c r="ORK1" s="46"/>
      <c r="ORL1" s="46"/>
      <c r="ORM1" s="46"/>
      <c r="ORN1" s="46"/>
      <c r="ORO1" s="46"/>
      <c r="ORP1" s="46"/>
      <c r="ORQ1" s="46"/>
      <c r="ORR1" s="46"/>
      <c r="ORS1" s="46"/>
      <c r="ORT1" s="46"/>
      <c r="ORU1" s="46"/>
      <c r="ORV1" s="46"/>
      <c r="ORW1" s="46"/>
      <c r="ORX1" s="46"/>
      <c r="ORY1" s="46"/>
      <c r="ORZ1" s="46"/>
      <c r="OSA1" s="46"/>
      <c r="OSB1" s="46"/>
      <c r="OSC1" s="46"/>
      <c r="OSD1" s="46"/>
      <c r="OSE1" s="46"/>
      <c r="OSF1" s="46"/>
      <c r="OSG1" s="46"/>
      <c r="OSH1" s="46"/>
      <c r="OSI1" s="46"/>
      <c r="OSJ1" s="46"/>
      <c r="OSK1" s="46"/>
      <c r="OSL1" s="46"/>
      <c r="OSM1" s="46"/>
      <c r="OSN1" s="46"/>
      <c r="OSO1" s="46"/>
      <c r="OSP1" s="46"/>
      <c r="OSQ1" s="46"/>
      <c r="OSR1" s="46"/>
      <c r="OSS1" s="46"/>
      <c r="OST1" s="46"/>
      <c r="OSU1" s="46"/>
      <c r="OSV1" s="46"/>
      <c r="OSW1" s="46"/>
      <c r="OSX1" s="46"/>
      <c r="OSY1" s="46"/>
      <c r="OSZ1" s="46"/>
      <c r="OTA1" s="46"/>
      <c r="OTB1" s="46"/>
      <c r="OTC1" s="46"/>
      <c r="OTD1" s="46"/>
      <c r="OTE1" s="46"/>
      <c r="OTF1" s="46"/>
      <c r="OTG1" s="46"/>
      <c r="OTH1" s="46"/>
      <c r="OTI1" s="46"/>
      <c r="OTJ1" s="46"/>
      <c r="OTK1" s="46"/>
      <c r="OTL1" s="46"/>
      <c r="OTM1" s="46"/>
      <c r="OTN1" s="46"/>
      <c r="OTO1" s="46"/>
      <c r="OTP1" s="46"/>
      <c r="OTQ1" s="46"/>
      <c r="OTR1" s="46"/>
      <c r="OTS1" s="46"/>
      <c r="OTT1" s="46"/>
      <c r="OTU1" s="46"/>
      <c r="OTV1" s="46"/>
      <c r="OTW1" s="46"/>
      <c r="OTX1" s="46"/>
      <c r="OTY1" s="46"/>
      <c r="OTZ1" s="46"/>
      <c r="OUA1" s="46"/>
      <c r="OUB1" s="46"/>
      <c r="OUC1" s="46"/>
      <c r="OUD1" s="46"/>
      <c r="OUE1" s="46"/>
      <c r="OUF1" s="46"/>
      <c r="OUG1" s="46"/>
      <c r="OUH1" s="46"/>
      <c r="OUI1" s="46"/>
      <c r="OUJ1" s="46"/>
      <c r="OUK1" s="46"/>
      <c r="OUL1" s="46"/>
      <c r="OUM1" s="46"/>
      <c r="OUN1" s="46"/>
      <c r="OUO1" s="46"/>
      <c r="OUP1" s="46"/>
      <c r="OUQ1" s="46"/>
      <c r="OUR1" s="46"/>
      <c r="OUS1" s="46"/>
      <c r="OUT1" s="46"/>
      <c r="OUU1" s="46"/>
      <c r="OUV1" s="46"/>
      <c r="OUW1" s="46"/>
      <c r="OUX1" s="46"/>
      <c r="OUY1" s="46"/>
      <c r="OUZ1" s="46"/>
      <c r="OVA1" s="46"/>
      <c r="OVB1" s="46"/>
      <c r="OVC1" s="46"/>
      <c r="OVD1" s="46"/>
      <c r="OVE1" s="46"/>
      <c r="OVF1" s="46"/>
      <c r="OVG1" s="46"/>
      <c r="OVH1" s="46"/>
      <c r="OVI1" s="46"/>
      <c r="OVJ1" s="46"/>
      <c r="OVK1" s="46"/>
      <c r="OVL1" s="46"/>
      <c r="OVM1" s="46"/>
      <c r="OVN1" s="46"/>
      <c r="OVO1" s="46"/>
      <c r="OVP1" s="46"/>
      <c r="OVQ1" s="46"/>
      <c r="OVR1" s="46"/>
      <c r="OVS1" s="46"/>
      <c r="OVT1" s="46"/>
      <c r="OVU1" s="46"/>
      <c r="OVV1" s="46"/>
      <c r="OVW1" s="46"/>
      <c r="OVX1" s="46"/>
      <c r="OVY1" s="46"/>
      <c r="OVZ1" s="46"/>
      <c r="OWA1" s="46"/>
      <c r="OWB1" s="46"/>
      <c r="OWC1" s="46"/>
      <c r="OWD1" s="46"/>
      <c r="OWE1" s="46"/>
      <c r="OWF1" s="46"/>
      <c r="OWG1" s="46"/>
      <c r="OWH1" s="46"/>
      <c r="OWI1" s="46"/>
      <c r="OWJ1" s="46"/>
      <c r="OWK1" s="46"/>
      <c r="OWL1" s="46"/>
      <c r="OWM1" s="46"/>
      <c r="OWN1" s="46"/>
      <c r="OWO1" s="46"/>
      <c r="OWP1" s="46"/>
      <c r="OWQ1" s="46"/>
      <c r="OWR1" s="46"/>
      <c r="OWS1" s="46"/>
      <c r="OWT1" s="46"/>
      <c r="OWU1" s="46"/>
      <c r="OWV1" s="46"/>
      <c r="OWW1" s="46"/>
      <c r="OWX1" s="46"/>
      <c r="OWY1" s="46"/>
      <c r="OWZ1" s="46"/>
      <c r="OXA1" s="46"/>
      <c r="OXB1" s="46"/>
      <c r="OXC1" s="46"/>
      <c r="OXD1" s="46"/>
      <c r="OXE1" s="46"/>
      <c r="OXF1" s="46"/>
      <c r="OXG1" s="46"/>
      <c r="OXH1" s="46"/>
      <c r="OXI1" s="46"/>
      <c r="OXJ1" s="46"/>
      <c r="OXK1" s="46"/>
      <c r="OXL1" s="46"/>
      <c r="OXM1" s="46"/>
      <c r="OXN1" s="46"/>
      <c r="OXO1" s="46"/>
      <c r="OXP1" s="46"/>
      <c r="OXQ1" s="46"/>
      <c r="OXR1" s="46"/>
      <c r="OXS1" s="46"/>
      <c r="OXT1" s="46"/>
      <c r="OXU1" s="46"/>
      <c r="OXV1" s="46"/>
      <c r="OXW1" s="46"/>
      <c r="OXX1" s="46"/>
      <c r="OXY1" s="46"/>
      <c r="OXZ1" s="46"/>
      <c r="OYA1" s="46"/>
      <c r="OYB1" s="46"/>
      <c r="OYC1" s="46"/>
      <c r="OYD1" s="46"/>
      <c r="OYE1" s="46"/>
      <c r="OYF1" s="46"/>
      <c r="OYG1" s="46"/>
      <c r="OYH1" s="46"/>
      <c r="OYI1" s="46"/>
      <c r="OYJ1" s="46"/>
      <c r="OYK1" s="46"/>
      <c r="OYL1" s="46"/>
      <c r="OYM1" s="46"/>
      <c r="OYN1" s="46"/>
      <c r="OYO1" s="46"/>
      <c r="OYP1" s="46"/>
      <c r="OYQ1" s="46"/>
      <c r="OYR1" s="46"/>
      <c r="OYS1" s="46"/>
      <c r="OYT1" s="46"/>
      <c r="OYU1" s="46"/>
      <c r="OYV1" s="46"/>
      <c r="OYW1" s="46"/>
      <c r="OYX1" s="46"/>
      <c r="OYY1" s="46"/>
      <c r="OYZ1" s="46"/>
      <c r="OZA1" s="46"/>
      <c r="OZB1" s="46"/>
      <c r="OZC1" s="46"/>
      <c r="OZD1" s="46"/>
      <c r="OZE1" s="46"/>
      <c r="OZF1" s="46"/>
      <c r="OZG1" s="46"/>
      <c r="OZH1" s="46"/>
      <c r="OZI1" s="46"/>
      <c r="OZJ1" s="46"/>
      <c r="OZK1" s="46"/>
      <c r="OZL1" s="46"/>
      <c r="OZM1" s="46"/>
      <c r="OZN1" s="46"/>
      <c r="OZO1" s="46"/>
      <c r="OZP1" s="46"/>
      <c r="OZQ1" s="46"/>
      <c r="OZR1" s="46"/>
      <c r="OZS1" s="46"/>
      <c r="OZT1" s="46"/>
      <c r="OZU1" s="46"/>
      <c r="OZV1" s="46"/>
      <c r="OZW1" s="46"/>
      <c r="OZX1" s="46"/>
      <c r="OZY1" s="46"/>
      <c r="OZZ1" s="46"/>
      <c r="PAA1" s="46"/>
      <c r="PAB1" s="46"/>
      <c r="PAC1" s="46"/>
      <c r="PAD1" s="46"/>
      <c r="PAE1" s="46"/>
      <c r="PAF1" s="46"/>
      <c r="PAG1" s="46"/>
      <c r="PAH1" s="46"/>
      <c r="PAI1" s="46"/>
      <c r="PAJ1" s="46"/>
      <c r="PAK1" s="46"/>
      <c r="PAL1" s="46"/>
      <c r="PAM1" s="46"/>
      <c r="PAN1" s="46"/>
      <c r="PAO1" s="46"/>
      <c r="PAP1" s="46"/>
      <c r="PAQ1" s="46"/>
      <c r="PAR1" s="46"/>
      <c r="PAS1" s="46"/>
      <c r="PAT1" s="46"/>
      <c r="PAU1" s="46"/>
      <c r="PAV1" s="46"/>
      <c r="PAW1" s="46"/>
      <c r="PAX1" s="46"/>
      <c r="PAY1" s="46"/>
      <c r="PAZ1" s="46"/>
      <c r="PBA1" s="46"/>
      <c r="PBB1" s="46"/>
      <c r="PBC1" s="46"/>
      <c r="PBD1" s="46"/>
      <c r="PBE1" s="46"/>
      <c r="PBF1" s="46"/>
      <c r="PBG1" s="46"/>
      <c r="PBH1" s="46"/>
      <c r="PBI1" s="46"/>
      <c r="PBJ1" s="46"/>
      <c r="PBK1" s="46"/>
      <c r="PBL1" s="46"/>
      <c r="PBM1" s="46"/>
      <c r="PBN1" s="46"/>
      <c r="PBO1" s="46"/>
      <c r="PBP1" s="46"/>
      <c r="PBQ1" s="46"/>
      <c r="PBR1" s="46"/>
      <c r="PBS1" s="46"/>
      <c r="PBT1" s="46"/>
      <c r="PBU1" s="46"/>
      <c r="PBV1" s="46"/>
      <c r="PBW1" s="46"/>
      <c r="PBX1" s="46"/>
      <c r="PBY1" s="46"/>
      <c r="PBZ1" s="46"/>
      <c r="PCA1" s="46"/>
      <c r="PCB1" s="46"/>
      <c r="PCC1" s="46"/>
      <c r="PCD1" s="46"/>
      <c r="PCE1" s="46"/>
      <c r="PCF1" s="46"/>
      <c r="PCG1" s="46"/>
      <c r="PCH1" s="46"/>
      <c r="PCI1" s="46"/>
      <c r="PCJ1" s="46"/>
      <c r="PCK1" s="46"/>
      <c r="PCL1" s="46"/>
      <c r="PCM1" s="46"/>
      <c r="PCN1" s="46"/>
      <c r="PCO1" s="46"/>
      <c r="PCP1" s="46"/>
      <c r="PCQ1" s="46"/>
      <c r="PCR1" s="46"/>
      <c r="PCS1" s="46"/>
      <c r="PCT1" s="46"/>
      <c r="PCU1" s="46"/>
      <c r="PCV1" s="46"/>
      <c r="PCW1" s="46"/>
      <c r="PCX1" s="46"/>
      <c r="PCY1" s="46"/>
      <c r="PCZ1" s="46"/>
      <c r="PDA1" s="46"/>
      <c r="PDB1" s="46"/>
      <c r="PDC1" s="46"/>
      <c r="PDD1" s="46"/>
      <c r="PDE1" s="46"/>
      <c r="PDF1" s="46"/>
      <c r="PDG1" s="46"/>
      <c r="PDH1" s="46"/>
      <c r="PDI1" s="46"/>
      <c r="PDJ1" s="46"/>
      <c r="PDK1" s="46"/>
      <c r="PDL1" s="46"/>
      <c r="PDM1" s="46"/>
      <c r="PDN1" s="46"/>
      <c r="PDO1" s="46"/>
      <c r="PDP1" s="46"/>
      <c r="PDQ1" s="46"/>
      <c r="PDR1" s="46"/>
      <c r="PDS1" s="46"/>
      <c r="PDT1" s="46"/>
      <c r="PDU1" s="46"/>
      <c r="PDV1" s="46"/>
      <c r="PDW1" s="46"/>
      <c r="PDX1" s="46"/>
      <c r="PDY1" s="46"/>
      <c r="PDZ1" s="46"/>
      <c r="PEA1" s="46"/>
      <c r="PEB1" s="46"/>
      <c r="PEC1" s="46"/>
      <c r="PED1" s="46"/>
      <c r="PEE1" s="46"/>
      <c r="PEF1" s="46"/>
      <c r="PEG1" s="46"/>
      <c r="PEH1" s="46"/>
      <c r="PEI1" s="46"/>
      <c r="PEJ1" s="46"/>
      <c r="PEK1" s="46"/>
      <c r="PEL1" s="46"/>
      <c r="PEM1" s="46"/>
      <c r="PEN1" s="46"/>
      <c r="PEO1" s="46"/>
      <c r="PEP1" s="46"/>
      <c r="PEQ1" s="46"/>
      <c r="PER1" s="46"/>
      <c r="PES1" s="46"/>
      <c r="PET1" s="46"/>
      <c r="PEU1" s="46"/>
      <c r="PEV1" s="46"/>
      <c r="PEW1" s="46"/>
      <c r="PEX1" s="46"/>
      <c r="PEY1" s="46"/>
      <c r="PEZ1" s="46"/>
      <c r="PFA1" s="46"/>
      <c r="PFB1" s="46"/>
      <c r="PFC1" s="46"/>
      <c r="PFD1" s="46"/>
      <c r="PFE1" s="46"/>
      <c r="PFF1" s="46"/>
      <c r="PFG1" s="46"/>
      <c r="PFH1" s="46"/>
      <c r="PFI1" s="46"/>
      <c r="PFJ1" s="46"/>
      <c r="PFK1" s="46"/>
      <c r="PFL1" s="46"/>
      <c r="PFM1" s="46"/>
      <c r="PFN1" s="46"/>
      <c r="PFO1" s="46"/>
      <c r="PFP1" s="46"/>
      <c r="PFQ1" s="46"/>
      <c r="PFR1" s="46"/>
      <c r="PFS1" s="46"/>
      <c r="PFT1" s="46"/>
      <c r="PFU1" s="46"/>
      <c r="PFV1" s="46"/>
      <c r="PFW1" s="46"/>
      <c r="PFX1" s="46"/>
      <c r="PFY1" s="46"/>
      <c r="PFZ1" s="46"/>
      <c r="PGA1" s="46"/>
      <c r="PGB1" s="46"/>
      <c r="PGC1" s="46"/>
      <c r="PGD1" s="46"/>
      <c r="PGE1" s="46"/>
      <c r="PGF1" s="46"/>
      <c r="PGG1" s="46"/>
      <c r="PGH1" s="46"/>
      <c r="PGI1" s="46"/>
      <c r="PGJ1" s="46"/>
      <c r="PGK1" s="46"/>
      <c r="PGL1" s="46"/>
      <c r="PGM1" s="46"/>
      <c r="PGN1" s="46"/>
      <c r="PGO1" s="46"/>
      <c r="PGP1" s="46"/>
      <c r="PGQ1" s="46"/>
      <c r="PGR1" s="46"/>
      <c r="PGS1" s="46"/>
      <c r="PGT1" s="46"/>
      <c r="PGU1" s="46"/>
      <c r="PGV1" s="46"/>
      <c r="PGW1" s="46"/>
      <c r="PGX1" s="46"/>
      <c r="PGY1" s="46"/>
      <c r="PGZ1" s="46"/>
      <c r="PHA1" s="46"/>
      <c r="PHB1" s="46"/>
      <c r="PHC1" s="46"/>
      <c r="PHD1" s="46"/>
      <c r="PHE1" s="46"/>
      <c r="PHF1" s="46"/>
      <c r="PHG1" s="46"/>
      <c r="PHH1" s="46"/>
      <c r="PHI1" s="46"/>
      <c r="PHJ1" s="46"/>
      <c r="PHK1" s="46"/>
      <c r="PHL1" s="46"/>
      <c r="PHM1" s="46"/>
      <c r="PHN1" s="46"/>
      <c r="PHO1" s="46"/>
      <c r="PHP1" s="46"/>
      <c r="PHQ1" s="46"/>
      <c r="PHR1" s="46"/>
      <c r="PHS1" s="46"/>
      <c r="PHT1" s="46"/>
      <c r="PHU1" s="46"/>
      <c r="PHV1" s="46"/>
      <c r="PHW1" s="46"/>
      <c r="PHX1" s="46"/>
      <c r="PHY1" s="46"/>
      <c r="PHZ1" s="46"/>
      <c r="PIA1" s="46"/>
      <c r="PIB1" s="46"/>
      <c r="PIC1" s="46"/>
      <c r="PID1" s="46"/>
      <c r="PIE1" s="46"/>
      <c r="PIF1" s="46"/>
      <c r="PIG1" s="46"/>
      <c r="PIH1" s="46"/>
      <c r="PII1" s="46"/>
      <c r="PIJ1" s="46"/>
      <c r="PIK1" s="46"/>
      <c r="PIL1" s="46"/>
      <c r="PIM1" s="46"/>
      <c r="PIN1" s="46"/>
      <c r="PIO1" s="46"/>
      <c r="PIP1" s="46"/>
      <c r="PIQ1" s="46"/>
      <c r="PIR1" s="46"/>
      <c r="PIS1" s="46"/>
      <c r="PIT1" s="46"/>
      <c r="PIU1" s="46"/>
      <c r="PIV1" s="46"/>
      <c r="PIW1" s="46"/>
      <c r="PIX1" s="46"/>
      <c r="PIY1" s="46"/>
      <c r="PIZ1" s="46"/>
      <c r="PJA1" s="46"/>
      <c r="PJB1" s="46"/>
      <c r="PJC1" s="46"/>
      <c r="PJD1" s="46"/>
      <c r="PJE1" s="46"/>
      <c r="PJF1" s="46"/>
      <c r="PJG1" s="46"/>
      <c r="PJH1" s="46"/>
      <c r="PJI1" s="46"/>
      <c r="PJJ1" s="46"/>
      <c r="PJK1" s="46"/>
      <c r="PJL1" s="46"/>
      <c r="PJM1" s="46"/>
      <c r="PJN1" s="46"/>
      <c r="PJO1" s="46"/>
      <c r="PJP1" s="46"/>
      <c r="PJQ1" s="46"/>
      <c r="PJR1" s="46"/>
      <c r="PJS1" s="46"/>
      <c r="PJT1" s="46"/>
      <c r="PJU1" s="46"/>
      <c r="PJV1" s="46"/>
      <c r="PJW1" s="46"/>
      <c r="PJX1" s="46"/>
      <c r="PJY1" s="46"/>
      <c r="PJZ1" s="46"/>
      <c r="PKA1" s="46"/>
      <c r="PKB1" s="46"/>
      <c r="PKC1" s="46"/>
      <c r="PKD1" s="46"/>
      <c r="PKE1" s="46"/>
      <c r="PKF1" s="46"/>
      <c r="PKG1" s="46"/>
      <c r="PKH1" s="46"/>
      <c r="PKI1" s="46"/>
      <c r="PKJ1" s="46"/>
      <c r="PKK1" s="46"/>
      <c r="PKL1" s="46"/>
      <c r="PKM1" s="46"/>
      <c r="PKN1" s="46"/>
      <c r="PKO1" s="46"/>
      <c r="PKP1" s="46"/>
      <c r="PKQ1" s="46"/>
      <c r="PKR1" s="46"/>
      <c r="PKS1" s="46"/>
      <c r="PKT1" s="46"/>
      <c r="PKU1" s="46"/>
      <c r="PKV1" s="46"/>
      <c r="PKW1" s="46"/>
      <c r="PKX1" s="46"/>
      <c r="PKY1" s="46"/>
      <c r="PKZ1" s="46"/>
      <c r="PLA1" s="46"/>
      <c r="PLB1" s="46"/>
      <c r="PLC1" s="46"/>
      <c r="PLD1" s="46"/>
      <c r="PLE1" s="46"/>
      <c r="PLF1" s="46"/>
      <c r="PLG1" s="46"/>
      <c r="PLH1" s="46"/>
      <c r="PLI1" s="46"/>
      <c r="PLJ1" s="46"/>
      <c r="PLK1" s="46"/>
      <c r="PLL1" s="46"/>
      <c r="PLM1" s="46"/>
      <c r="PLN1" s="46"/>
      <c r="PLO1" s="46"/>
      <c r="PLP1" s="46"/>
      <c r="PLQ1" s="46"/>
      <c r="PLR1" s="46"/>
      <c r="PLS1" s="46"/>
      <c r="PLT1" s="46"/>
      <c r="PLU1" s="46"/>
      <c r="PLV1" s="46"/>
      <c r="PLW1" s="46"/>
      <c r="PLX1" s="46"/>
      <c r="PLY1" s="46"/>
      <c r="PLZ1" s="46"/>
      <c r="PMA1" s="46"/>
      <c r="PMB1" s="46"/>
      <c r="PMC1" s="46"/>
      <c r="PMD1" s="46"/>
      <c r="PME1" s="46"/>
      <c r="PMF1" s="46"/>
      <c r="PMG1" s="46"/>
      <c r="PMH1" s="46"/>
      <c r="PMI1" s="46"/>
      <c r="PMJ1" s="46"/>
      <c r="PMK1" s="46"/>
      <c r="PML1" s="46"/>
      <c r="PMM1" s="46"/>
      <c r="PMN1" s="46"/>
      <c r="PMO1" s="46"/>
      <c r="PMP1" s="46"/>
      <c r="PMQ1" s="46"/>
      <c r="PMR1" s="46"/>
      <c r="PMS1" s="46"/>
      <c r="PMT1" s="46"/>
      <c r="PMU1" s="46"/>
      <c r="PMV1" s="46"/>
      <c r="PMW1" s="46"/>
      <c r="PMX1" s="46"/>
      <c r="PMY1" s="46"/>
      <c r="PMZ1" s="46"/>
      <c r="PNA1" s="46"/>
      <c r="PNB1" s="46"/>
      <c r="PNC1" s="46"/>
      <c r="PND1" s="46"/>
      <c r="PNE1" s="46"/>
      <c r="PNF1" s="46"/>
      <c r="PNG1" s="46"/>
      <c r="PNH1" s="46"/>
      <c r="PNI1" s="46"/>
      <c r="PNJ1" s="46"/>
      <c r="PNK1" s="46"/>
      <c r="PNL1" s="46"/>
      <c r="PNM1" s="46"/>
      <c r="PNN1" s="46"/>
      <c r="PNO1" s="46"/>
      <c r="PNP1" s="46"/>
      <c r="PNQ1" s="46"/>
      <c r="PNR1" s="46"/>
      <c r="PNS1" s="46"/>
      <c r="PNT1" s="46"/>
      <c r="PNU1" s="46"/>
      <c r="PNV1" s="46"/>
      <c r="PNW1" s="46"/>
      <c r="PNX1" s="46"/>
      <c r="PNY1" s="46"/>
      <c r="PNZ1" s="46"/>
      <c r="POA1" s="46"/>
      <c r="POB1" s="46"/>
      <c r="POC1" s="46"/>
      <c r="POD1" s="46"/>
      <c r="POE1" s="46"/>
      <c r="POF1" s="46"/>
      <c r="POG1" s="46"/>
      <c r="POH1" s="46"/>
      <c r="POI1" s="46"/>
      <c r="POJ1" s="46"/>
      <c r="POK1" s="46"/>
      <c r="POL1" s="46"/>
      <c r="POM1" s="46"/>
      <c r="PON1" s="46"/>
      <c r="POO1" s="46"/>
      <c r="POP1" s="46"/>
      <c r="POQ1" s="46"/>
      <c r="POR1" s="46"/>
      <c r="POS1" s="46"/>
      <c r="POT1" s="46"/>
      <c r="POU1" s="46"/>
      <c r="POV1" s="46"/>
      <c r="POW1" s="46"/>
      <c r="POX1" s="46"/>
      <c r="POY1" s="46"/>
      <c r="POZ1" s="46"/>
      <c r="PPA1" s="46"/>
      <c r="PPB1" s="46"/>
      <c r="PPC1" s="46"/>
      <c r="PPD1" s="46"/>
      <c r="PPE1" s="46"/>
      <c r="PPF1" s="46"/>
      <c r="PPG1" s="46"/>
      <c r="PPH1" s="46"/>
      <c r="PPI1" s="46"/>
      <c r="PPJ1" s="46"/>
      <c r="PPK1" s="46"/>
      <c r="PPL1" s="46"/>
      <c r="PPM1" s="46"/>
      <c r="PPN1" s="46"/>
      <c r="PPO1" s="46"/>
      <c r="PPP1" s="46"/>
      <c r="PPQ1" s="46"/>
      <c r="PPR1" s="46"/>
      <c r="PPS1" s="46"/>
      <c r="PPT1" s="46"/>
      <c r="PPU1" s="46"/>
      <c r="PPV1" s="46"/>
      <c r="PPW1" s="46"/>
      <c r="PPX1" s="46"/>
      <c r="PPY1" s="46"/>
      <c r="PPZ1" s="46"/>
      <c r="PQA1" s="46"/>
      <c r="PQB1" s="46"/>
      <c r="PQC1" s="46"/>
      <c r="PQD1" s="46"/>
      <c r="PQE1" s="46"/>
      <c r="PQF1" s="46"/>
      <c r="PQG1" s="46"/>
      <c r="PQH1" s="46"/>
      <c r="PQI1" s="46"/>
      <c r="PQJ1" s="46"/>
      <c r="PQK1" s="46"/>
      <c r="PQL1" s="46"/>
      <c r="PQM1" s="46"/>
      <c r="PQN1" s="46"/>
      <c r="PQO1" s="46"/>
      <c r="PQP1" s="46"/>
      <c r="PQQ1" s="46"/>
      <c r="PQR1" s="46"/>
      <c r="PQS1" s="46"/>
      <c r="PQT1" s="46"/>
      <c r="PQU1" s="46"/>
      <c r="PQV1" s="46"/>
      <c r="PQW1" s="46"/>
      <c r="PQX1" s="46"/>
      <c r="PQY1" s="46"/>
      <c r="PQZ1" s="46"/>
      <c r="PRA1" s="46"/>
      <c r="PRB1" s="46"/>
      <c r="PRC1" s="46"/>
      <c r="PRD1" s="46"/>
      <c r="PRE1" s="46"/>
      <c r="PRF1" s="46"/>
      <c r="PRG1" s="46"/>
      <c r="PRH1" s="46"/>
      <c r="PRI1" s="46"/>
      <c r="PRJ1" s="46"/>
      <c r="PRK1" s="46"/>
      <c r="PRL1" s="46"/>
      <c r="PRM1" s="46"/>
      <c r="PRN1" s="46"/>
      <c r="PRO1" s="46"/>
      <c r="PRP1" s="46"/>
      <c r="PRQ1" s="46"/>
      <c r="PRR1" s="46"/>
      <c r="PRS1" s="46"/>
      <c r="PRT1" s="46"/>
      <c r="PRU1" s="46"/>
      <c r="PRV1" s="46"/>
      <c r="PRW1" s="46"/>
      <c r="PRX1" s="46"/>
      <c r="PRY1" s="46"/>
      <c r="PRZ1" s="46"/>
      <c r="PSA1" s="46"/>
      <c r="PSB1" s="46"/>
      <c r="PSC1" s="46"/>
      <c r="PSD1" s="46"/>
      <c r="PSE1" s="46"/>
      <c r="PSF1" s="46"/>
      <c r="PSG1" s="46"/>
      <c r="PSH1" s="46"/>
      <c r="PSI1" s="46"/>
      <c r="PSJ1" s="46"/>
      <c r="PSK1" s="46"/>
      <c r="PSL1" s="46"/>
      <c r="PSM1" s="46"/>
      <c r="PSN1" s="46"/>
      <c r="PSO1" s="46"/>
      <c r="PSP1" s="46"/>
      <c r="PSQ1" s="46"/>
      <c r="PSR1" s="46"/>
      <c r="PSS1" s="46"/>
      <c r="PST1" s="46"/>
      <c r="PSU1" s="46"/>
      <c r="PSV1" s="46"/>
      <c r="PSW1" s="46"/>
      <c r="PSX1" s="46"/>
      <c r="PSY1" s="46"/>
      <c r="PSZ1" s="46"/>
      <c r="PTA1" s="46"/>
      <c r="PTB1" s="46"/>
      <c r="PTC1" s="46"/>
      <c r="PTD1" s="46"/>
      <c r="PTE1" s="46"/>
      <c r="PTF1" s="46"/>
      <c r="PTG1" s="46"/>
      <c r="PTH1" s="46"/>
      <c r="PTI1" s="46"/>
      <c r="PTJ1" s="46"/>
      <c r="PTK1" s="46"/>
      <c r="PTL1" s="46"/>
      <c r="PTM1" s="46"/>
      <c r="PTN1" s="46"/>
      <c r="PTO1" s="46"/>
      <c r="PTP1" s="46"/>
      <c r="PTQ1" s="46"/>
      <c r="PTR1" s="46"/>
      <c r="PTS1" s="46"/>
      <c r="PTT1" s="46"/>
      <c r="PTU1" s="46"/>
      <c r="PTV1" s="46"/>
      <c r="PTW1" s="46"/>
      <c r="PTX1" s="46"/>
      <c r="PTY1" s="46"/>
      <c r="PTZ1" s="46"/>
      <c r="PUA1" s="46"/>
      <c r="PUB1" s="46"/>
      <c r="PUC1" s="46"/>
      <c r="PUD1" s="46"/>
      <c r="PUE1" s="46"/>
      <c r="PUF1" s="46"/>
      <c r="PUG1" s="46"/>
      <c r="PUH1" s="46"/>
      <c r="PUI1" s="46"/>
      <c r="PUJ1" s="46"/>
      <c r="PUK1" s="46"/>
      <c r="PUL1" s="46"/>
      <c r="PUM1" s="46"/>
      <c r="PUN1" s="46"/>
      <c r="PUO1" s="46"/>
      <c r="PUP1" s="46"/>
      <c r="PUQ1" s="46"/>
      <c r="PUR1" s="46"/>
      <c r="PUS1" s="46"/>
      <c r="PUT1" s="46"/>
      <c r="PUU1" s="46"/>
      <c r="PUV1" s="46"/>
      <c r="PUW1" s="46"/>
      <c r="PUX1" s="46"/>
      <c r="PUY1" s="46"/>
      <c r="PUZ1" s="46"/>
      <c r="PVA1" s="46"/>
      <c r="PVB1" s="46"/>
      <c r="PVC1" s="46"/>
      <c r="PVD1" s="46"/>
      <c r="PVE1" s="46"/>
      <c r="PVF1" s="46"/>
      <c r="PVG1" s="46"/>
      <c r="PVH1" s="46"/>
      <c r="PVI1" s="46"/>
      <c r="PVJ1" s="46"/>
      <c r="PVK1" s="46"/>
      <c r="PVL1" s="46"/>
      <c r="PVM1" s="46"/>
      <c r="PVN1" s="46"/>
      <c r="PVO1" s="46"/>
      <c r="PVP1" s="46"/>
      <c r="PVQ1" s="46"/>
      <c r="PVR1" s="46"/>
      <c r="PVS1" s="46"/>
      <c r="PVT1" s="46"/>
      <c r="PVU1" s="46"/>
      <c r="PVV1" s="46"/>
      <c r="PVW1" s="46"/>
      <c r="PVX1" s="46"/>
      <c r="PVY1" s="46"/>
      <c r="PVZ1" s="46"/>
      <c r="PWA1" s="46"/>
      <c r="PWB1" s="46"/>
      <c r="PWC1" s="46"/>
      <c r="PWD1" s="46"/>
      <c r="PWE1" s="46"/>
      <c r="PWF1" s="46"/>
      <c r="PWG1" s="46"/>
      <c r="PWH1" s="46"/>
      <c r="PWI1" s="46"/>
      <c r="PWJ1" s="46"/>
      <c r="PWK1" s="46"/>
      <c r="PWL1" s="46"/>
      <c r="PWM1" s="46"/>
      <c r="PWN1" s="46"/>
      <c r="PWO1" s="46"/>
      <c r="PWP1" s="46"/>
      <c r="PWQ1" s="46"/>
      <c r="PWR1" s="46"/>
      <c r="PWS1" s="46"/>
      <c r="PWT1" s="46"/>
      <c r="PWU1" s="46"/>
      <c r="PWV1" s="46"/>
      <c r="PWW1" s="46"/>
      <c r="PWX1" s="46"/>
      <c r="PWY1" s="46"/>
      <c r="PWZ1" s="46"/>
      <c r="PXA1" s="46"/>
      <c r="PXB1" s="46"/>
      <c r="PXC1" s="46"/>
      <c r="PXD1" s="46"/>
      <c r="PXE1" s="46"/>
      <c r="PXF1" s="46"/>
      <c r="PXG1" s="46"/>
      <c r="PXH1" s="46"/>
      <c r="PXI1" s="46"/>
      <c r="PXJ1" s="46"/>
      <c r="PXK1" s="46"/>
      <c r="PXL1" s="46"/>
      <c r="PXM1" s="46"/>
      <c r="PXN1" s="46"/>
      <c r="PXO1" s="46"/>
      <c r="PXP1" s="46"/>
      <c r="PXQ1" s="46"/>
      <c r="PXR1" s="46"/>
      <c r="PXS1" s="46"/>
      <c r="PXT1" s="46"/>
      <c r="PXU1" s="46"/>
      <c r="PXV1" s="46"/>
      <c r="PXW1" s="46"/>
      <c r="PXX1" s="46"/>
      <c r="PXY1" s="46"/>
      <c r="PXZ1" s="46"/>
      <c r="PYA1" s="46"/>
      <c r="PYB1" s="46"/>
      <c r="PYC1" s="46"/>
      <c r="PYD1" s="46"/>
      <c r="PYE1" s="46"/>
      <c r="PYF1" s="46"/>
      <c r="PYG1" s="46"/>
      <c r="PYH1" s="46"/>
      <c r="PYI1" s="46"/>
      <c r="PYJ1" s="46"/>
      <c r="PYK1" s="46"/>
      <c r="PYL1" s="46"/>
      <c r="PYM1" s="46"/>
      <c r="PYN1" s="46"/>
      <c r="PYO1" s="46"/>
      <c r="PYP1" s="46"/>
      <c r="PYQ1" s="46"/>
      <c r="PYR1" s="46"/>
      <c r="PYS1" s="46"/>
      <c r="PYT1" s="46"/>
      <c r="PYU1" s="46"/>
      <c r="PYV1" s="46"/>
      <c r="PYW1" s="46"/>
      <c r="PYX1" s="46"/>
      <c r="PYY1" s="46"/>
      <c r="PYZ1" s="46"/>
      <c r="PZA1" s="46"/>
      <c r="PZB1" s="46"/>
      <c r="PZC1" s="46"/>
      <c r="PZD1" s="46"/>
      <c r="PZE1" s="46"/>
      <c r="PZF1" s="46"/>
      <c r="PZG1" s="46"/>
      <c r="PZH1" s="46"/>
      <c r="PZI1" s="46"/>
      <c r="PZJ1" s="46"/>
      <c r="PZK1" s="46"/>
      <c r="PZL1" s="46"/>
      <c r="PZM1" s="46"/>
      <c r="PZN1" s="46"/>
      <c r="PZO1" s="46"/>
      <c r="PZP1" s="46"/>
      <c r="PZQ1" s="46"/>
      <c r="PZR1" s="46"/>
      <c r="PZS1" s="46"/>
      <c r="PZT1" s="46"/>
      <c r="PZU1" s="46"/>
      <c r="PZV1" s="46"/>
      <c r="PZW1" s="46"/>
      <c r="PZX1" s="46"/>
      <c r="PZY1" s="46"/>
      <c r="PZZ1" s="46"/>
      <c r="QAA1" s="46"/>
      <c r="QAB1" s="46"/>
      <c r="QAC1" s="46"/>
      <c r="QAD1" s="46"/>
      <c r="QAE1" s="46"/>
      <c r="QAF1" s="46"/>
      <c r="QAG1" s="46"/>
      <c r="QAH1" s="46"/>
      <c r="QAI1" s="46"/>
      <c r="QAJ1" s="46"/>
      <c r="QAK1" s="46"/>
      <c r="QAL1" s="46"/>
      <c r="QAM1" s="46"/>
      <c r="QAN1" s="46"/>
      <c r="QAO1" s="46"/>
      <c r="QAP1" s="46"/>
      <c r="QAQ1" s="46"/>
      <c r="QAR1" s="46"/>
      <c r="QAS1" s="46"/>
      <c r="QAT1" s="46"/>
      <c r="QAU1" s="46"/>
      <c r="QAV1" s="46"/>
      <c r="QAW1" s="46"/>
      <c r="QAX1" s="46"/>
      <c r="QAY1" s="46"/>
      <c r="QAZ1" s="46"/>
      <c r="QBA1" s="46"/>
      <c r="QBB1" s="46"/>
      <c r="QBC1" s="46"/>
      <c r="QBD1" s="46"/>
      <c r="QBE1" s="46"/>
      <c r="QBF1" s="46"/>
      <c r="QBG1" s="46"/>
      <c r="QBH1" s="46"/>
      <c r="QBI1" s="46"/>
      <c r="QBJ1" s="46"/>
      <c r="QBK1" s="46"/>
      <c r="QBL1" s="46"/>
      <c r="QBM1" s="46"/>
      <c r="QBN1" s="46"/>
      <c r="QBO1" s="46"/>
      <c r="QBP1" s="46"/>
      <c r="QBQ1" s="46"/>
      <c r="QBR1" s="46"/>
      <c r="QBS1" s="46"/>
      <c r="QBT1" s="46"/>
      <c r="QBU1" s="46"/>
      <c r="QBV1" s="46"/>
      <c r="QBW1" s="46"/>
      <c r="QBX1" s="46"/>
      <c r="QBY1" s="46"/>
      <c r="QBZ1" s="46"/>
      <c r="QCA1" s="46"/>
      <c r="QCB1" s="46"/>
      <c r="QCC1" s="46"/>
      <c r="QCD1" s="46"/>
      <c r="QCE1" s="46"/>
      <c r="QCF1" s="46"/>
      <c r="QCG1" s="46"/>
      <c r="QCH1" s="46"/>
      <c r="QCI1" s="46"/>
      <c r="QCJ1" s="46"/>
      <c r="QCK1" s="46"/>
      <c r="QCL1" s="46"/>
      <c r="QCM1" s="46"/>
      <c r="QCN1" s="46"/>
      <c r="QCO1" s="46"/>
      <c r="QCP1" s="46"/>
      <c r="QCQ1" s="46"/>
      <c r="QCR1" s="46"/>
      <c r="QCS1" s="46"/>
      <c r="QCT1" s="46"/>
      <c r="QCU1" s="46"/>
      <c r="QCV1" s="46"/>
      <c r="QCW1" s="46"/>
      <c r="QCX1" s="46"/>
      <c r="QCY1" s="46"/>
      <c r="QCZ1" s="46"/>
      <c r="QDA1" s="46"/>
      <c r="QDB1" s="46"/>
      <c r="QDC1" s="46"/>
      <c r="QDD1" s="46"/>
      <c r="QDE1" s="46"/>
      <c r="QDF1" s="46"/>
      <c r="QDG1" s="46"/>
      <c r="QDH1" s="46"/>
      <c r="QDI1" s="46"/>
      <c r="QDJ1" s="46"/>
      <c r="QDK1" s="46"/>
      <c r="QDL1" s="46"/>
      <c r="QDM1" s="46"/>
      <c r="QDN1" s="46"/>
      <c r="QDO1" s="46"/>
      <c r="QDP1" s="46"/>
      <c r="QDQ1" s="46"/>
      <c r="QDR1" s="46"/>
      <c r="QDS1" s="46"/>
      <c r="QDT1" s="46"/>
      <c r="QDU1" s="46"/>
      <c r="QDV1" s="46"/>
      <c r="QDW1" s="46"/>
      <c r="QDX1" s="46"/>
      <c r="QDY1" s="46"/>
      <c r="QDZ1" s="46"/>
      <c r="QEA1" s="46"/>
      <c r="QEB1" s="46"/>
      <c r="QEC1" s="46"/>
      <c r="QED1" s="46"/>
      <c r="QEE1" s="46"/>
      <c r="QEF1" s="46"/>
      <c r="QEG1" s="46"/>
      <c r="QEH1" s="46"/>
      <c r="QEI1" s="46"/>
      <c r="QEJ1" s="46"/>
      <c r="QEK1" s="46"/>
      <c r="QEL1" s="46"/>
      <c r="QEM1" s="46"/>
      <c r="QEN1" s="46"/>
      <c r="QEO1" s="46"/>
      <c r="QEP1" s="46"/>
      <c r="QEQ1" s="46"/>
      <c r="QER1" s="46"/>
      <c r="QES1" s="46"/>
      <c r="QET1" s="46"/>
      <c r="QEU1" s="46"/>
      <c r="QEV1" s="46"/>
      <c r="QEW1" s="46"/>
      <c r="QEX1" s="46"/>
      <c r="QEY1" s="46"/>
      <c r="QEZ1" s="46"/>
      <c r="QFA1" s="46"/>
      <c r="QFB1" s="46"/>
      <c r="QFC1" s="46"/>
      <c r="QFD1" s="46"/>
      <c r="QFE1" s="46"/>
      <c r="QFF1" s="46"/>
      <c r="QFG1" s="46"/>
      <c r="QFH1" s="46"/>
      <c r="QFI1" s="46"/>
      <c r="QFJ1" s="46"/>
      <c r="QFK1" s="46"/>
      <c r="QFL1" s="46"/>
      <c r="QFM1" s="46"/>
      <c r="QFN1" s="46"/>
      <c r="QFO1" s="46"/>
      <c r="QFP1" s="46"/>
      <c r="QFQ1" s="46"/>
      <c r="QFR1" s="46"/>
      <c r="QFS1" s="46"/>
      <c r="QFT1" s="46"/>
      <c r="QFU1" s="46"/>
      <c r="QFV1" s="46"/>
      <c r="QFW1" s="46"/>
      <c r="QFX1" s="46"/>
      <c r="QFY1" s="46"/>
      <c r="QFZ1" s="46"/>
      <c r="QGA1" s="46"/>
      <c r="QGB1" s="46"/>
      <c r="QGC1" s="46"/>
      <c r="QGD1" s="46"/>
      <c r="QGE1" s="46"/>
      <c r="QGF1" s="46"/>
      <c r="QGG1" s="46"/>
      <c r="QGH1" s="46"/>
      <c r="QGI1" s="46"/>
      <c r="QGJ1" s="46"/>
      <c r="QGK1" s="46"/>
      <c r="QGL1" s="46"/>
      <c r="QGM1" s="46"/>
      <c r="QGN1" s="46"/>
      <c r="QGO1" s="46"/>
      <c r="QGP1" s="46"/>
      <c r="QGQ1" s="46"/>
      <c r="QGR1" s="46"/>
      <c r="QGS1" s="46"/>
      <c r="QGT1" s="46"/>
      <c r="QGU1" s="46"/>
      <c r="QGV1" s="46"/>
      <c r="QGW1" s="46"/>
      <c r="QGX1" s="46"/>
      <c r="QGY1" s="46"/>
      <c r="QGZ1" s="46"/>
      <c r="QHA1" s="46"/>
      <c r="QHB1" s="46"/>
      <c r="QHC1" s="46"/>
      <c r="QHD1" s="46"/>
      <c r="QHE1" s="46"/>
      <c r="QHF1" s="46"/>
      <c r="QHG1" s="46"/>
      <c r="QHH1" s="46"/>
      <c r="QHI1" s="46"/>
      <c r="QHJ1" s="46"/>
      <c r="QHK1" s="46"/>
      <c r="QHL1" s="46"/>
      <c r="QHM1" s="46"/>
      <c r="QHN1" s="46"/>
      <c r="QHO1" s="46"/>
      <c r="QHP1" s="46"/>
      <c r="QHQ1" s="46"/>
      <c r="QHR1" s="46"/>
      <c r="QHS1" s="46"/>
      <c r="QHT1" s="46"/>
      <c r="QHU1" s="46"/>
      <c r="QHV1" s="46"/>
      <c r="QHW1" s="46"/>
      <c r="QHX1" s="46"/>
      <c r="QHY1" s="46"/>
      <c r="QHZ1" s="46"/>
      <c r="QIA1" s="46"/>
      <c r="QIB1" s="46"/>
      <c r="QIC1" s="46"/>
      <c r="QID1" s="46"/>
      <c r="QIE1" s="46"/>
      <c r="QIF1" s="46"/>
      <c r="QIG1" s="46"/>
      <c r="QIH1" s="46"/>
      <c r="QII1" s="46"/>
      <c r="QIJ1" s="46"/>
      <c r="QIK1" s="46"/>
      <c r="QIL1" s="46"/>
      <c r="QIM1" s="46"/>
      <c r="QIN1" s="46"/>
      <c r="QIO1" s="46"/>
      <c r="QIP1" s="46"/>
      <c r="QIQ1" s="46"/>
      <c r="QIR1" s="46"/>
      <c r="QIS1" s="46"/>
      <c r="QIT1" s="46"/>
      <c r="QIU1" s="46"/>
      <c r="QIV1" s="46"/>
      <c r="QIW1" s="46"/>
      <c r="QIX1" s="46"/>
      <c r="QIY1" s="46"/>
      <c r="QIZ1" s="46"/>
      <c r="QJA1" s="46"/>
      <c r="QJB1" s="46"/>
      <c r="QJC1" s="46"/>
      <c r="QJD1" s="46"/>
      <c r="QJE1" s="46"/>
      <c r="QJF1" s="46"/>
      <c r="QJG1" s="46"/>
      <c r="QJH1" s="46"/>
      <c r="QJI1" s="46"/>
      <c r="QJJ1" s="46"/>
      <c r="QJK1" s="46"/>
      <c r="QJL1" s="46"/>
      <c r="QJM1" s="46"/>
      <c r="QJN1" s="46"/>
      <c r="QJO1" s="46"/>
      <c r="QJP1" s="46"/>
      <c r="QJQ1" s="46"/>
      <c r="QJR1" s="46"/>
      <c r="QJS1" s="46"/>
      <c r="QJT1" s="46"/>
      <c r="QJU1" s="46"/>
      <c r="QJV1" s="46"/>
      <c r="QJW1" s="46"/>
      <c r="QJX1" s="46"/>
      <c r="QJY1" s="46"/>
      <c r="QJZ1" s="46"/>
      <c r="QKA1" s="46"/>
      <c r="QKB1" s="46"/>
      <c r="QKC1" s="46"/>
      <c r="QKD1" s="46"/>
      <c r="QKE1" s="46"/>
      <c r="QKF1" s="46"/>
      <c r="QKG1" s="46"/>
      <c r="QKH1" s="46"/>
      <c r="QKI1" s="46"/>
      <c r="QKJ1" s="46"/>
      <c r="QKK1" s="46"/>
      <c r="QKL1" s="46"/>
      <c r="QKM1" s="46"/>
      <c r="QKN1" s="46"/>
      <c r="QKO1" s="46"/>
      <c r="QKP1" s="46"/>
      <c r="QKQ1" s="46"/>
      <c r="QKR1" s="46"/>
      <c r="QKS1" s="46"/>
      <c r="QKT1" s="46"/>
      <c r="QKU1" s="46"/>
      <c r="QKV1" s="46"/>
      <c r="QKW1" s="46"/>
      <c r="QKX1" s="46"/>
      <c r="QKY1" s="46"/>
      <c r="QKZ1" s="46"/>
      <c r="QLA1" s="46"/>
      <c r="QLB1" s="46"/>
      <c r="QLC1" s="46"/>
      <c r="QLD1" s="46"/>
      <c r="QLE1" s="46"/>
      <c r="QLF1" s="46"/>
      <c r="QLG1" s="46"/>
      <c r="QLH1" s="46"/>
      <c r="QLI1" s="46"/>
      <c r="QLJ1" s="46"/>
      <c r="QLK1" s="46"/>
      <c r="QLL1" s="46"/>
      <c r="QLM1" s="46"/>
      <c r="QLN1" s="46"/>
      <c r="QLO1" s="46"/>
      <c r="QLP1" s="46"/>
      <c r="QLQ1" s="46"/>
      <c r="QLR1" s="46"/>
      <c r="QLS1" s="46"/>
      <c r="QLT1" s="46"/>
      <c r="QLU1" s="46"/>
      <c r="QLV1" s="46"/>
      <c r="QLW1" s="46"/>
      <c r="QLX1" s="46"/>
      <c r="QLY1" s="46"/>
      <c r="QLZ1" s="46"/>
      <c r="QMA1" s="46"/>
      <c r="QMB1" s="46"/>
      <c r="QMC1" s="46"/>
      <c r="QMD1" s="46"/>
      <c r="QME1" s="46"/>
      <c r="QMF1" s="46"/>
      <c r="QMG1" s="46"/>
      <c r="QMH1" s="46"/>
      <c r="QMI1" s="46"/>
      <c r="QMJ1" s="46"/>
      <c r="QMK1" s="46"/>
      <c r="QML1" s="46"/>
      <c r="QMM1" s="46"/>
      <c r="QMN1" s="46"/>
      <c r="QMO1" s="46"/>
      <c r="QMP1" s="46"/>
      <c r="QMQ1" s="46"/>
      <c r="QMR1" s="46"/>
      <c r="QMS1" s="46"/>
      <c r="QMT1" s="46"/>
      <c r="QMU1" s="46"/>
      <c r="QMV1" s="46"/>
      <c r="QMW1" s="46"/>
      <c r="QMX1" s="46"/>
      <c r="QMY1" s="46"/>
      <c r="QMZ1" s="46"/>
      <c r="QNA1" s="46"/>
      <c r="QNB1" s="46"/>
      <c r="QNC1" s="46"/>
      <c r="QND1" s="46"/>
      <c r="QNE1" s="46"/>
      <c r="QNF1" s="46"/>
      <c r="QNG1" s="46"/>
      <c r="QNH1" s="46"/>
      <c r="QNI1" s="46"/>
      <c r="QNJ1" s="46"/>
      <c r="QNK1" s="46"/>
      <c r="QNL1" s="46"/>
      <c r="QNM1" s="46"/>
      <c r="QNN1" s="46"/>
      <c r="QNO1" s="46"/>
      <c r="QNP1" s="46"/>
      <c r="QNQ1" s="46"/>
      <c r="QNR1" s="46"/>
      <c r="QNS1" s="46"/>
      <c r="QNT1" s="46"/>
      <c r="QNU1" s="46"/>
      <c r="QNV1" s="46"/>
      <c r="QNW1" s="46"/>
      <c r="QNX1" s="46"/>
      <c r="QNY1" s="46"/>
      <c r="QNZ1" s="46"/>
      <c r="QOA1" s="46"/>
      <c r="QOB1" s="46"/>
      <c r="QOC1" s="46"/>
      <c r="QOD1" s="46"/>
      <c r="QOE1" s="46"/>
      <c r="QOF1" s="46"/>
      <c r="QOG1" s="46"/>
      <c r="QOH1" s="46"/>
      <c r="QOI1" s="46"/>
      <c r="QOJ1" s="46"/>
      <c r="QOK1" s="46"/>
      <c r="QOL1" s="46"/>
      <c r="QOM1" s="46"/>
      <c r="QON1" s="46"/>
      <c r="QOO1" s="46"/>
      <c r="QOP1" s="46"/>
      <c r="QOQ1" s="46"/>
      <c r="QOR1" s="46"/>
      <c r="QOS1" s="46"/>
      <c r="QOT1" s="46"/>
      <c r="QOU1" s="46"/>
      <c r="QOV1" s="46"/>
      <c r="QOW1" s="46"/>
      <c r="QOX1" s="46"/>
      <c r="QOY1" s="46"/>
      <c r="QOZ1" s="46"/>
      <c r="QPA1" s="46"/>
      <c r="QPB1" s="46"/>
      <c r="QPC1" s="46"/>
      <c r="QPD1" s="46"/>
      <c r="QPE1" s="46"/>
      <c r="QPF1" s="46"/>
      <c r="QPG1" s="46"/>
      <c r="QPH1" s="46"/>
      <c r="QPI1" s="46"/>
      <c r="QPJ1" s="46"/>
      <c r="QPK1" s="46"/>
      <c r="QPL1" s="46"/>
      <c r="QPM1" s="46"/>
      <c r="QPN1" s="46"/>
      <c r="QPO1" s="46"/>
      <c r="QPP1" s="46"/>
      <c r="QPQ1" s="46"/>
      <c r="QPR1" s="46"/>
      <c r="QPS1" s="46"/>
      <c r="QPT1" s="46"/>
      <c r="QPU1" s="46"/>
      <c r="QPV1" s="46"/>
      <c r="QPW1" s="46"/>
      <c r="QPX1" s="46"/>
      <c r="QPY1" s="46"/>
      <c r="QPZ1" s="46"/>
      <c r="QQA1" s="46"/>
      <c r="QQB1" s="46"/>
      <c r="QQC1" s="46"/>
      <c r="QQD1" s="46"/>
      <c r="QQE1" s="46"/>
      <c r="QQF1" s="46"/>
      <c r="QQG1" s="46"/>
      <c r="QQH1" s="46"/>
      <c r="QQI1" s="46"/>
      <c r="QQJ1" s="46"/>
      <c r="QQK1" s="46"/>
      <c r="QQL1" s="46"/>
      <c r="QQM1" s="46"/>
      <c r="QQN1" s="46"/>
      <c r="QQO1" s="46"/>
      <c r="QQP1" s="46"/>
      <c r="QQQ1" s="46"/>
      <c r="QQR1" s="46"/>
      <c r="QQS1" s="46"/>
      <c r="QQT1" s="46"/>
      <c r="QQU1" s="46"/>
      <c r="QQV1" s="46"/>
      <c r="QQW1" s="46"/>
      <c r="QQX1" s="46"/>
      <c r="QQY1" s="46"/>
      <c r="QQZ1" s="46"/>
      <c r="QRA1" s="46"/>
      <c r="QRB1" s="46"/>
      <c r="QRC1" s="46"/>
      <c r="QRD1" s="46"/>
      <c r="QRE1" s="46"/>
      <c r="QRF1" s="46"/>
      <c r="QRG1" s="46"/>
      <c r="QRH1" s="46"/>
      <c r="QRI1" s="46"/>
      <c r="QRJ1" s="46"/>
      <c r="QRK1" s="46"/>
      <c r="QRL1" s="46"/>
      <c r="QRM1" s="46"/>
      <c r="QRN1" s="46"/>
      <c r="QRO1" s="46"/>
      <c r="QRP1" s="46"/>
      <c r="QRQ1" s="46"/>
      <c r="QRR1" s="46"/>
      <c r="QRS1" s="46"/>
      <c r="QRT1" s="46"/>
      <c r="QRU1" s="46"/>
      <c r="QRV1" s="46"/>
      <c r="QRW1" s="46"/>
      <c r="QRX1" s="46"/>
      <c r="QRY1" s="46"/>
      <c r="QRZ1" s="46"/>
      <c r="QSA1" s="46"/>
      <c r="QSB1" s="46"/>
      <c r="QSC1" s="46"/>
      <c r="QSD1" s="46"/>
      <c r="QSE1" s="46"/>
      <c r="QSF1" s="46"/>
      <c r="QSG1" s="46"/>
      <c r="QSH1" s="46"/>
      <c r="QSI1" s="46"/>
      <c r="QSJ1" s="46"/>
      <c r="QSK1" s="46"/>
      <c r="QSL1" s="46"/>
      <c r="QSM1" s="46"/>
      <c r="QSN1" s="46"/>
      <c r="QSO1" s="46"/>
      <c r="QSP1" s="46"/>
      <c r="QSQ1" s="46"/>
      <c r="QSR1" s="46"/>
      <c r="QSS1" s="46"/>
      <c r="QST1" s="46"/>
      <c r="QSU1" s="46"/>
      <c r="QSV1" s="46"/>
      <c r="QSW1" s="46"/>
      <c r="QSX1" s="46"/>
      <c r="QSY1" s="46"/>
      <c r="QSZ1" s="46"/>
      <c r="QTA1" s="46"/>
      <c r="QTB1" s="46"/>
      <c r="QTC1" s="46"/>
      <c r="QTD1" s="46"/>
      <c r="QTE1" s="46"/>
      <c r="QTF1" s="46"/>
      <c r="QTG1" s="46"/>
      <c r="QTH1" s="46"/>
      <c r="QTI1" s="46"/>
      <c r="QTJ1" s="46"/>
      <c r="QTK1" s="46"/>
      <c r="QTL1" s="46"/>
      <c r="QTM1" s="46"/>
      <c r="QTN1" s="46"/>
      <c r="QTO1" s="46"/>
      <c r="QTP1" s="46"/>
      <c r="QTQ1" s="46"/>
      <c r="QTR1" s="46"/>
      <c r="QTS1" s="46"/>
      <c r="QTT1" s="46"/>
      <c r="QTU1" s="46"/>
      <c r="QTV1" s="46"/>
      <c r="QTW1" s="46"/>
      <c r="QTX1" s="46"/>
      <c r="QTY1" s="46"/>
      <c r="QTZ1" s="46"/>
      <c r="QUA1" s="46"/>
      <c r="QUB1" s="46"/>
      <c r="QUC1" s="46"/>
      <c r="QUD1" s="46"/>
      <c r="QUE1" s="46"/>
      <c r="QUF1" s="46"/>
      <c r="QUG1" s="46"/>
      <c r="QUH1" s="46"/>
      <c r="QUI1" s="46"/>
      <c r="QUJ1" s="46"/>
      <c r="QUK1" s="46"/>
      <c r="QUL1" s="46"/>
      <c r="QUM1" s="46"/>
      <c r="QUN1" s="46"/>
      <c r="QUO1" s="46"/>
      <c r="QUP1" s="46"/>
      <c r="QUQ1" s="46"/>
      <c r="QUR1" s="46"/>
      <c r="QUS1" s="46"/>
      <c r="QUT1" s="46"/>
      <c r="QUU1" s="46"/>
      <c r="QUV1" s="46"/>
      <c r="QUW1" s="46"/>
      <c r="QUX1" s="46"/>
      <c r="QUY1" s="46"/>
      <c r="QUZ1" s="46"/>
      <c r="QVA1" s="46"/>
      <c r="QVB1" s="46"/>
      <c r="QVC1" s="46"/>
      <c r="QVD1" s="46"/>
      <c r="QVE1" s="46"/>
      <c r="QVF1" s="46"/>
      <c r="QVG1" s="46"/>
      <c r="QVH1" s="46"/>
      <c r="QVI1" s="46"/>
      <c r="QVJ1" s="46"/>
      <c r="QVK1" s="46"/>
      <c r="QVL1" s="46"/>
      <c r="QVM1" s="46"/>
      <c r="QVN1" s="46"/>
      <c r="QVO1" s="46"/>
      <c r="QVP1" s="46"/>
      <c r="QVQ1" s="46"/>
      <c r="QVR1" s="46"/>
      <c r="QVS1" s="46"/>
      <c r="QVT1" s="46"/>
      <c r="QVU1" s="46"/>
      <c r="QVV1" s="46"/>
      <c r="QVW1" s="46"/>
      <c r="QVX1" s="46"/>
      <c r="QVY1" s="46"/>
      <c r="QVZ1" s="46"/>
      <c r="QWA1" s="46"/>
      <c r="QWB1" s="46"/>
      <c r="QWC1" s="46"/>
      <c r="QWD1" s="46"/>
      <c r="QWE1" s="46"/>
      <c r="QWF1" s="46"/>
      <c r="QWG1" s="46"/>
      <c r="QWH1" s="46"/>
      <c r="QWI1" s="46"/>
      <c r="QWJ1" s="46"/>
      <c r="QWK1" s="46"/>
      <c r="QWL1" s="46"/>
      <c r="QWM1" s="46"/>
      <c r="QWN1" s="46"/>
      <c r="QWO1" s="46"/>
      <c r="QWP1" s="46"/>
      <c r="QWQ1" s="46"/>
      <c r="QWR1" s="46"/>
      <c r="QWS1" s="46"/>
      <c r="QWT1" s="46"/>
      <c r="QWU1" s="46"/>
      <c r="QWV1" s="46"/>
      <c r="QWW1" s="46"/>
      <c r="QWX1" s="46"/>
      <c r="QWY1" s="46"/>
      <c r="QWZ1" s="46"/>
      <c r="QXA1" s="46"/>
      <c r="QXB1" s="46"/>
      <c r="QXC1" s="46"/>
      <c r="QXD1" s="46"/>
      <c r="QXE1" s="46"/>
      <c r="QXF1" s="46"/>
      <c r="QXG1" s="46"/>
      <c r="QXH1" s="46"/>
      <c r="QXI1" s="46"/>
      <c r="QXJ1" s="46"/>
      <c r="QXK1" s="46"/>
      <c r="QXL1" s="46"/>
      <c r="QXM1" s="46"/>
      <c r="QXN1" s="46"/>
      <c r="QXO1" s="46"/>
      <c r="QXP1" s="46"/>
      <c r="QXQ1" s="46"/>
      <c r="QXR1" s="46"/>
      <c r="QXS1" s="46"/>
      <c r="QXT1" s="46"/>
      <c r="QXU1" s="46"/>
      <c r="QXV1" s="46"/>
      <c r="QXW1" s="46"/>
      <c r="QXX1" s="46"/>
      <c r="QXY1" s="46"/>
      <c r="QXZ1" s="46"/>
      <c r="QYA1" s="46"/>
      <c r="QYB1" s="46"/>
      <c r="QYC1" s="46"/>
      <c r="QYD1" s="46"/>
      <c r="QYE1" s="46"/>
      <c r="QYF1" s="46"/>
      <c r="QYG1" s="46"/>
      <c r="QYH1" s="46"/>
      <c r="QYI1" s="46"/>
      <c r="QYJ1" s="46"/>
      <c r="QYK1" s="46"/>
      <c r="QYL1" s="46"/>
      <c r="QYM1" s="46"/>
      <c r="QYN1" s="46"/>
      <c r="QYO1" s="46"/>
      <c r="QYP1" s="46"/>
      <c r="QYQ1" s="46"/>
      <c r="QYR1" s="46"/>
      <c r="QYS1" s="46"/>
      <c r="QYT1" s="46"/>
      <c r="QYU1" s="46"/>
      <c r="QYV1" s="46"/>
      <c r="QYW1" s="46"/>
      <c r="QYX1" s="46"/>
      <c r="QYY1" s="46"/>
      <c r="QYZ1" s="46"/>
      <c r="QZA1" s="46"/>
      <c r="QZB1" s="46"/>
      <c r="QZC1" s="46"/>
      <c r="QZD1" s="46"/>
      <c r="QZE1" s="46"/>
      <c r="QZF1" s="46"/>
      <c r="QZG1" s="46"/>
      <c r="QZH1" s="46"/>
      <c r="QZI1" s="46"/>
      <c r="QZJ1" s="46"/>
      <c r="QZK1" s="46"/>
      <c r="QZL1" s="46"/>
      <c r="QZM1" s="46"/>
      <c r="QZN1" s="46"/>
      <c r="QZO1" s="46"/>
      <c r="QZP1" s="46"/>
      <c r="QZQ1" s="46"/>
      <c r="QZR1" s="46"/>
      <c r="QZS1" s="46"/>
      <c r="QZT1" s="46"/>
      <c r="QZU1" s="46"/>
      <c r="QZV1" s="46"/>
      <c r="QZW1" s="46"/>
      <c r="QZX1" s="46"/>
      <c r="QZY1" s="46"/>
      <c r="QZZ1" s="46"/>
      <c r="RAA1" s="46"/>
      <c r="RAB1" s="46"/>
      <c r="RAC1" s="46"/>
      <c r="RAD1" s="46"/>
      <c r="RAE1" s="46"/>
      <c r="RAF1" s="46"/>
      <c r="RAG1" s="46"/>
      <c r="RAH1" s="46"/>
      <c r="RAI1" s="46"/>
      <c r="RAJ1" s="46"/>
      <c r="RAK1" s="46"/>
      <c r="RAL1" s="46"/>
      <c r="RAM1" s="46"/>
      <c r="RAN1" s="46"/>
      <c r="RAO1" s="46"/>
      <c r="RAP1" s="46"/>
      <c r="RAQ1" s="46"/>
      <c r="RAR1" s="46"/>
      <c r="RAS1" s="46"/>
      <c r="RAT1" s="46"/>
      <c r="RAU1" s="46"/>
      <c r="RAV1" s="46"/>
      <c r="RAW1" s="46"/>
      <c r="RAX1" s="46"/>
      <c r="RAY1" s="46"/>
      <c r="RAZ1" s="46"/>
      <c r="RBA1" s="46"/>
      <c r="RBB1" s="46"/>
      <c r="RBC1" s="46"/>
      <c r="RBD1" s="46"/>
      <c r="RBE1" s="46"/>
      <c r="RBF1" s="46"/>
      <c r="RBG1" s="46"/>
      <c r="RBH1" s="46"/>
      <c r="RBI1" s="46"/>
      <c r="RBJ1" s="46"/>
      <c r="RBK1" s="46"/>
      <c r="RBL1" s="46"/>
      <c r="RBM1" s="46"/>
      <c r="RBN1" s="46"/>
      <c r="RBO1" s="46"/>
      <c r="RBP1" s="46"/>
      <c r="RBQ1" s="46"/>
      <c r="RBR1" s="46"/>
      <c r="RBS1" s="46"/>
      <c r="RBT1" s="46"/>
      <c r="RBU1" s="46"/>
      <c r="RBV1" s="46"/>
      <c r="RBW1" s="46"/>
      <c r="RBX1" s="46"/>
      <c r="RBY1" s="46"/>
      <c r="RBZ1" s="46"/>
      <c r="RCA1" s="46"/>
      <c r="RCB1" s="46"/>
      <c r="RCC1" s="46"/>
      <c r="RCD1" s="46"/>
      <c r="RCE1" s="46"/>
      <c r="RCF1" s="46"/>
      <c r="RCG1" s="46"/>
      <c r="RCH1" s="46"/>
      <c r="RCI1" s="46"/>
      <c r="RCJ1" s="46"/>
      <c r="RCK1" s="46"/>
      <c r="RCL1" s="46"/>
      <c r="RCM1" s="46"/>
      <c r="RCN1" s="46"/>
      <c r="RCO1" s="46"/>
      <c r="RCP1" s="46"/>
      <c r="RCQ1" s="46"/>
      <c r="RCR1" s="46"/>
      <c r="RCS1" s="46"/>
      <c r="RCT1" s="46"/>
      <c r="RCU1" s="46"/>
      <c r="RCV1" s="46"/>
      <c r="RCW1" s="46"/>
      <c r="RCX1" s="46"/>
      <c r="RCY1" s="46"/>
      <c r="RCZ1" s="46"/>
      <c r="RDA1" s="46"/>
      <c r="RDB1" s="46"/>
      <c r="RDC1" s="46"/>
      <c r="RDD1" s="46"/>
      <c r="RDE1" s="46"/>
      <c r="RDF1" s="46"/>
      <c r="RDG1" s="46"/>
      <c r="RDH1" s="46"/>
      <c r="RDI1" s="46"/>
      <c r="RDJ1" s="46"/>
      <c r="RDK1" s="46"/>
      <c r="RDL1" s="46"/>
      <c r="RDM1" s="46"/>
      <c r="RDN1" s="46"/>
      <c r="RDO1" s="46"/>
      <c r="RDP1" s="46"/>
      <c r="RDQ1" s="46"/>
      <c r="RDR1" s="46"/>
      <c r="RDS1" s="46"/>
      <c r="RDT1" s="46"/>
      <c r="RDU1" s="46"/>
      <c r="RDV1" s="46"/>
      <c r="RDW1" s="46"/>
      <c r="RDX1" s="46"/>
      <c r="RDY1" s="46"/>
      <c r="RDZ1" s="46"/>
      <c r="REA1" s="46"/>
      <c r="REB1" s="46"/>
      <c r="REC1" s="46"/>
      <c r="RED1" s="46"/>
      <c r="REE1" s="46"/>
      <c r="REF1" s="46"/>
      <c r="REG1" s="46"/>
      <c r="REH1" s="46"/>
      <c r="REI1" s="46"/>
      <c r="REJ1" s="46"/>
      <c r="REK1" s="46"/>
      <c r="REL1" s="46"/>
      <c r="REM1" s="46"/>
      <c r="REN1" s="46"/>
      <c r="REO1" s="46"/>
      <c r="REP1" s="46"/>
      <c r="REQ1" s="46"/>
      <c r="RER1" s="46"/>
      <c r="RES1" s="46"/>
      <c r="RET1" s="46"/>
      <c r="REU1" s="46"/>
      <c r="REV1" s="46"/>
      <c r="REW1" s="46"/>
      <c r="REX1" s="46"/>
      <c r="REY1" s="46"/>
      <c r="REZ1" s="46"/>
      <c r="RFA1" s="46"/>
      <c r="RFB1" s="46"/>
      <c r="RFC1" s="46"/>
      <c r="RFD1" s="46"/>
      <c r="RFE1" s="46"/>
      <c r="RFF1" s="46"/>
      <c r="RFG1" s="46"/>
      <c r="RFH1" s="46"/>
      <c r="RFI1" s="46"/>
      <c r="RFJ1" s="46"/>
      <c r="RFK1" s="46"/>
      <c r="RFL1" s="46"/>
      <c r="RFM1" s="46"/>
      <c r="RFN1" s="46"/>
      <c r="RFO1" s="46"/>
      <c r="RFP1" s="46"/>
      <c r="RFQ1" s="46"/>
      <c r="RFR1" s="46"/>
      <c r="RFS1" s="46"/>
      <c r="RFT1" s="46"/>
      <c r="RFU1" s="46"/>
      <c r="RFV1" s="46"/>
      <c r="RFW1" s="46"/>
      <c r="RFX1" s="46"/>
      <c r="RFY1" s="46"/>
      <c r="RFZ1" s="46"/>
      <c r="RGA1" s="46"/>
      <c r="RGB1" s="46"/>
      <c r="RGC1" s="46"/>
      <c r="RGD1" s="46"/>
      <c r="RGE1" s="46"/>
      <c r="RGF1" s="46"/>
      <c r="RGG1" s="46"/>
      <c r="RGH1" s="46"/>
      <c r="RGI1" s="46"/>
      <c r="RGJ1" s="46"/>
      <c r="RGK1" s="46"/>
      <c r="RGL1" s="46"/>
      <c r="RGM1" s="46"/>
      <c r="RGN1" s="46"/>
      <c r="RGO1" s="46"/>
      <c r="RGP1" s="46"/>
      <c r="RGQ1" s="46"/>
      <c r="RGR1" s="46"/>
      <c r="RGS1" s="46"/>
      <c r="RGT1" s="46"/>
      <c r="RGU1" s="46"/>
      <c r="RGV1" s="46"/>
      <c r="RGW1" s="46"/>
      <c r="RGX1" s="46"/>
      <c r="RGY1" s="46"/>
      <c r="RGZ1" s="46"/>
      <c r="RHA1" s="46"/>
      <c r="RHB1" s="46"/>
      <c r="RHC1" s="46"/>
      <c r="RHD1" s="46"/>
      <c r="RHE1" s="46"/>
      <c r="RHF1" s="46"/>
      <c r="RHG1" s="46"/>
      <c r="RHH1" s="46"/>
      <c r="RHI1" s="46"/>
      <c r="RHJ1" s="46"/>
      <c r="RHK1" s="46"/>
      <c r="RHL1" s="46"/>
      <c r="RHM1" s="46"/>
      <c r="RHN1" s="46"/>
      <c r="RHO1" s="46"/>
      <c r="RHP1" s="46"/>
      <c r="RHQ1" s="46"/>
      <c r="RHR1" s="46"/>
      <c r="RHS1" s="46"/>
      <c r="RHT1" s="46"/>
      <c r="RHU1" s="46"/>
      <c r="RHV1" s="46"/>
      <c r="RHW1" s="46"/>
      <c r="RHX1" s="46"/>
      <c r="RHY1" s="46"/>
      <c r="RHZ1" s="46"/>
      <c r="RIA1" s="46"/>
      <c r="RIB1" s="46"/>
      <c r="RIC1" s="46"/>
      <c r="RID1" s="46"/>
      <c r="RIE1" s="46"/>
      <c r="RIF1" s="46"/>
      <c r="RIG1" s="46"/>
      <c r="RIH1" s="46"/>
      <c r="RII1" s="46"/>
      <c r="RIJ1" s="46"/>
      <c r="RIK1" s="46"/>
      <c r="RIL1" s="46"/>
      <c r="RIM1" s="46"/>
      <c r="RIN1" s="46"/>
      <c r="RIO1" s="46"/>
      <c r="RIP1" s="46"/>
      <c r="RIQ1" s="46"/>
      <c r="RIR1" s="46"/>
      <c r="RIS1" s="46"/>
      <c r="RIT1" s="46"/>
      <c r="RIU1" s="46"/>
      <c r="RIV1" s="46"/>
      <c r="RIW1" s="46"/>
      <c r="RIX1" s="46"/>
      <c r="RIY1" s="46"/>
      <c r="RIZ1" s="46"/>
      <c r="RJA1" s="46"/>
      <c r="RJB1" s="46"/>
      <c r="RJC1" s="46"/>
      <c r="RJD1" s="46"/>
      <c r="RJE1" s="46"/>
      <c r="RJF1" s="46"/>
      <c r="RJG1" s="46"/>
      <c r="RJH1" s="46"/>
      <c r="RJI1" s="46"/>
      <c r="RJJ1" s="46"/>
      <c r="RJK1" s="46"/>
      <c r="RJL1" s="46"/>
      <c r="RJM1" s="46"/>
      <c r="RJN1" s="46"/>
      <c r="RJO1" s="46"/>
      <c r="RJP1" s="46"/>
      <c r="RJQ1" s="46"/>
      <c r="RJR1" s="46"/>
      <c r="RJS1" s="46"/>
      <c r="RJT1" s="46"/>
      <c r="RJU1" s="46"/>
      <c r="RJV1" s="46"/>
      <c r="RJW1" s="46"/>
      <c r="RJX1" s="46"/>
      <c r="RJY1" s="46"/>
      <c r="RJZ1" s="46"/>
      <c r="RKA1" s="46"/>
      <c r="RKB1" s="46"/>
      <c r="RKC1" s="46"/>
      <c r="RKD1" s="46"/>
      <c r="RKE1" s="46"/>
      <c r="RKF1" s="46"/>
      <c r="RKG1" s="46"/>
      <c r="RKH1" s="46"/>
      <c r="RKI1" s="46"/>
      <c r="RKJ1" s="46"/>
      <c r="RKK1" s="46"/>
      <c r="RKL1" s="46"/>
      <c r="RKM1" s="46"/>
      <c r="RKN1" s="46"/>
      <c r="RKO1" s="46"/>
      <c r="RKP1" s="46"/>
      <c r="RKQ1" s="46"/>
      <c r="RKR1" s="46"/>
      <c r="RKS1" s="46"/>
      <c r="RKT1" s="46"/>
      <c r="RKU1" s="46"/>
      <c r="RKV1" s="46"/>
      <c r="RKW1" s="46"/>
      <c r="RKX1" s="46"/>
      <c r="RKY1" s="46"/>
      <c r="RKZ1" s="46"/>
      <c r="RLA1" s="46"/>
      <c r="RLB1" s="46"/>
      <c r="RLC1" s="46"/>
      <c r="RLD1" s="46"/>
      <c r="RLE1" s="46"/>
      <c r="RLF1" s="46"/>
      <c r="RLG1" s="46"/>
      <c r="RLH1" s="46"/>
      <c r="RLI1" s="46"/>
      <c r="RLJ1" s="46"/>
      <c r="RLK1" s="46"/>
      <c r="RLL1" s="46"/>
      <c r="RLM1" s="46"/>
      <c r="RLN1" s="46"/>
      <c r="RLO1" s="46"/>
      <c r="RLP1" s="46"/>
      <c r="RLQ1" s="46"/>
      <c r="RLR1" s="46"/>
      <c r="RLS1" s="46"/>
      <c r="RLT1" s="46"/>
      <c r="RLU1" s="46"/>
      <c r="RLV1" s="46"/>
      <c r="RLW1" s="46"/>
      <c r="RLX1" s="46"/>
      <c r="RLY1" s="46"/>
      <c r="RLZ1" s="46"/>
      <c r="RMA1" s="46"/>
      <c r="RMB1" s="46"/>
      <c r="RMC1" s="46"/>
      <c r="RMD1" s="46"/>
      <c r="RME1" s="46"/>
      <c r="RMF1" s="46"/>
      <c r="RMG1" s="46"/>
      <c r="RMH1" s="46"/>
      <c r="RMI1" s="46"/>
      <c r="RMJ1" s="46"/>
      <c r="RMK1" s="46"/>
      <c r="RML1" s="46"/>
      <c r="RMM1" s="46"/>
      <c r="RMN1" s="46"/>
      <c r="RMO1" s="46"/>
      <c r="RMP1" s="46"/>
      <c r="RMQ1" s="46"/>
      <c r="RMR1" s="46"/>
      <c r="RMS1" s="46"/>
      <c r="RMT1" s="46"/>
      <c r="RMU1" s="46"/>
      <c r="RMV1" s="46"/>
      <c r="RMW1" s="46"/>
      <c r="RMX1" s="46"/>
      <c r="RMY1" s="46"/>
      <c r="RMZ1" s="46"/>
      <c r="RNA1" s="46"/>
      <c r="RNB1" s="46"/>
      <c r="RNC1" s="46"/>
      <c r="RND1" s="46"/>
      <c r="RNE1" s="46"/>
      <c r="RNF1" s="46"/>
      <c r="RNG1" s="46"/>
      <c r="RNH1" s="46"/>
      <c r="RNI1" s="46"/>
      <c r="RNJ1" s="46"/>
      <c r="RNK1" s="46"/>
      <c r="RNL1" s="46"/>
      <c r="RNM1" s="46"/>
      <c r="RNN1" s="46"/>
      <c r="RNO1" s="46"/>
      <c r="RNP1" s="46"/>
      <c r="RNQ1" s="46"/>
      <c r="RNR1" s="46"/>
      <c r="RNS1" s="46"/>
      <c r="RNT1" s="46"/>
      <c r="RNU1" s="46"/>
      <c r="RNV1" s="46"/>
      <c r="RNW1" s="46"/>
      <c r="RNX1" s="46"/>
      <c r="RNY1" s="46"/>
      <c r="RNZ1" s="46"/>
      <c r="ROA1" s="46"/>
      <c r="ROB1" s="46"/>
      <c r="ROC1" s="46"/>
      <c r="ROD1" s="46"/>
      <c r="ROE1" s="46"/>
      <c r="ROF1" s="46"/>
      <c r="ROG1" s="46"/>
      <c r="ROH1" s="46"/>
      <c r="ROI1" s="46"/>
      <c r="ROJ1" s="46"/>
      <c r="ROK1" s="46"/>
      <c r="ROL1" s="46"/>
      <c r="ROM1" s="46"/>
      <c r="RON1" s="46"/>
      <c r="ROO1" s="46"/>
      <c r="ROP1" s="46"/>
      <c r="ROQ1" s="46"/>
      <c r="ROR1" s="46"/>
      <c r="ROS1" s="46"/>
      <c r="ROT1" s="46"/>
      <c r="ROU1" s="46"/>
      <c r="ROV1" s="46"/>
      <c r="ROW1" s="46"/>
      <c r="ROX1" s="46"/>
      <c r="ROY1" s="46"/>
      <c r="ROZ1" s="46"/>
      <c r="RPA1" s="46"/>
      <c r="RPB1" s="46"/>
      <c r="RPC1" s="46"/>
      <c r="RPD1" s="46"/>
      <c r="RPE1" s="46"/>
      <c r="RPF1" s="46"/>
      <c r="RPG1" s="46"/>
      <c r="RPH1" s="46"/>
      <c r="RPI1" s="46"/>
      <c r="RPJ1" s="46"/>
      <c r="RPK1" s="46"/>
      <c r="RPL1" s="46"/>
      <c r="RPM1" s="46"/>
      <c r="RPN1" s="46"/>
      <c r="RPO1" s="46"/>
      <c r="RPP1" s="46"/>
      <c r="RPQ1" s="46"/>
      <c r="RPR1" s="46"/>
      <c r="RPS1" s="46"/>
      <c r="RPT1" s="46"/>
      <c r="RPU1" s="46"/>
      <c r="RPV1" s="46"/>
      <c r="RPW1" s="46"/>
      <c r="RPX1" s="46"/>
      <c r="RPY1" s="46"/>
      <c r="RPZ1" s="46"/>
      <c r="RQA1" s="46"/>
      <c r="RQB1" s="46"/>
      <c r="RQC1" s="46"/>
      <c r="RQD1" s="46"/>
      <c r="RQE1" s="46"/>
      <c r="RQF1" s="46"/>
      <c r="RQG1" s="46"/>
      <c r="RQH1" s="46"/>
      <c r="RQI1" s="46"/>
      <c r="RQJ1" s="46"/>
      <c r="RQK1" s="46"/>
      <c r="RQL1" s="46"/>
      <c r="RQM1" s="46"/>
      <c r="RQN1" s="46"/>
      <c r="RQO1" s="46"/>
      <c r="RQP1" s="46"/>
      <c r="RQQ1" s="46"/>
      <c r="RQR1" s="46"/>
      <c r="RQS1" s="46"/>
      <c r="RQT1" s="46"/>
      <c r="RQU1" s="46"/>
      <c r="RQV1" s="46"/>
      <c r="RQW1" s="46"/>
      <c r="RQX1" s="46"/>
      <c r="RQY1" s="46"/>
      <c r="RQZ1" s="46"/>
      <c r="RRA1" s="46"/>
      <c r="RRB1" s="46"/>
      <c r="RRC1" s="46"/>
      <c r="RRD1" s="46"/>
      <c r="RRE1" s="46"/>
      <c r="RRF1" s="46"/>
      <c r="RRG1" s="46"/>
      <c r="RRH1" s="46"/>
      <c r="RRI1" s="46"/>
      <c r="RRJ1" s="46"/>
      <c r="RRK1" s="46"/>
      <c r="RRL1" s="46"/>
      <c r="RRM1" s="46"/>
      <c r="RRN1" s="46"/>
      <c r="RRO1" s="46"/>
      <c r="RRP1" s="46"/>
      <c r="RRQ1" s="46"/>
      <c r="RRR1" s="46"/>
      <c r="RRS1" s="46"/>
      <c r="RRT1" s="46"/>
      <c r="RRU1" s="46"/>
      <c r="RRV1" s="46"/>
      <c r="RRW1" s="46"/>
      <c r="RRX1" s="46"/>
      <c r="RRY1" s="46"/>
      <c r="RRZ1" s="46"/>
      <c r="RSA1" s="46"/>
      <c r="RSB1" s="46"/>
      <c r="RSC1" s="46"/>
      <c r="RSD1" s="46"/>
      <c r="RSE1" s="46"/>
      <c r="RSF1" s="46"/>
      <c r="RSG1" s="46"/>
      <c r="RSH1" s="46"/>
      <c r="RSI1" s="46"/>
      <c r="RSJ1" s="46"/>
      <c r="RSK1" s="46"/>
      <c r="RSL1" s="46"/>
      <c r="RSM1" s="46"/>
      <c r="RSN1" s="46"/>
      <c r="RSO1" s="46"/>
      <c r="RSP1" s="46"/>
      <c r="RSQ1" s="46"/>
      <c r="RSR1" s="46"/>
      <c r="RSS1" s="46"/>
      <c r="RST1" s="46"/>
      <c r="RSU1" s="46"/>
      <c r="RSV1" s="46"/>
      <c r="RSW1" s="46"/>
      <c r="RSX1" s="46"/>
      <c r="RSY1" s="46"/>
      <c r="RSZ1" s="46"/>
      <c r="RTA1" s="46"/>
      <c r="RTB1" s="46"/>
      <c r="RTC1" s="46"/>
      <c r="RTD1" s="46"/>
      <c r="RTE1" s="46"/>
      <c r="RTF1" s="46"/>
      <c r="RTG1" s="46"/>
      <c r="RTH1" s="46"/>
      <c r="RTI1" s="46"/>
      <c r="RTJ1" s="46"/>
      <c r="RTK1" s="46"/>
      <c r="RTL1" s="46"/>
      <c r="RTM1" s="46"/>
      <c r="RTN1" s="46"/>
      <c r="RTO1" s="46"/>
      <c r="RTP1" s="46"/>
      <c r="RTQ1" s="46"/>
      <c r="RTR1" s="46"/>
      <c r="RTS1" s="46"/>
      <c r="RTT1" s="46"/>
      <c r="RTU1" s="46"/>
      <c r="RTV1" s="46"/>
      <c r="RTW1" s="46"/>
      <c r="RTX1" s="46"/>
      <c r="RTY1" s="46"/>
      <c r="RTZ1" s="46"/>
      <c r="RUA1" s="46"/>
      <c r="RUB1" s="46"/>
      <c r="RUC1" s="46"/>
      <c r="RUD1" s="46"/>
      <c r="RUE1" s="46"/>
      <c r="RUF1" s="46"/>
      <c r="RUG1" s="46"/>
      <c r="RUH1" s="46"/>
      <c r="RUI1" s="46"/>
      <c r="RUJ1" s="46"/>
      <c r="RUK1" s="46"/>
      <c r="RUL1" s="46"/>
      <c r="RUM1" s="46"/>
      <c r="RUN1" s="46"/>
      <c r="RUO1" s="46"/>
      <c r="RUP1" s="46"/>
      <c r="RUQ1" s="46"/>
      <c r="RUR1" s="46"/>
      <c r="RUS1" s="46"/>
      <c r="RUT1" s="46"/>
      <c r="RUU1" s="46"/>
      <c r="RUV1" s="46"/>
      <c r="RUW1" s="46"/>
      <c r="RUX1" s="46"/>
      <c r="RUY1" s="46"/>
      <c r="RUZ1" s="46"/>
      <c r="RVA1" s="46"/>
      <c r="RVB1" s="46"/>
      <c r="RVC1" s="46"/>
      <c r="RVD1" s="46"/>
      <c r="RVE1" s="46"/>
      <c r="RVF1" s="46"/>
      <c r="RVG1" s="46"/>
      <c r="RVH1" s="46"/>
      <c r="RVI1" s="46"/>
      <c r="RVJ1" s="46"/>
      <c r="RVK1" s="46"/>
      <c r="RVL1" s="46"/>
      <c r="RVM1" s="46"/>
      <c r="RVN1" s="46"/>
      <c r="RVO1" s="46"/>
      <c r="RVP1" s="46"/>
      <c r="RVQ1" s="46"/>
      <c r="RVR1" s="46"/>
      <c r="RVS1" s="46"/>
      <c r="RVT1" s="46"/>
      <c r="RVU1" s="46"/>
      <c r="RVV1" s="46"/>
      <c r="RVW1" s="46"/>
      <c r="RVX1" s="46"/>
      <c r="RVY1" s="46"/>
      <c r="RVZ1" s="46"/>
      <c r="RWA1" s="46"/>
      <c r="RWB1" s="46"/>
      <c r="RWC1" s="46"/>
      <c r="RWD1" s="46"/>
      <c r="RWE1" s="46"/>
      <c r="RWF1" s="46"/>
      <c r="RWG1" s="46"/>
      <c r="RWH1" s="46"/>
      <c r="RWI1" s="46"/>
      <c r="RWJ1" s="46"/>
      <c r="RWK1" s="46"/>
      <c r="RWL1" s="46"/>
      <c r="RWM1" s="46"/>
      <c r="RWN1" s="46"/>
      <c r="RWO1" s="46"/>
      <c r="RWP1" s="46"/>
      <c r="RWQ1" s="46"/>
      <c r="RWR1" s="46"/>
      <c r="RWS1" s="46"/>
      <c r="RWT1" s="46"/>
      <c r="RWU1" s="46"/>
      <c r="RWV1" s="46"/>
      <c r="RWW1" s="46"/>
      <c r="RWX1" s="46"/>
      <c r="RWY1" s="46"/>
      <c r="RWZ1" s="46"/>
      <c r="RXA1" s="46"/>
      <c r="RXB1" s="46"/>
      <c r="RXC1" s="46"/>
      <c r="RXD1" s="46"/>
      <c r="RXE1" s="46"/>
      <c r="RXF1" s="46"/>
      <c r="RXG1" s="46"/>
      <c r="RXH1" s="46"/>
      <c r="RXI1" s="46"/>
      <c r="RXJ1" s="46"/>
      <c r="RXK1" s="46"/>
      <c r="RXL1" s="46"/>
      <c r="RXM1" s="46"/>
      <c r="RXN1" s="46"/>
      <c r="RXO1" s="46"/>
      <c r="RXP1" s="46"/>
      <c r="RXQ1" s="46"/>
      <c r="RXR1" s="46"/>
      <c r="RXS1" s="46"/>
      <c r="RXT1" s="46"/>
      <c r="RXU1" s="46"/>
      <c r="RXV1" s="46"/>
      <c r="RXW1" s="46"/>
      <c r="RXX1" s="46"/>
      <c r="RXY1" s="46"/>
      <c r="RXZ1" s="46"/>
      <c r="RYA1" s="46"/>
      <c r="RYB1" s="46"/>
      <c r="RYC1" s="46"/>
      <c r="RYD1" s="46"/>
      <c r="RYE1" s="46"/>
      <c r="RYF1" s="46"/>
      <c r="RYG1" s="46"/>
      <c r="RYH1" s="46"/>
      <c r="RYI1" s="46"/>
      <c r="RYJ1" s="46"/>
      <c r="RYK1" s="46"/>
      <c r="RYL1" s="46"/>
      <c r="RYM1" s="46"/>
      <c r="RYN1" s="46"/>
      <c r="RYO1" s="46"/>
      <c r="RYP1" s="46"/>
      <c r="RYQ1" s="46"/>
      <c r="RYR1" s="46"/>
      <c r="RYS1" s="46"/>
      <c r="RYT1" s="46"/>
      <c r="RYU1" s="46"/>
      <c r="RYV1" s="46"/>
      <c r="RYW1" s="46"/>
      <c r="RYX1" s="46"/>
      <c r="RYY1" s="46"/>
      <c r="RYZ1" s="46"/>
      <c r="RZA1" s="46"/>
      <c r="RZB1" s="46"/>
      <c r="RZC1" s="46"/>
      <c r="RZD1" s="46"/>
      <c r="RZE1" s="46"/>
      <c r="RZF1" s="46"/>
      <c r="RZG1" s="46"/>
      <c r="RZH1" s="46"/>
      <c r="RZI1" s="46"/>
      <c r="RZJ1" s="46"/>
      <c r="RZK1" s="46"/>
      <c r="RZL1" s="46"/>
      <c r="RZM1" s="46"/>
      <c r="RZN1" s="46"/>
      <c r="RZO1" s="46"/>
      <c r="RZP1" s="46"/>
      <c r="RZQ1" s="46"/>
      <c r="RZR1" s="46"/>
      <c r="RZS1" s="46"/>
      <c r="RZT1" s="46"/>
      <c r="RZU1" s="46"/>
      <c r="RZV1" s="46"/>
      <c r="RZW1" s="46"/>
      <c r="RZX1" s="46"/>
      <c r="RZY1" s="46"/>
      <c r="RZZ1" s="46"/>
      <c r="SAA1" s="46"/>
      <c r="SAB1" s="46"/>
      <c r="SAC1" s="46"/>
      <c r="SAD1" s="46"/>
      <c r="SAE1" s="46"/>
      <c r="SAF1" s="46"/>
      <c r="SAG1" s="46"/>
      <c r="SAH1" s="46"/>
      <c r="SAI1" s="46"/>
      <c r="SAJ1" s="46"/>
      <c r="SAK1" s="46"/>
      <c r="SAL1" s="46"/>
      <c r="SAM1" s="46"/>
      <c r="SAN1" s="46"/>
      <c r="SAO1" s="46"/>
      <c r="SAP1" s="46"/>
      <c r="SAQ1" s="46"/>
      <c r="SAR1" s="46"/>
      <c r="SAS1" s="46"/>
      <c r="SAT1" s="46"/>
      <c r="SAU1" s="46"/>
      <c r="SAV1" s="46"/>
      <c r="SAW1" s="46"/>
      <c r="SAX1" s="46"/>
      <c r="SAY1" s="46"/>
      <c r="SAZ1" s="46"/>
      <c r="SBA1" s="46"/>
      <c r="SBB1" s="46"/>
      <c r="SBC1" s="46"/>
      <c r="SBD1" s="46"/>
      <c r="SBE1" s="46"/>
      <c r="SBF1" s="46"/>
      <c r="SBG1" s="46"/>
      <c r="SBH1" s="46"/>
      <c r="SBI1" s="46"/>
      <c r="SBJ1" s="46"/>
      <c r="SBK1" s="46"/>
      <c r="SBL1" s="46"/>
      <c r="SBM1" s="46"/>
      <c r="SBN1" s="46"/>
      <c r="SBO1" s="46"/>
      <c r="SBP1" s="46"/>
      <c r="SBQ1" s="46"/>
      <c r="SBR1" s="46"/>
      <c r="SBS1" s="46"/>
      <c r="SBT1" s="46"/>
      <c r="SBU1" s="46"/>
      <c r="SBV1" s="46"/>
      <c r="SBW1" s="46"/>
      <c r="SBX1" s="46"/>
      <c r="SBY1" s="46"/>
      <c r="SBZ1" s="46"/>
      <c r="SCA1" s="46"/>
      <c r="SCB1" s="46"/>
      <c r="SCC1" s="46"/>
      <c r="SCD1" s="46"/>
      <c r="SCE1" s="46"/>
      <c r="SCF1" s="46"/>
      <c r="SCG1" s="46"/>
      <c r="SCH1" s="46"/>
      <c r="SCI1" s="46"/>
      <c r="SCJ1" s="46"/>
      <c r="SCK1" s="46"/>
      <c r="SCL1" s="46"/>
      <c r="SCM1" s="46"/>
      <c r="SCN1" s="46"/>
      <c r="SCO1" s="46"/>
      <c r="SCP1" s="46"/>
      <c r="SCQ1" s="46"/>
      <c r="SCR1" s="46"/>
      <c r="SCS1" s="46"/>
      <c r="SCT1" s="46"/>
      <c r="SCU1" s="46"/>
      <c r="SCV1" s="46"/>
      <c r="SCW1" s="46"/>
      <c r="SCX1" s="46"/>
      <c r="SCY1" s="46"/>
      <c r="SCZ1" s="46"/>
      <c r="SDA1" s="46"/>
      <c r="SDB1" s="46"/>
      <c r="SDC1" s="46"/>
      <c r="SDD1" s="46"/>
      <c r="SDE1" s="46"/>
      <c r="SDF1" s="46"/>
      <c r="SDG1" s="46"/>
      <c r="SDH1" s="46"/>
      <c r="SDI1" s="46"/>
      <c r="SDJ1" s="46"/>
      <c r="SDK1" s="46"/>
      <c r="SDL1" s="46"/>
      <c r="SDM1" s="46"/>
      <c r="SDN1" s="46"/>
      <c r="SDO1" s="46"/>
      <c r="SDP1" s="46"/>
      <c r="SDQ1" s="46"/>
      <c r="SDR1" s="46"/>
      <c r="SDS1" s="46"/>
      <c r="SDT1" s="46"/>
      <c r="SDU1" s="46"/>
      <c r="SDV1" s="46"/>
      <c r="SDW1" s="46"/>
      <c r="SDX1" s="46"/>
      <c r="SDY1" s="46"/>
      <c r="SDZ1" s="46"/>
      <c r="SEA1" s="46"/>
      <c r="SEB1" s="46"/>
      <c r="SEC1" s="46"/>
      <c r="SED1" s="46"/>
      <c r="SEE1" s="46"/>
      <c r="SEF1" s="46"/>
      <c r="SEG1" s="46"/>
      <c r="SEH1" s="46"/>
      <c r="SEI1" s="46"/>
      <c r="SEJ1" s="46"/>
      <c r="SEK1" s="46"/>
      <c r="SEL1" s="46"/>
      <c r="SEM1" s="46"/>
      <c r="SEN1" s="46"/>
      <c r="SEO1" s="46"/>
      <c r="SEP1" s="46"/>
      <c r="SEQ1" s="46"/>
      <c r="SER1" s="46"/>
      <c r="SES1" s="46"/>
      <c r="SET1" s="46"/>
      <c r="SEU1" s="46"/>
      <c r="SEV1" s="46"/>
      <c r="SEW1" s="46"/>
      <c r="SEX1" s="46"/>
      <c r="SEY1" s="46"/>
      <c r="SEZ1" s="46"/>
      <c r="SFA1" s="46"/>
      <c r="SFB1" s="46"/>
      <c r="SFC1" s="46"/>
      <c r="SFD1" s="46"/>
      <c r="SFE1" s="46"/>
      <c r="SFF1" s="46"/>
      <c r="SFG1" s="46"/>
      <c r="SFH1" s="46"/>
      <c r="SFI1" s="46"/>
      <c r="SFJ1" s="46"/>
      <c r="SFK1" s="46"/>
      <c r="SFL1" s="46"/>
      <c r="SFM1" s="46"/>
      <c r="SFN1" s="46"/>
      <c r="SFO1" s="46"/>
      <c r="SFP1" s="46"/>
      <c r="SFQ1" s="46"/>
      <c r="SFR1" s="46"/>
      <c r="SFS1" s="46"/>
      <c r="SFT1" s="46"/>
      <c r="SFU1" s="46"/>
      <c r="SFV1" s="46"/>
      <c r="SFW1" s="46"/>
      <c r="SFX1" s="46"/>
      <c r="SFY1" s="46"/>
      <c r="SFZ1" s="46"/>
      <c r="SGA1" s="46"/>
      <c r="SGB1" s="46"/>
      <c r="SGC1" s="46"/>
      <c r="SGD1" s="46"/>
      <c r="SGE1" s="46"/>
      <c r="SGF1" s="46"/>
      <c r="SGG1" s="46"/>
      <c r="SGH1" s="46"/>
      <c r="SGI1" s="46"/>
      <c r="SGJ1" s="46"/>
      <c r="SGK1" s="46"/>
      <c r="SGL1" s="46"/>
      <c r="SGM1" s="46"/>
      <c r="SGN1" s="46"/>
      <c r="SGO1" s="46"/>
      <c r="SGP1" s="46"/>
      <c r="SGQ1" s="46"/>
      <c r="SGR1" s="46"/>
      <c r="SGS1" s="46"/>
      <c r="SGT1" s="46"/>
      <c r="SGU1" s="46"/>
      <c r="SGV1" s="46"/>
      <c r="SGW1" s="46"/>
      <c r="SGX1" s="46"/>
      <c r="SGY1" s="46"/>
      <c r="SGZ1" s="46"/>
      <c r="SHA1" s="46"/>
      <c r="SHB1" s="46"/>
      <c r="SHC1" s="46"/>
      <c r="SHD1" s="46"/>
      <c r="SHE1" s="46"/>
      <c r="SHF1" s="46"/>
      <c r="SHG1" s="46"/>
      <c r="SHH1" s="46"/>
      <c r="SHI1" s="46"/>
      <c r="SHJ1" s="46"/>
      <c r="SHK1" s="46"/>
      <c r="SHL1" s="46"/>
      <c r="SHM1" s="46"/>
      <c r="SHN1" s="46"/>
      <c r="SHO1" s="46"/>
      <c r="SHP1" s="46"/>
      <c r="SHQ1" s="46"/>
      <c r="SHR1" s="46"/>
      <c r="SHS1" s="46"/>
      <c r="SHT1" s="46"/>
      <c r="SHU1" s="46"/>
      <c r="SHV1" s="46"/>
      <c r="SHW1" s="46"/>
      <c r="SHX1" s="46"/>
      <c r="SHY1" s="46"/>
      <c r="SHZ1" s="46"/>
      <c r="SIA1" s="46"/>
      <c r="SIB1" s="46"/>
      <c r="SIC1" s="46"/>
      <c r="SID1" s="46"/>
      <c r="SIE1" s="46"/>
      <c r="SIF1" s="46"/>
      <c r="SIG1" s="46"/>
      <c r="SIH1" s="46"/>
      <c r="SII1" s="46"/>
      <c r="SIJ1" s="46"/>
      <c r="SIK1" s="46"/>
      <c r="SIL1" s="46"/>
      <c r="SIM1" s="46"/>
      <c r="SIN1" s="46"/>
      <c r="SIO1" s="46"/>
      <c r="SIP1" s="46"/>
      <c r="SIQ1" s="46"/>
      <c r="SIR1" s="46"/>
      <c r="SIS1" s="46"/>
      <c r="SIT1" s="46"/>
      <c r="SIU1" s="46"/>
      <c r="SIV1" s="46"/>
      <c r="SIW1" s="46"/>
      <c r="SIX1" s="46"/>
      <c r="SIY1" s="46"/>
      <c r="SIZ1" s="46"/>
      <c r="SJA1" s="46"/>
      <c r="SJB1" s="46"/>
      <c r="SJC1" s="46"/>
      <c r="SJD1" s="46"/>
      <c r="SJE1" s="46"/>
      <c r="SJF1" s="46"/>
      <c r="SJG1" s="46"/>
      <c r="SJH1" s="46"/>
      <c r="SJI1" s="46"/>
      <c r="SJJ1" s="46"/>
      <c r="SJK1" s="46"/>
      <c r="SJL1" s="46"/>
      <c r="SJM1" s="46"/>
      <c r="SJN1" s="46"/>
      <c r="SJO1" s="46"/>
      <c r="SJP1" s="46"/>
      <c r="SJQ1" s="46"/>
      <c r="SJR1" s="46"/>
      <c r="SJS1" s="46"/>
      <c r="SJT1" s="46"/>
      <c r="SJU1" s="46"/>
      <c r="SJV1" s="46"/>
      <c r="SJW1" s="46"/>
      <c r="SJX1" s="46"/>
      <c r="SJY1" s="46"/>
      <c r="SJZ1" s="46"/>
      <c r="SKA1" s="46"/>
      <c r="SKB1" s="46"/>
      <c r="SKC1" s="46"/>
      <c r="SKD1" s="46"/>
      <c r="SKE1" s="46"/>
      <c r="SKF1" s="46"/>
      <c r="SKG1" s="46"/>
      <c r="SKH1" s="46"/>
      <c r="SKI1" s="46"/>
      <c r="SKJ1" s="46"/>
      <c r="SKK1" s="46"/>
      <c r="SKL1" s="46"/>
      <c r="SKM1" s="46"/>
      <c r="SKN1" s="46"/>
      <c r="SKO1" s="46"/>
      <c r="SKP1" s="46"/>
      <c r="SKQ1" s="46"/>
      <c r="SKR1" s="46"/>
      <c r="SKS1" s="46"/>
      <c r="SKT1" s="46"/>
      <c r="SKU1" s="46"/>
      <c r="SKV1" s="46"/>
      <c r="SKW1" s="46"/>
      <c r="SKX1" s="46"/>
      <c r="SKY1" s="46"/>
      <c r="SKZ1" s="46"/>
      <c r="SLA1" s="46"/>
      <c r="SLB1" s="46"/>
      <c r="SLC1" s="46"/>
      <c r="SLD1" s="46"/>
      <c r="SLE1" s="46"/>
      <c r="SLF1" s="46"/>
      <c r="SLG1" s="46"/>
      <c r="SLH1" s="46"/>
      <c r="SLI1" s="46"/>
      <c r="SLJ1" s="46"/>
      <c r="SLK1" s="46"/>
      <c r="SLL1" s="46"/>
      <c r="SLM1" s="46"/>
      <c r="SLN1" s="46"/>
      <c r="SLO1" s="46"/>
      <c r="SLP1" s="46"/>
      <c r="SLQ1" s="46"/>
      <c r="SLR1" s="46"/>
      <c r="SLS1" s="46"/>
      <c r="SLT1" s="46"/>
      <c r="SLU1" s="46"/>
      <c r="SLV1" s="46"/>
      <c r="SLW1" s="46"/>
      <c r="SLX1" s="46"/>
      <c r="SLY1" s="46"/>
      <c r="SLZ1" s="46"/>
      <c r="SMA1" s="46"/>
      <c r="SMB1" s="46"/>
      <c r="SMC1" s="46"/>
      <c r="SMD1" s="46"/>
      <c r="SME1" s="46"/>
      <c r="SMF1" s="46"/>
      <c r="SMG1" s="46"/>
      <c r="SMH1" s="46"/>
      <c r="SMI1" s="46"/>
      <c r="SMJ1" s="46"/>
      <c r="SMK1" s="46"/>
      <c r="SML1" s="46"/>
      <c r="SMM1" s="46"/>
      <c r="SMN1" s="46"/>
      <c r="SMO1" s="46"/>
      <c r="SMP1" s="46"/>
      <c r="SMQ1" s="46"/>
      <c r="SMR1" s="46"/>
      <c r="SMS1" s="46"/>
      <c r="SMT1" s="46"/>
      <c r="SMU1" s="46"/>
      <c r="SMV1" s="46"/>
      <c r="SMW1" s="46"/>
      <c r="SMX1" s="46"/>
      <c r="SMY1" s="46"/>
      <c r="SMZ1" s="46"/>
      <c r="SNA1" s="46"/>
      <c r="SNB1" s="46"/>
      <c r="SNC1" s="46"/>
      <c r="SND1" s="46"/>
      <c r="SNE1" s="46"/>
      <c r="SNF1" s="46"/>
      <c r="SNG1" s="46"/>
      <c r="SNH1" s="46"/>
      <c r="SNI1" s="46"/>
      <c r="SNJ1" s="46"/>
      <c r="SNK1" s="46"/>
      <c r="SNL1" s="46"/>
      <c r="SNM1" s="46"/>
      <c r="SNN1" s="46"/>
      <c r="SNO1" s="46"/>
      <c r="SNP1" s="46"/>
      <c r="SNQ1" s="46"/>
      <c r="SNR1" s="46"/>
      <c r="SNS1" s="46"/>
      <c r="SNT1" s="46"/>
      <c r="SNU1" s="46"/>
      <c r="SNV1" s="46"/>
      <c r="SNW1" s="46"/>
      <c r="SNX1" s="46"/>
      <c r="SNY1" s="46"/>
      <c r="SNZ1" s="46"/>
      <c r="SOA1" s="46"/>
      <c r="SOB1" s="46"/>
      <c r="SOC1" s="46"/>
      <c r="SOD1" s="46"/>
      <c r="SOE1" s="46"/>
      <c r="SOF1" s="46"/>
      <c r="SOG1" s="46"/>
      <c r="SOH1" s="46"/>
      <c r="SOI1" s="46"/>
      <c r="SOJ1" s="46"/>
      <c r="SOK1" s="46"/>
      <c r="SOL1" s="46"/>
      <c r="SOM1" s="46"/>
      <c r="SON1" s="46"/>
      <c r="SOO1" s="46"/>
      <c r="SOP1" s="46"/>
      <c r="SOQ1" s="46"/>
      <c r="SOR1" s="46"/>
      <c r="SOS1" s="46"/>
      <c r="SOT1" s="46"/>
      <c r="SOU1" s="46"/>
      <c r="SOV1" s="46"/>
      <c r="SOW1" s="46"/>
      <c r="SOX1" s="46"/>
      <c r="SOY1" s="46"/>
      <c r="SOZ1" s="46"/>
      <c r="SPA1" s="46"/>
      <c r="SPB1" s="46"/>
      <c r="SPC1" s="46"/>
      <c r="SPD1" s="46"/>
      <c r="SPE1" s="46"/>
      <c r="SPF1" s="46"/>
      <c r="SPG1" s="46"/>
      <c r="SPH1" s="46"/>
      <c r="SPI1" s="46"/>
      <c r="SPJ1" s="46"/>
      <c r="SPK1" s="46"/>
      <c r="SPL1" s="46"/>
      <c r="SPM1" s="46"/>
      <c r="SPN1" s="46"/>
      <c r="SPO1" s="46"/>
      <c r="SPP1" s="46"/>
      <c r="SPQ1" s="46"/>
      <c r="SPR1" s="46"/>
      <c r="SPS1" s="46"/>
      <c r="SPT1" s="46"/>
      <c r="SPU1" s="46"/>
      <c r="SPV1" s="46"/>
      <c r="SPW1" s="46"/>
      <c r="SPX1" s="46"/>
      <c r="SPY1" s="46"/>
      <c r="SPZ1" s="46"/>
      <c r="SQA1" s="46"/>
      <c r="SQB1" s="46"/>
      <c r="SQC1" s="46"/>
      <c r="SQD1" s="46"/>
      <c r="SQE1" s="46"/>
      <c r="SQF1" s="46"/>
      <c r="SQG1" s="46"/>
      <c r="SQH1" s="46"/>
      <c r="SQI1" s="46"/>
      <c r="SQJ1" s="46"/>
      <c r="SQK1" s="46"/>
      <c r="SQL1" s="46"/>
      <c r="SQM1" s="46"/>
      <c r="SQN1" s="46"/>
      <c r="SQO1" s="46"/>
      <c r="SQP1" s="46"/>
      <c r="SQQ1" s="46"/>
      <c r="SQR1" s="46"/>
      <c r="SQS1" s="46"/>
      <c r="SQT1" s="46"/>
      <c r="SQU1" s="46"/>
      <c r="SQV1" s="46"/>
      <c r="SQW1" s="46"/>
      <c r="SQX1" s="46"/>
      <c r="SQY1" s="46"/>
      <c r="SQZ1" s="46"/>
      <c r="SRA1" s="46"/>
      <c r="SRB1" s="46"/>
      <c r="SRC1" s="46"/>
      <c r="SRD1" s="46"/>
      <c r="SRE1" s="46"/>
      <c r="SRF1" s="46"/>
      <c r="SRG1" s="46"/>
      <c r="SRH1" s="46"/>
      <c r="SRI1" s="46"/>
      <c r="SRJ1" s="46"/>
      <c r="SRK1" s="46"/>
      <c r="SRL1" s="46"/>
      <c r="SRM1" s="46"/>
      <c r="SRN1" s="46"/>
      <c r="SRO1" s="46"/>
      <c r="SRP1" s="46"/>
      <c r="SRQ1" s="46"/>
      <c r="SRR1" s="46"/>
      <c r="SRS1" s="46"/>
      <c r="SRT1" s="46"/>
      <c r="SRU1" s="46"/>
      <c r="SRV1" s="46"/>
      <c r="SRW1" s="46"/>
      <c r="SRX1" s="46"/>
      <c r="SRY1" s="46"/>
      <c r="SRZ1" s="46"/>
      <c r="SSA1" s="46"/>
      <c r="SSB1" s="46"/>
      <c r="SSC1" s="46"/>
      <c r="SSD1" s="46"/>
      <c r="SSE1" s="46"/>
      <c r="SSF1" s="46"/>
      <c r="SSG1" s="46"/>
      <c r="SSH1" s="46"/>
      <c r="SSI1" s="46"/>
      <c r="SSJ1" s="46"/>
      <c r="SSK1" s="46"/>
      <c r="SSL1" s="46"/>
      <c r="SSM1" s="46"/>
      <c r="SSN1" s="46"/>
      <c r="SSO1" s="46"/>
      <c r="SSP1" s="46"/>
      <c r="SSQ1" s="46"/>
      <c r="SSR1" s="46"/>
      <c r="SSS1" s="46"/>
      <c r="SST1" s="46"/>
      <c r="SSU1" s="46"/>
      <c r="SSV1" s="46"/>
      <c r="SSW1" s="46"/>
      <c r="SSX1" s="46"/>
      <c r="SSY1" s="46"/>
      <c r="SSZ1" s="46"/>
      <c r="STA1" s="46"/>
      <c r="STB1" s="46"/>
      <c r="STC1" s="46"/>
      <c r="STD1" s="46"/>
      <c r="STE1" s="46"/>
      <c r="STF1" s="46"/>
      <c r="STG1" s="46"/>
      <c r="STH1" s="46"/>
      <c r="STI1" s="46"/>
      <c r="STJ1" s="46"/>
      <c r="STK1" s="46"/>
      <c r="STL1" s="46"/>
      <c r="STM1" s="46"/>
      <c r="STN1" s="46"/>
      <c r="STO1" s="46"/>
      <c r="STP1" s="46"/>
      <c r="STQ1" s="46"/>
      <c r="STR1" s="46"/>
      <c r="STS1" s="46"/>
      <c r="STT1" s="46"/>
      <c r="STU1" s="46"/>
      <c r="STV1" s="46"/>
      <c r="STW1" s="46"/>
      <c r="STX1" s="46"/>
      <c r="STY1" s="46"/>
      <c r="STZ1" s="46"/>
      <c r="SUA1" s="46"/>
      <c r="SUB1" s="46"/>
      <c r="SUC1" s="46"/>
      <c r="SUD1" s="46"/>
      <c r="SUE1" s="46"/>
      <c r="SUF1" s="46"/>
      <c r="SUG1" s="46"/>
      <c r="SUH1" s="46"/>
      <c r="SUI1" s="46"/>
      <c r="SUJ1" s="46"/>
      <c r="SUK1" s="46"/>
      <c r="SUL1" s="46"/>
      <c r="SUM1" s="46"/>
      <c r="SUN1" s="46"/>
      <c r="SUO1" s="46"/>
      <c r="SUP1" s="46"/>
      <c r="SUQ1" s="46"/>
      <c r="SUR1" s="46"/>
      <c r="SUS1" s="46"/>
      <c r="SUT1" s="46"/>
      <c r="SUU1" s="46"/>
      <c r="SUV1" s="46"/>
      <c r="SUW1" s="46"/>
      <c r="SUX1" s="46"/>
      <c r="SUY1" s="46"/>
      <c r="SUZ1" s="46"/>
      <c r="SVA1" s="46"/>
      <c r="SVB1" s="46"/>
      <c r="SVC1" s="46"/>
      <c r="SVD1" s="46"/>
      <c r="SVE1" s="46"/>
      <c r="SVF1" s="46"/>
      <c r="SVG1" s="46"/>
      <c r="SVH1" s="46"/>
      <c r="SVI1" s="46"/>
      <c r="SVJ1" s="46"/>
      <c r="SVK1" s="46"/>
      <c r="SVL1" s="46"/>
      <c r="SVM1" s="46"/>
      <c r="SVN1" s="46"/>
      <c r="SVO1" s="46"/>
      <c r="SVP1" s="46"/>
      <c r="SVQ1" s="46"/>
      <c r="SVR1" s="46"/>
      <c r="SVS1" s="46"/>
      <c r="SVT1" s="46"/>
      <c r="SVU1" s="46"/>
      <c r="SVV1" s="46"/>
      <c r="SVW1" s="46"/>
      <c r="SVX1" s="46"/>
      <c r="SVY1" s="46"/>
      <c r="SVZ1" s="46"/>
      <c r="SWA1" s="46"/>
      <c r="SWB1" s="46"/>
      <c r="SWC1" s="46"/>
      <c r="SWD1" s="46"/>
      <c r="SWE1" s="46"/>
      <c r="SWF1" s="46"/>
      <c r="SWG1" s="46"/>
      <c r="SWH1" s="46"/>
      <c r="SWI1" s="46"/>
      <c r="SWJ1" s="46"/>
      <c r="SWK1" s="46"/>
      <c r="SWL1" s="46"/>
      <c r="SWM1" s="46"/>
      <c r="SWN1" s="46"/>
      <c r="SWO1" s="46"/>
      <c r="SWP1" s="46"/>
      <c r="SWQ1" s="46"/>
      <c r="SWR1" s="46"/>
      <c r="SWS1" s="46"/>
      <c r="SWT1" s="46"/>
      <c r="SWU1" s="46"/>
      <c r="SWV1" s="46"/>
      <c r="SWW1" s="46"/>
      <c r="SWX1" s="46"/>
      <c r="SWY1" s="46"/>
      <c r="SWZ1" s="46"/>
      <c r="SXA1" s="46"/>
      <c r="SXB1" s="46"/>
      <c r="SXC1" s="46"/>
      <c r="SXD1" s="46"/>
      <c r="SXE1" s="46"/>
      <c r="SXF1" s="46"/>
      <c r="SXG1" s="46"/>
      <c r="SXH1" s="46"/>
      <c r="SXI1" s="46"/>
      <c r="SXJ1" s="46"/>
      <c r="SXK1" s="46"/>
      <c r="SXL1" s="46"/>
      <c r="SXM1" s="46"/>
      <c r="SXN1" s="46"/>
      <c r="SXO1" s="46"/>
      <c r="SXP1" s="46"/>
      <c r="SXQ1" s="46"/>
      <c r="SXR1" s="46"/>
      <c r="SXS1" s="46"/>
      <c r="SXT1" s="46"/>
      <c r="SXU1" s="46"/>
      <c r="SXV1" s="46"/>
      <c r="SXW1" s="46"/>
      <c r="SXX1" s="46"/>
      <c r="SXY1" s="46"/>
      <c r="SXZ1" s="46"/>
      <c r="SYA1" s="46"/>
      <c r="SYB1" s="46"/>
      <c r="SYC1" s="46"/>
      <c r="SYD1" s="46"/>
      <c r="SYE1" s="46"/>
      <c r="SYF1" s="46"/>
      <c r="SYG1" s="46"/>
      <c r="SYH1" s="46"/>
      <c r="SYI1" s="46"/>
      <c r="SYJ1" s="46"/>
      <c r="SYK1" s="46"/>
      <c r="SYL1" s="46"/>
      <c r="SYM1" s="46"/>
      <c r="SYN1" s="46"/>
      <c r="SYO1" s="46"/>
      <c r="SYP1" s="46"/>
      <c r="SYQ1" s="46"/>
      <c r="SYR1" s="46"/>
      <c r="SYS1" s="46"/>
      <c r="SYT1" s="46"/>
      <c r="SYU1" s="46"/>
      <c r="SYV1" s="46"/>
      <c r="SYW1" s="46"/>
      <c r="SYX1" s="46"/>
      <c r="SYY1" s="46"/>
      <c r="SYZ1" s="46"/>
      <c r="SZA1" s="46"/>
      <c r="SZB1" s="46"/>
      <c r="SZC1" s="46"/>
      <c r="SZD1" s="46"/>
      <c r="SZE1" s="46"/>
      <c r="SZF1" s="46"/>
      <c r="SZG1" s="46"/>
      <c r="SZH1" s="46"/>
      <c r="SZI1" s="46"/>
      <c r="SZJ1" s="46"/>
      <c r="SZK1" s="46"/>
      <c r="SZL1" s="46"/>
      <c r="SZM1" s="46"/>
      <c r="SZN1" s="46"/>
      <c r="SZO1" s="46"/>
      <c r="SZP1" s="46"/>
      <c r="SZQ1" s="46"/>
      <c r="SZR1" s="46"/>
      <c r="SZS1" s="46"/>
      <c r="SZT1" s="46"/>
      <c r="SZU1" s="46"/>
      <c r="SZV1" s="46"/>
      <c r="SZW1" s="46"/>
      <c r="SZX1" s="46"/>
      <c r="SZY1" s="46"/>
      <c r="SZZ1" s="46"/>
      <c r="TAA1" s="46"/>
      <c r="TAB1" s="46"/>
      <c r="TAC1" s="46"/>
      <c r="TAD1" s="46"/>
      <c r="TAE1" s="46"/>
      <c r="TAF1" s="46"/>
      <c r="TAG1" s="46"/>
      <c r="TAH1" s="46"/>
      <c r="TAI1" s="46"/>
      <c r="TAJ1" s="46"/>
      <c r="TAK1" s="46"/>
      <c r="TAL1" s="46"/>
      <c r="TAM1" s="46"/>
      <c r="TAN1" s="46"/>
      <c r="TAO1" s="46"/>
      <c r="TAP1" s="46"/>
      <c r="TAQ1" s="46"/>
      <c r="TAR1" s="46"/>
      <c r="TAS1" s="46"/>
      <c r="TAT1" s="46"/>
      <c r="TAU1" s="46"/>
      <c r="TAV1" s="46"/>
      <c r="TAW1" s="46"/>
      <c r="TAX1" s="46"/>
      <c r="TAY1" s="46"/>
      <c r="TAZ1" s="46"/>
      <c r="TBA1" s="46"/>
      <c r="TBB1" s="46"/>
      <c r="TBC1" s="46"/>
      <c r="TBD1" s="46"/>
      <c r="TBE1" s="46"/>
      <c r="TBF1" s="46"/>
      <c r="TBG1" s="46"/>
      <c r="TBH1" s="46"/>
      <c r="TBI1" s="46"/>
      <c r="TBJ1" s="46"/>
      <c r="TBK1" s="46"/>
      <c r="TBL1" s="46"/>
      <c r="TBM1" s="46"/>
      <c r="TBN1" s="46"/>
      <c r="TBO1" s="46"/>
      <c r="TBP1" s="46"/>
      <c r="TBQ1" s="46"/>
      <c r="TBR1" s="46"/>
      <c r="TBS1" s="46"/>
      <c r="TBT1" s="46"/>
      <c r="TBU1" s="46"/>
      <c r="TBV1" s="46"/>
      <c r="TBW1" s="46"/>
      <c r="TBX1" s="46"/>
      <c r="TBY1" s="46"/>
      <c r="TBZ1" s="46"/>
      <c r="TCA1" s="46"/>
      <c r="TCB1" s="46"/>
      <c r="TCC1" s="46"/>
      <c r="TCD1" s="46"/>
      <c r="TCE1" s="46"/>
      <c r="TCF1" s="46"/>
      <c r="TCG1" s="46"/>
      <c r="TCH1" s="46"/>
      <c r="TCI1" s="46"/>
      <c r="TCJ1" s="46"/>
      <c r="TCK1" s="46"/>
      <c r="TCL1" s="46"/>
      <c r="TCM1" s="46"/>
      <c r="TCN1" s="46"/>
      <c r="TCO1" s="46"/>
      <c r="TCP1" s="46"/>
      <c r="TCQ1" s="46"/>
      <c r="TCR1" s="46"/>
      <c r="TCS1" s="46"/>
      <c r="TCT1" s="46"/>
      <c r="TCU1" s="46"/>
      <c r="TCV1" s="46"/>
      <c r="TCW1" s="46"/>
      <c r="TCX1" s="46"/>
      <c r="TCY1" s="46"/>
      <c r="TCZ1" s="46"/>
      <c r="TDA1" s="46"/>
      <c r="TDB1" s="46"/>
      <c r="TDC1" s="46"/>
      <c r="TDD1" s="46"/>
      <c r="TDE1" s="46"/>
      <c r="TDF1" s="46"/>
      <c r="TDG1" s="46"/>
      <c r="TDH1" s="46"/>
      <c r="TDI1" s="46"/>
      <c r="TDJ1" s="46"/>
      <c r="TDK1" s="46"/>
      <c r="TDL1" s="46"/>
      <c r="TDM1" s="46"/>
      <c r="TDN1" s="46"/>
      <c r="TDO1" s="46"/>
      <c r="TDP1" s="46"/>
      <c r="TDQ1" s="46"/>
      <c r="TDR1" s="46"/>
      <c r="TDS1" s="46"/>
      <c r="TDT1" s="46"/>
      <c r="TDU1" s="46"/>
      <c r="TDV1" s="46"/>
      <c r="TDW1" s="46"/>
      <c r="TDX1" s="46"/>
      <c r="TDY1" s="46"/>
      <c r="TDZ1" s="46"/>
      <c r="TEA1" s="46"/>
      <c r="TEB1" s="46"/>
      <c r="TEC1" s="46"/>
      <c r="TED1" s="46"/>
      <c r="TEE1" s="46"/>
      <c r="TEF1" s="46"/>
      <c r="TEG1" s="46"/>
      <c r="TEH1" s="46"/>
      <c r="TEI1" s="46"/>
      <c r="TEJ1" s="46"/>
      <c r="TEK1" s="46"/>
      <c r="TEL1" s="46"/>
      <c r="TEM1" s="46"/>
      <c r="TEN1" s="46"/>
      <c r="TEO1" s="46"/>
      <c r="TEP1" s="46"/>
      <c r="TEQ1" s="46"/>
      <c r="TER1" s="46"/>
      <c r="TES1" s="46"/>
      <c r="TET1" s="46"/>
      <c r="TEU1" s="46"/>
      <c r="TEV1" s="46"/>
      <c r="TEW1" s="46"/>
      <c r="TEX1" s="46"/>
      <c r="TEY1" s="46"/>
      <c r="TEZ1" s="46"/>
      <c r="TFA1" s="46"/>
      <c r="TFB1" s="46"/>
      <c r="TFC1" s="46"/>
      <c r="TFD1" s="46"/>
      <c r="TFE1" s="46"/>
      <c r="TFF1" s="46"/>
      <c r="TFG1" s="46"/>
      <c r="TFH1" s="46"/>
      <c r="TFI1" s="46"/>
      <c r="TFJ1" s="46"/>
      <c r="TFK1" s="46"/>
      <c r="TFL1" s="46"/>
      <c r="TFM1" s="46"/>
      <c r="TFN1" s="46"/>
      <c r="TFO1" s="46"/>
      <c r="TFP1" s="46"/>
      <c r="TFQ1" s="46"/>
      <c r="TFR1" s="46"/>
      <c r="TFS1" s="46"/>
      <c r="TFT1" s="46"/>
      <c r="TFU1" s="46"/>
      <c r="TFV1" s="46"/>
      <c r="TFW1" s="46"/>
      <c r="TFX1" s="46"/>
      <c r="TFY1" s="46"/>
      <c r="TFZ1" s="46"/>
      <c r="TGA1" s="46"/>
      <c r="TGB1" s="46"/>
      <c r="TGC1" s="46"/>
      <c r="TGD1" s="46"/>
      <c r="TGE1" s="46"/>
      <c r="TGF1" s="46"/>
      <c r="TGG1" s="46"/>
      <c r="TGH1" s="46"/>
      <c r="TGI1" s="46"/>
      <c r="TGJ1" s="46"/>
      <c r="TGK1" s="46"/>
      <c r="TGL1" s="46"/>
      <c r="TGM1" s="46"/>
      <c r="TGN1" s="46"/>
      <c r="TGO1" s="46"/>
      <c r="TGP1" s="46"/>
      <c r="TGQ1" s="46"/>
      <c r="TGR1" s="46"/>
      <c r="TGS1" s="46"/>
      <c r="TGT1" s="46"/>
      <c r="TGU1" s="46"/>
      <c r="TGV1" s="46"/>
      <c r="TGW1" s="46"/>
      <c r="TGX1" s="46"/>
      <c r="TGY1" s="46"/>
      <c r="TGZ1" s="46"/>
      <c r="THA1" s="46"/>
      <c r="THB1" s="46"/>
      <c r="THC1" s="46"/>
      <c r="THD1" s="46"/>
      <c r="THE1" s="46"/>
      <c r="THF1" s="46"/>
      <c r="THG1" s="46"/>
      <c r="THH1" s="46"/>
      <c r="THI1" s="46"/>
      <c r="THJ1" s="46"/>
      <c r="THK1" s="46"/>
      <c r="THL1" s="46"/>
      <c r="THM1" s="46"/>
      <c r="THN1" s="46"/>
      <c r="THO1" s="46"/>
      <c r="THP1" s="46"/>
      <c r="THQ1" s="46"/>
      <c r="THR1" s="46"/>
      <c r="THS1" s="46"/>
      <c r="THT1" s="46"/>
      <c r="THU1" s="46"/>
      <c r="THV1" s="46"/>
      <c r="THW1" s="46"/>
      <c r="THX1" s="46"/>
      <c r="THY1" s="46"/>
      <c r="THZ1" s="46"/>
      <c r="TIA1" s="46"/>
      <c r="TIB1" s="46"/>
      <c r="TIC1" s="46"/>
      <c r="TID1" s="46"/>
      <c r="TIE1" s="46"/>
      <c r="TIF1" s="46"/>
      <c r="TIG1" s="46"/>
      <c r="TIH1" s="46"/>
      <c r="TII1" s="46"/>
      <c r="TIJ1" s="46"/>
      <c r="TIK1" s="46"/>
      <c r="TIL1" s="46"/>
      <c r="TIM1" s="46"/>
      <c r="TIN1" s="46"/>
      <c r="TIO1" s="46"/>
      <c r="TIP1" s="46"/>
      <c r="TIQ1" s="46"/>
      <c r="TIR1" s="46"/>
      <c r="TIS1" s="46"/>
      <c r="TIT1" s="46"/>
      <c r="TIU1" s="46"/>
      <c r="TIV1" s="46"/>
      <c r="TIW1" s="46"/>
      <c r="TIX1" s="46"/>
      <c r="TIY1" s="46"/>
      <c r="TIZ1" s="46"/>
      <c r="TJA1" s="46"/>
      <c r="TJB1" s="46"/>
      <c r="TJC1" s="46"/>
      <c r="TJD1" s="46"/>
      <c r="TJE1" s="46"/>
      <c r="TJF1" s="46"/>
      <c r="TJG1" s="46"/>
      <c r="TJH1" s="46"/>
      <c r="TJI1" s="46"/>
      <c r="TJJ1" s="46"/>
      <c r="TJK1" s="46"/>
      <c r="TJL1" s="46"/>
      <c r="TJM1" s="46"/>
      <c r="TJN1" s="46"/>
      <c r="TJO1" s="46"/>
      <c r="TJP1" s="46"/>
      <c r="TJQ1" s="46"/>
      <c r="TJR1" s="46"/>
      <c r="TJS1" s="46"/>
      <c r="TJT1" s="46"/>
      <c r="TJU1" s="46"/>
      <c r="TJV1" s="46"/>
      <c r="TJW1" s="46"/>
      <c r="TJX1" s="46"/>
      <c r="TJY1" s="46"/>
      <c r="TJZ1" s="46"/>
      <c r="TKA1" s="46"/>
      <c r="TKB1" s="46"/>
      <c r="TKC1" s="46"/>
      <c r="TKD1" s="46"/>
      <c r="TKE1" s="46"/>
      <c r="TKF1" s="46"/>
      <c r="TKG1" s="46"/>
      <c r="TKH1" s="46"/>
      <c r="TKI1" s="46"/>
      <c r="TKJ1" s="46"/>
      <c r="TKK1" s="46"/>
      <c r="TKL1" s="46"/>
      <c r="TKM1" s="46"/>
      <c r="TKN1" s="46"/>
      <c r="TKO1" s="46"/>
      <c r="TKP1" s="46"/>
      <c r="TKQ1" s="46"/>
      <c r="TKR1" s="46"/>
      <c r="TKS1" s="46"/>
      <c r="TKT1" s="46"/>
      <c r="TKU1" s="46"/>
      <c r="TKV1" s="46"/>
      <c r="TKW1" s="46"/>
      <c r="TKX1" s="46"/>
      <c r="TKY1" s="46"/>
      <c r="TKZ1" s="46"/>
      <c r="TLA1" s="46"/>
      <c r="TLB1" s="46"/>
      <c r="TLC1" s="46"/>
      <c r="TLD1" s="46"/>
      <c r="TLE1" s="46"/>
      <c r="TLF1" s="46"/>
      <c r="TLG1" s="46"/>
      <c r="TLH1" s="46"/>
      <c r="TLI1" s="46"/>
      <c r="TLJ1" s="46"/>
      <c r="TLK1" s="46"/>
      <c r="TLL1" s="46"/>
      <c r="TLM1" s="46"/>
      <c r="TLN1" s="46"/>
      <c r="TLO1" s="46"/>
      <c r="TLP1" s="46"/>
      <c r="TLQ1" s="46"/>
      <c r="TLR1" s="46"/>
      <c r="TLS1" s="46"/>
      <c r="TLT1" s="46"/>
      <c r="TLU1" s="46"/>
      <c r="TLV1" s="46"/>
      <c r="TLW1" s="46"/>
      <c r="TLX1" s="46"/>
      <c r="TLY1" s="46"/>
      <c r="TLZ1" s="46"/>
      <c r="TMA1" s="46"/>
      <c r="TMB1" s="46"/>
      <c r="TMC1" s="46"/>
      <c r="TMD1" s="46"/>
      <c r="TME1" s="46"/>
      <c r="TMF1" s="46"/>
      <c r="TMG1" s="46"/>
      <c r="TMH1" s="46"/>
      <c r="TMI1" s="46"/>
      <c r="TMJ1" s="46"/>
      <c r="TMK1" s="46"/>
      <c r="TML1" s="46"/>
      <c r="TMM1" s="46"/>
      <c r="TMN1" s="46"/>
      <c r="TMO1" s="46"/>
      <c r="TMP1" s="46"/>
      <c r="TMQ1" s="46"/>
      <c r="TMR1" s="46"/>
      <c r="TMS1" s="46"/>
      <c r="TMT1" s="46"/>
      <c r="TMU1" s="46"/>
      <c r="TMV1" s="46"/>
      <c r="TMW1" s="46"/>
      <c r="TMX1" s="46"/>
      <c r="TMY1" s="46"/>
      <c r="TMZ1" s="46"/>
      <c r="TNA1" s="46"/>
      <c r="TNB1" s="46"/>
      <c r="TNC1" s="46"/>
      <c r="TND1" s="46"/>
      <c r="TNE1" s="46"/>
      <c r="TNF1" s="46"/>
      <c r="TNG1" s="46"/>
      <c r="TNH1" s="46"/>
      <c r="TNI1" s="46"/>
      <c r="TNJ1" s="46"/>
      <c r="TNK1" s="46"/>
      <c r="TNL1" s="46"/>
      <c r="TNM1" s="46"/>
      <c r="TNN1" s="46"/>
      <c r="TNO1" s="46"/>
      <c r="TNP1" s="46"/>
      <c r="TNQ1" s="46"/>
      <c r="TNR1" s="46"/>
      <c r="TNS1" s="46"/>
      <c r="TNT1" s="46"/>
      <c r="TNU1" s="46"/>
      <c r="TNV1" s="46"/>
      <c r="TNW1" s="46"/>
      <c r="TNX1" s="46"/>
      <c r="TNY1" s="46"/>
      <c r="TNZ1" s="46"/>
      <c r="TOA1" s="46"/>
      <c r="TOB1" s="46"/>
      <c r="TOC1" s="46"/>
      <c r="TOD1" s="46"/>
      <c r="TOE1" s="46"/>
      <c r="TOF1" s="46"/>
      <c r="TOG1" s="46"/>
      <c r="TOH1" s="46"/>
      <c r="TOI1" s="46"/>
      <c r="TOJ1" s="46"/>
      <c r="TOK1" s="46"/>
      <c r="TOL1" s="46"/>
      <c r="TOM1" s="46"/>
      <c r="TON1" s="46"/>
      <c r="TOO1" s="46"/>
      <c r="TOP1" s="46"/>
      <c r="TOQ1" s="46"/>
      <c r="TOR1" s="46"/>
      <c r="TOS1" s="46"/>
      <c r="TOT1" s="46"/>
      <c r="TOU1" s="46"/>
      <c r="TOV1" s="46"/>
      <c r="TOW1" s="46"/>
      <c r="TOX1" s="46"/>
      <c r="TOY1" s="46"/>
      <c r="TOZ1" s="46"/>
      <c r="TPA1" s="46"/>
      <c r="TPB1" s="46"/>
      <c r="TPC1" s="46"/>
      <c r="TPD1" s="46"/>
      <c r="TPE1" s="46"/>
      <c r="TPF1" s="46"/>
      <c r="TPG1" s="46"/>
      <c r="TPH1" s="46"/>
      <c r="TPI1" s="46"/>
      <c r="TPJ1" s="46"/>
      <c r="TPK1" s="46"/>
      <c r="TPL1" s="46"/>
      <c r="TPM1" s="46"/>
      <c r="TPN1" s="46"/>
      <c r="TPO1" s="46"/>
      <c r="TPP1" s="46"/>
      <c r="TPQ1" s="46"/>
      <c r="TPR1" s="46"/>
      <c r="TPS1" s="46"/>
      <c r="TPT1" s="46"/>
      <c r="TPU1" s="46"/>
      <c r="TPV1" s="46"/>
      <c r="TPW1" s="46"/>
      <c r="TPX1" s="46"/>
      <c r="TPY1" s="46"/>
      <c r="TPZ1" s="46"/>
      <c r="TQA1" s="46"/>
      <c r="TQB1" s="46"/>
      <c r="TQC1" s="46"/>
      <c r="TQD1" s="46"/>
      <c r="TQE1" s="46"/>
      <c r="TQF1" s="46"/>
      <c r="TQG1" s="46"/>
      <c r="TQH1" s="46"/>
      <c r="TQI1" s="46"/>
      <c r="TQJ1" s="46"/>
      <c r="TQK1" s="46"/>
      <c r="TQL1" s="46"/>
      <c r="TQM1" s="46"/>
      <c r="TQN1" s="46"/>
      <c r="TQO1" s="46"/>
      <c r="TQP1" s="46"/>
      <c r="TQQ1" s="46"/>
      <c r="TQR1" s="46"/>
      <c r="TQS1" s="46"/>
      <c r="TQT1" s="46"/>
      <c r="TQU1" s="46"/>
      <c r="TQV1" s="46"/>
      <c r="TQW1" s="46"/>
      <c r="TQX1" s="46"/>
      <c r="TQY1" s="46"/>
      <c r="TQZ1" s="46"/>
      <c r="TRA1" s="46"/>
      <c r="TRB1" s="46"/>
      <c r="TRC1" s="46"/>
      <c r="TRD1" s="46"/>
      <c r="TRE1" s="46"/>
      <c r="TRF1" s="46"/>
      <c r="TRG1" s="46"/>
      <c r="TRH1" s="46"/>
      <c r="TRI1" s="46"/>
      <c r="TRJ1" s="46"/>
      <c r="TRK1" s="46"/>
      <c r="TRL1" s="46"/>
      <c r="TRM1" s="46"/>
      <c r="TRN1" s="46"/>
      <c r="TRO1" s="46"/>
      <c r="TRP1" s="46"/>
      <c r="TRQ1" s="46"/>
      <c r="TRR1" s="46"/>
      <c r="TRS1" s="46"/>
      <c r="TRT1" s="46"/>
      <c r="TRU1" s="46"/>
      <c r="TRV1" s="46"/>
      <c r="TRW1" s="46"/>
      <c r="TRX1" s="46"/>
      <c r="TRY1" s="46"/>
      <c r="TRZ1" s="46"/>
      <c r="TSA1" s="46"/>
      <c r="TSB1" s="46"/>
      <c r="TSC1" s="46"/>
      <c r="TSD1" s="46"/>
      <c r="TSE1" s="46"/>
      <c r="TSF1" s="46"/>
      <c r="TSG1" s="46"/>
      <c r="TSH1" s="46"/>
      <c r="TSI1" s="46"/>
      <c r="TSJ1" s="46"/>
      <c r="TSK1" s="46"/>
      <c r="TSL1" s="46"/>
      <c r="TSM1" s="46"/>
      <c r="TSN1" s="46"/>
      <c r="TSO1" s="46"/>
      <c r="TSP1" s="46"/>
      <c r="TSQ1" s="46"/>
      <c r="TSR1" s="46"/>
      <c r="TSS1" s="46"/>
      <c r="TST1" s="46"/>
      <c r="TSU1" s="46"/>
      <c r="TSV1" s="46"/>
      <c r="TSW1" s="46"/>
      <c r="TSX1" s="46"/>
      <c r="TSY1" s="46"/>
      <c r="TSZ1" s="46"/>
      <c r="TTA1" s="46"/>
      <c r="TTB1" s="46"/>
      <c r="TTC1" s="46"/>
      <c r="TTD1" s="46"/>
      <c r="TTE1" s="46"/>
      <c r="TTF1" s="46"/>
      <c r="TTG1" s="46"/>
      <c r="TTH1" s="46"/>
      <c r="TTI1" s="46"/>
      <c r="TTJ1" s="46"/>
      <c r="TTK1" s="46"/>
      <c r="TTL1" s="46"/>
      <c r="TTM1" s="46"/>
      <c r="TTN1" s="46"/>
      <c r="TTO1" s="46"/>
      <c r="TTP1" s="46"/>
      <c r="TTQ1" s="46"/>
      <c r="TTR1" s="46"/>
      <c r="TTS1" s="46"/>
      <c r="TTT1" s="46"/>
      <c r="TTU1" s="46"/>
      <c r="TTV1" s="46"/>
      <c r="TTW1" s="46"/>
      <c r="TTX1" s="46"/>
      <c r="TTY1" s="46"/>
      <c r="TTZ1" s="46"/>
      <c r="TUA1" s="46"/>
      <c r="TUB1" s="46"/>
      <c r="TUC1" s="46"/>
      <c r="TUD1" s="46"/>
      <c r="TUE1" s="46"/>
      <c r="TUF1" s="46"/>
      <c r="TUG1" s="46"/>
      <c r="TUH1" s="46"/>
      <c r="TUI1" s="46"/>
      <c r="TUJ1" s="46"/>
      <c r="TUK1" s="46"/>
      <c r="TUL1" s="46"/>
      <c r="TUM1" s="46"/>
      <c r="TUN1" s="46"/>
      <c r="TUO1" s="46"/>
      <c r="TUP1" s="46"/>
      <c r="TUQ1" s="46"/>
      <c r="TUR1" s="46"/>
      <c r="TUS1" s="46"/>
      <c r="TUT1" s="46"/>
      <c r="TUU1" s="46"/>
      <c r="TUV1" s="46"/>
      <c r="TUW1" s="46"/>
      <c r="TUX1" s="46"/>
      <c r="TUY1" s="46"/>
      <c r="TUZ1" s="46"/>
      <c r="TVA1" s="46"/>
      <c r="TVB1" s="46"/>
      <c r="TVC1" s="46"/>
      <c r="TVD1" s="46"/>
      <c r="TVE1" s="46"/>
      <c r="TVF1" s="46"/>
      <c r="TVG1" s="46"/>
      <c r="TVH1" s="46"/>
      <c r="TVI1" s="46"/>
      <c r="TVJ1" s="46"/>
      <c r="TVK1" s="46"/>
      <c r="TVL1" s="46"/>
      <c r="TVM1" s="46"/>
      <c r="TVN1" s="46"/>
      <c r="TVO1" s="46"/>
      <c r="TVP1" s="46"/>
      <c r="TVQ1" s="46"/>
      <c r="TVR1" s="46"/>
      <c r="TVS1" s="46"/>
      <c r="TVT1" s="46"/>
      <c r="TVU1" s="46"/>
      <c r="TVV1" s="46"/>
      <c r="TVW1" s="46"/>
      <c r="TVX1" s="46"/>
      <c r="TVY1" s="46"/>
      <c r="TVZ1" s="46"/>
      <c r="TWA1" s="46"/>
      <c r="TWB1" s="46"/>
      <c r="TWC1" s="46"/>
      <c r="TWD1" s="46"/>
      <c r="TWE1" s="46"/>
      <c r="TWF1" s="46"/>
      <c r="TWG1" s="46"/>
      <c r="TWH1" s="46"/>
      <c r="TWI1" s="46"/>
      <c r="TWJ1" s="46"/>
      <c r="TWK1" s="46"/>
      <c r="TWL1" s="46"/>
      <c r="TWM1" s="46"/>
      <c r="TWN1" s="46"/>
      <c r="TWO1" s="46"/>
      <c r="TWP1" s="46"/>
      <c r="TWQ1" s="46"/>
      <c r="TWR1" s="46"/>
      <c r="TWS1" s="46"/>
      <c r="TWT1" s="46"/>
      <c r="TWU1" s="46"/>
      <c r="TWV1" s="46"/>
      <c r="TWW1" s="46"/>
      <c r="TWX1" s="46"/>
      <c r="TWY1" s="46"/>
      <c r="TWZ1" s="46"/>
      <c r="TXA1" s="46"/>
      <c r="TXB1" s="46"/>
      <c r="TXC1" s="46"/>
      <c r="TXD1" s="46"/>
      <c r="TXE1" s="46"/>
      <c r="TXF1" s="46"/>
      <c r="TXG1" s="46"/>
      <c r="TXH1" s="46"/>
      <c r="TXI1" s="46"/>
      <c r="TXJ1" s="46"/>
      <c r="TXK1" s="46"/>
      <c r="TXL1" s="46"/>
      <c r="TXM1" s="46"/>
      <c r="TXN1" s="46"/>
      <c r="TXO1" s="46"/>
      <c r="TXP1" s="46"/>
      <c r="TXQ1" s="46"/>
      <c r="TXR1" s="46"/>
      <c r="TXS1" s="46"/>
      <c r="TXT1" s="46"/>
      <c r="TXU1" s="46"/>
      <c r="TXV1" s="46"/>
      <c r="TXW1" s="46"/>
      <c r="TXX1" s="46"/>
      <c r="TXY1" s="46"/>
      <c r="TXZ1" s="46"/>
      <c r="TYA1" s="46"/>
      <c r="TYB1" s="46"/>
      <c r="TYC1" s="46"/>
      <c r="TYD1" s="46"/>
      <c r="TYE1" s="46"/>
      <c r="TYF1" s="46"/>
      <c r="TYG1" s="46"/>
      <c r="TYH1" s="46"/>
      <c r="TYI1" s="46"/>
      <c r="TYJ1" s="46"/>
      <c r="TYK1" s="46"/>
      <c r="TYL1" s="46"/>
      <c r="TYM1" s="46"/>
      <c r="TYN1" s="46"/>
      <c r="TYO1" s="46"/>
      <c r="TYP1" s="46"/>
      <c r="TYQ1" s="46"/>
      <c r="TYR1" s="46"/>
      <c r="TYS1" s="46"/>
      <c r="TYT1" s="46"/>
      <c r="TYU1" s="46"/>
      <c r="TYV1" s="46"/>
      <c r="TYW1" s="46"/>
      <c r="TYX1" s="46"/>
      <c r="TYY1" s="46"/>
      <c r="TYZ1" s="46"/>
      <c r="TZA1" s="46"/>
      <c r="TZB1" s="46"/>
      <c r="TZC1" s="46"/>
      <c r="TZD1" s="46"/>
      <c r="TZE1" s="46"/>
      <c r="TZF1" s="46"/>
      <c r="TZG1" s="46"/>
      <c r="TZH1" s="46"/>
      <c r="TZI1" s="46"/>
      <c r="TZJ1" s="46"/>
      <c r="TZK1" s="46"/>
      <c r="TZL1" s="46"/>
      <c r="TZM1" s="46"/>
      <c r="TZN1" s="46"/>
      <c r="TZO1" s="46"/>
      <c r="TZP1" s="46"/>
      <c r="TZQ1" s="46"/>
      <c r="TZR1" s="46"/>
      <c r="TZS1" s="46"/>
      <c r="TZT1" s="46"/>
      <c r="TZU1" s="46"/>
      <c r="TZV1" s="46"/>
      <c r="TZW1" s="46"/>
      <c r="TZX1" s="46"/>
      <c r="TZY1" s="46"/>
      <c r="TZZ1" s="46"/>
      <c r="UAA1" s="46"/>
      <c r="UAB1" s="46"/>
      <c r="UAC1" s="46"/>
      <c r="UAD1" s="46"/>
      <c r="UAE1" s="46"/>
      <c r="UAF1" s="46"/>
      <c r="UAG1" s="46"/>
      <c r="UAH1" s="46"/>
      <c r="UAI1" s="46"/>
      <c r="UAJ1" s="46"/>
      <c r="UAK1" s="46"/>
      <c r="UAL1" s="46"/>
      <c r="UAM1" s="46"/>
      <c r="UAN1" s="46"/>
      <c r="UAO1" s="46"/>
      <c r="UAP1" s="46"/>
      <c r="UAQ1" s="46"/>
      <c r="UAR1" s="46"/>
      <c r="UAS1" s="46"/>
      <c r="UAT1" s="46"/>
      <c r="UAU1" s="46"/>
      <c r="UAV1" s="46"/>
      <c r="UAW1" s="46"/>
      <c r="UAX1" s="46"/>
      <c r="UAY1" s="46"/>
      <c r="UAZ1" s="46"/>
      <c r="UBA1" s="46"/>
      <c r="UBB1" s="46"/>
      <c r="UBC1" s="46"/>
      <c r="UBD1" s="46"/>
      <c r="UBE1" s="46"/>
      <c r="UBF1" s="46"/>
      <c r="UBG1" s="46"/>
      <c r="UBH1" s="46"/>
      <c r="UBI1" s="46"/>
      <c r="UBJ1" s="46"/>
      <c r="UBK1" s="46"/>
      <c r="UBL1" s="46"/>
      <c r="UBM1" s="46"/>
      <c r="UBN1" s="46"/>
      <c r="UBO1" s="46"/>
      <c r="UBP1" s="46"/>
      <c r="UBQ1" s="46"/>
      <c r="UBR1" s="46"/>
      <c r="UBS1" s="46"/>
      <c r="UBT1" s="46"/>
      <c r="UBU1" s="46"/>
      <c r="UBV1" s="46"/>
      <c r="UBW1" s="46"/>
      <c r="UBX1" s="46"/>
      <c r="UBY1" s="46"/>
      <c r="UBZ1" s="46"/>
      <c r="UCA1" s="46"/>
      <c r="UCB1" s="46"/>
      <c r="UCC1" s="46"/>
      <c r="UCD1" s="46"/>
      <c r="UCE1" s="46"/>
      <c r="UCF1" s="46"/>
      <c r="UCG1" s="46"/>
      <c r="UCH1" s="46"/>
      <c r="UCI1" s="46"/>
      <c r="UCJ1" s="46"/>
      <c r="UCK1" s="46"/>
      <c r="UCL1" s="46"/>
      <c r="UCM1" s="46"/>
      <c r="UCN1" s="46"/>
      <c r="UCO1" s="46"/>
      <c r="UCP1" s="46"/>
      <c r="UCQ1" s="46"/>
      <c r="UCR1" s="46"/>
      <c r="UCS1" s="46"/>
      <c r="UCT1" s="46"/>
      <c r="UCU1" s="46"/>
      <c r="UCV1" s="46"/>
      <c r="UCW1" s="46"/>
      <c r="UCX1" s="46"/>
      <c r="UCY1" s="46"/>
      <c r="UCZ1" s="46"/>
      <c r="UDA1" s="46"/>
      <c r="UDB1" s="46"/>
      <c r="UDC1" s="46"/>
      <c r="UDD1" s="46"/>
      <c r="UDE1" s="46"/>
      <c r="UDF1" s="46"/>
      <c r="UDG1" s="46"/>
      <c r="UDH1" s="46"/>
      <c r="UDI1" s="46"/>
      <c r="UDJ1" s="46"/>
      <c r="UDK1" s="46"/>
      <c r="UDL1" s="46"/>
      <c r="UDM1" s="46"/>
      <c r="UDN1" s="46"/>
      <c r="UDO1" s="46"/>
      <c r="UDP1" s="46"/>
      <c r="UDQ1" s="46"/>
      <c r="UDR1" s="46"/>
      <c r="UDS1" s="46"/>
      <c r="UDT1" s="46"/>
      <c r="UDU1" s="46"/>
      <c r="UDV1" s="46"/>
      <c r="UDW1" s="46"/>
      <c r="UDX1" s="46"/>
      <c r="UDY1" s="46"/>
      <c r="UDZ1" s="46"/>
      <c r="UEA1" s="46"/>
      <c r="UEB1" s="46"/>
      <c r="UEC1" s="46"/>
      <c r="UED1" s="46"/>
      <c r="UEE1" s="46"/>
      <c r="UEF1" s="46"/>
      <c r="UEG1" s="46"/>
      <c r="UEH1" s="46"/>
      <c r="UEI1" s="46"/>
      <c r="UEJ1" s="46"/>
      <c r="UEK1" s="46"/>
      <c r="UEL1" s="46"/>
      <c r="UEM1" s="46"/>
      <c r="UEN1" s="46"/>
      <c r="UEO1" s="46"/>
      <c r="UEP1" s="46"/>
      <c r="UEQ1" s="46"/>
      <c r="UER1" s="46"/>
      <c r="UES1" s="46"/>
      <c r="UET1" s="46"/>
      <c r="UEU1" s="46"/>
      <c r="UEV1" s="46"/>
      <c r="UEW1" s="46"/>
      <c r="UEX1" s="46"/>
      <c r="UEY1" s="46"/>
      <c r="UEZ1" s="46"/>
      <c r="UFA1" s="46"/>
      <c r="UFB1" s="46"/>
      <c r="UFC1" s="46"/>
      <c r="UFD1" s="46"/>
      <c r="UFE1" s="46"/>
      <c r="UFF1" s="46"/>
      <c r="UFG1" s="46"/>
      <c r="UFH1" s="46"/>
      <c r="UFI1" s="46"/>
      <c r="UFJ1" s="46"/>
      <c r="UFK1" s="46"/>
      <c r="UFL1" s="46"/>
      <c r="UFM1" s="46"/>
      <c r="UFN1" s="46"/>
      <c r="UFO1" s="46"/>
      <c r="UFP1" s="46"/>
      <c r="UFQ1" s="46"/>
      <c r="UFR1" s="46"/>
      <c r="UFS1" s="46"/>
      <c r="UFT1" s="46"/>
      <c r="UFU1" s="46"/>
      <c r="UFV1" s="46"/>
      <c r="UFW1" s="46"/>
      <c r="UFX1" s="46"/>
      <c r="UFY1" s="46"/>
      <c r="UFZ1" s="46"/>
      <c r="UGA1" s="46"/>
      <c r="UGB1" s="46"/>
      <c r="UGC1" s="46"/>
      <c r="UGD1" s="46"/>
      <c r="UGE1" s="46"/>
      <c r="UGF1" s="46"/>
      <c r="UGG1" s="46"/>
      <c r="UGH1" s="46"/>
      <c r="UGI1" s="46"/>
      <c r="UGJ1" s="46"/>
      <c r="UGK1" s="46"/>
      <c r="UGL1" s="46"/>
      <c r="UGM1" s="46"/>
      <c r="UGN1" s="46"/>
      <c r="UGO1" s="46"/>
      <c r="UGP1" s="46"/>
      <c r="UGQ1" s="46"/>
      <c r="UGR1" s="46"/>
      <c r="UGS1" s="46"/>
      <c r="UGT1" s="46"/>
      <c r="UGU1" s="46"/>
      <c r="UGV1" s="46"/>
      <c r="UGW1" s="46"/>
      <c r="UGX1" s="46"/>
      <c r="UGY1" s="46"/>
      <c r="UGZ1" s="46"/>
      <c r="UHA1" s="46"/>
      <c r="UHB1" s="46"/>
      <c r="UHC1" s="46"/>
      <c r="UHD1" s="46"/>
      <c r="UHE1" s="46"/>
      <c r="UHF1" s="46"/>
      <c r="UHG1" s="46"/>
      <c r="UHH1" s="46"/>
      <c r="UHI1" s="46"/>
      <c r="UHJ1" s="46"/>
      <c r="UHK1" s="46"/>
      <c r="UHL1" s="46"/>
      <c r="UHM1" s="46"/>
      <c r="UHN1" s="46"/>
      <c r="UHO1" s="46"/>
      <c r="UHP1" s="46"/>
      <c r="UHQ1" s="46"/>
      <c r="UHR1" s="46"/>
      <c r="UHS1" s="46"/>
      <c r="UHT1" s="46"/>
      <c r="UHU1" s="46"/>
      <c r="UHV1" s="46"/>
      <c r="UHW1" s="46"/>
      <c r="UHX1" s="46"/>
      <c r="UHY1" s="46"/>
      <c r="UHZ1" s="46"/>
      <c r="UIA1" s="46"/>
      <c r="UIB1" s="46"/>
      <c r="UIC1" s="46"/>
      <c r="UID1" s="46"/>
      <c r="UIE1" s="46"/>
      <c r="UIF1" s="46"/>
      <c r="UIG1" s="46"/>
      <c r="UIH1" s="46"/>
      <c r="UII1" s="46"/>
      <c r="UIJ1" s="46"/>
      <c r="UIK1" s="46"/>
      <c r="UIL1" s="46"/>
      <c r="UIM1" s="46"/>
      <c r="UIN1" s="46"/>
      <c r="UIO1" s="46"/>
      <c r="UIP1" s="46"/>
      <c r="UIQ1" s="46"/>
      <c r="UIR1" s="46"/>
      <c r="UIS1" s="46"/>
      <c r="UIT1" s="46"/>
      <c r="UIU1" s="46"/>
      <c r="UIV1" s="46"/>
      <c r="UIW1" s="46"/>
      <c r="UIX1" s="46"/>
      <c r="UIY1" s="46"/>
      <c r="UIZ1" s="46"/>
      <c r="UJA1" s="46"/>
      <c r="UJB1" s="46"/>
      <c r="UJC1" s="46"/>
      <c r="UJD1" s="46"/>
      <c r="UJE1" s="46"/>
      <c r="UJF1" s="46"/>
      <c r="UJG1" s="46"/>
      <c r="UJH1" s="46"/>
      <c r="UJI1" s="46"/>
      <c r="UJJ1" s="46"/>
      <c r="UJK1" s="46"/>
      <c r="UJL1" s="46"/>
      <c r="UJM1" s="46"/>
      <c r="UJN1" s="46"/>
      <c r="UJO1" s="46"/>
      <c r="UJP1" s="46"/>
      <c r="UJQ1" s="46"/>
      <c r="UJR1" s="46"/>
      <c r="UJS1" s="46"/>
      <c r="UJT1" s="46"/>
      <c r="UJU1" s="46"/>
      <c r="UJV1" s="46"/>
      <c r="UJW1" s="46"/>
      <c r="UJX1" s="46"/>
      <c r="UJY1" s="46"/>
      <c r="UJZ1" s="46"/>
      <c r="UKA1" s="46"/>
      <c r="UKB1" s="46"/>
      <c r="UKC1" s="46"/>
      <c r="UKD1" s="46"/>
      <c r="UKE1" s="46"/>
      <c r="UKF1" s="46"/>
      <c r="UKG1" s="46"/>
      <c r="UKH1" s="46"/>
      <c r="UKI1" s="46"/>
      <c r="UKJ1" s="46"/>
      <c r="UKK1" s="46"/>
      <c r="UKL1" s="46"/>
      <c r="UKM1" s="46"/>
      <c r="UKN1" s="46"/>
      <c r="UKO1" s="46"/>
      <c r="UKP1" s="46"/>
      <c r="UKQ1" s="46"/>
      <c r="UKR1" s="46"/>
      <c r="UKS1" s="46"/>
      <c r="UKT1" s="46"/>
      <c r="UKU1" s="46"/>
      <c r="UKV1" s="46"/>
      <c r="UKW1" s="46"/>
      <c r="UKX1" s="46"/>
      <c r="UKY1" s="46"/>
      <c r="UKZ1" s="46"/>
      <c r="ULA1" s="46"/>
      <c r="ULB1" s="46"/>
      <c r="ULC1" s="46"/>
      <c r="ULD1" s="46"/>
      <c r="ULE1" s="46"/>
      <c r="ULF1" s="46"/>
      <c r="ULG1" s="46"/>
      <c r="ULH1" s="46"/>
      <c r="ULI1" s="46"/>
      <c r="ULJ1" s="46"/>
      <c r="ULK1" s="46"/>
      <c r="ULL1" s="46"/>
      <c r="ULM1" s="46"/>
      <c r="ULN1" s="46"/>
      <c r="ULO1" s="46"/>
      <c r="ULP1" s="46"/>
      <c r="ULQ1" s="46"/>
      <c r="ULR1" s="46"/>
      <c r="ULS1" s="46"/>
      <c r="ULT1" s="46"/>
      <c r="ULU1" s="46"/>
      <c r="ULV1" s="46"/>
      <c r="ULW1" s="46"/>
      <c r="ULX1" s="46"/>
      <c r="ULY1" s="46"/>
      <c r="ULZ1" s="46"/>
      <c r="UMA1" s="46"/>
      <c r="UMB1" s="46"/>
      <c r="UMC1" s="46"/>
      <c r="UMD1" s="46"/>
      <c r="UME1" s="46"/>
      <c r="UMF1" s="46"/>
      <c r="UMG1" s="46"/>
      <c r="UMH1" s="46"/>
      <c r="UMI1" s="46"/>
      <c r="UMJ1" s="46"/>
      <c r="UMK1" s="46"/>
      <c r="UML1" s="46"/>
      <c r="UMM1" s="46"/>
      <c r="UMN1" s="46"/>
      <c r="UMO1" s="46"/>
      <c r="UMP1" s="46"/>
      <c r="UMQ1" s="46"/>
      <c r="UMR1" s="46"/>
      <c r="UMS1" s="46"/>
      <c r="UMT1" s="46"/>
      <c r="UMU1" s="46"/>
      <c r="UMV1" s="46"/>
      <c r="UMW1" s="46"/>
      <c r="UMX1" s="46"/>
      <c r="UMY1" s="46"/>
      <c r="UMZ1" s="46"/>
      <c r="UNA1" s="46"/>
      <c r="UNB1" s="46"/>
      <c r="UNC1" s="46"/>
      <c r="UND1" s="46"/>
      <c r="UNE1" s="46"/>
      <c r="UNF1" s="46"/>
      <c r="UNG1" s="46"/>
      <c r="UNH1" s="46"/>
      <c r="UNI1" s="46"/>
      <c r="UNJ1" s="46"/>
      <c r="UNK1" s="46"/>
      <c r="UNL1" s="46"/>
      <c r="UNM1" s="46"/>
      <c r="UNN1" s="46"/>
      <c r="UNO1" s="46"/>
      <c r="UNP1" s="46"/>
      <c r="UNQ1" s="46"/>
      <c r="UNR1" s="46"/>
      <c r="UNS1" s="46"/>
      <c r="UNT1" s="46"/>
      <c r="UNU1" s="46"/>
      <c r="UNV1" s="46"/>
      <c r="UNW1" s="46"/>
      <c r="UNX1" s="46"/>
      <c r="UNY1" s="46"/>
      <c r="UNZ1" s="46"/>
      <c r="UOA1" s="46"/>
      <c r="UOB1" s="46"/>
      <c r="UOC1" s="46"/>
      <c r="UOD1" s="46"/>
      <c r="UOE1" s="46"/>
      <c r="UOF1" s="46"/>
      <c r="UOG1" s="46"/>
      <c r="UOH1" s="46"/>
      <c r="UOI1" s="46"/>
      <c r="UOJ1" s="46"/>
      <c r="UOK1" s="46"/>
      <c r="UOL1" s="46"/>
      <c r="UOM1" s="46"/>
      <c r="UON1" s="46"/>
      <c r="UOO1" s="46"/>
      <c r="UOP1" s="46"/>
      <c r="UOQ1" s="46"/>
      <c r="UOR1" s="46"/>
      <c r="UOS1" s="46"/>
      <c r="UOT1" s="46"/>
      <c r="UOU1" s="46"/>
      <c r="UOV1" s="46"/>
      <c r="UOW1" s="46"/>
      <c r="UOX1" s="46"/>
      <c r="UOY1" s="46"/>
      <c r="UOZ1" s="46"/>
      <c r="UPA1" s="46"/>
      <c r="UPB1" s="46"/>
      <c r="UPC1" s="46"/>
      <c r="UPD1" s="46"/>
      <c r="UPE1" s="46"/>
      <c r="UPF1" s="46"/>
      <c r="UPG1" s="46"/>
      <c r="UPH1" s="46"/>
      <c r="UPI1" s="46"/>
      <c r="UPJ1" s="46"/>
      <c r="UPK1" s="46"/>
      <c r="UPL1" s="46"/>
      <c r="UPM1" s="46"/>
      <c r="UPN1" s="46"/>
      <c r="UPO1" s="46"/>
      <c r="UPP1" s="46"/>
      <c r="UPQ1" s="46"/>
      <c r="UPR1" s="46"/>
      <c r="UPS1" s="46"/>
      <c r="UPT1" s="46"/>
      <c r="UPU1" s="46"/>
      <c r="UPV1" s="46"/>
      <c r="UPW1" s="46"/>
      <c r="UPX1" s="46"/>
      <c r="UPY1" s="46"/>
      <c r="UPZ1" s="46"/>
      <c r="UQA1" s="46"/>
      <c r="UQB1" s="46"/>
      <c r="UQC1" s="46"/>
      <c r="UQD1" s="46"/>
      <c r="UQE1" s="46"/>
      <c r="UQF1" s="46"/>
      <c r="UQG1" s="46"/>
      <c r="UQH1" s="46"/>
      <c r="UQI1" s="46"/>
      <c r="UQJ1" s="46"/>
      <c r="UQK1" s="46"/>
      <c r="UQL1" s="46"/>
      <c r="UQM1" s="46"/>
      <c r="UQN1" s="46"/>
      <c r="UQO1" s="46"/>
      <c r="UQP1" s="46"/>
      <c r="UQQ1" s="46"/>
      <c r="UQR1" s="46"/>
      <c r="UQS1" s="46"/>
      <c r="UQT1" s="46"/>
      <c r="UQU1" s="46"/>
      <c r="UQV1" s="46"/>
      <c r="UQW1" s="46"/>
      <c r="UQX1" s="46"/>
      <c r="UQY1" s="46"/>
      <c r="UQZ1" s="46"/>
      <c r="URA1" s="46"/>
      <c r="URB1" s="46"/>
      <c r="URC1" s="46"/>
      <c r="URD1" s="46"/>
      <c r="URE1" s="46"/>
      <c r="URF1" s="46"/>
      <c r="URG1" s="46"/>
      <c r="URH1" s="46"/>
      <c r="URI1" s="46"/>
      <c r="URJ1" s="46"/>
      <c r="URK1" s="46"/>
      <c r="URL1" s="46"/>
      <c r="URM1" s="46"/>
      <c r="URN1" s="46"/>
      <c r="URO1" s="46"/>
      <c r="URP1" s="46"/>
      <c r="URQ1" s="46"/>
      <c r="URR1" s="46"/>
      <c r="URS1" s="46"/>
      <c r="URT1" s="46"/>
      <c r="URU1" s="46"/>
      <c r="URV1" s="46"/>
      <c r="URW1" s="46"/>
      <c r="URX1" s="46"/>
      <c r="URY1" s="46"/>
      <c r="URZ1" s="46"/>
      <c r="USA1" s="46"/>
      <c r="USB1" s="46"/>
      <c r="USC1" s="46"/>
      <c r="USD1" s="46"/>
      <c r="USE1" s="46"/>
      <c r="USF1" s="46"/>
      <c r="USG1" s="46"/>
      <c r="USH1" s="46"/>
      <c r="USI1" s="46"/>
      <c r="USJ1" s="46"/>
      <c r="USK1" s="46"/>
      <c r="USL1" s="46"/>
      <c r="USM1" s="46"/>
      <c r="USN1" s="46"/>
      <c r="USO1" s="46"/>
      <c r="USP1" s="46"/>
      <c r="USQ1" s="46"/>
      <c r="USR1" s="46"/>
      <c r="USS1" s="46"/>
      <c r="UST1" s="46"/>
      <c r="USU1" s="46"/>
      <c r="USV1" s="46"/>
      <c r="USW1" s="46"/>
      <c r="USX1" s="46"/>
      <c r="USY1" s="46"/>
      <c r="USZ1" s="46"/>
      <c r="UTA1" s="46"/>
      <c r="UTB1" s="46"/>
      <c r="UTC1" s="46"/>
      <c r="UTD1" s="46"/>
      <c r="UTE1" s="46"/>
      <c r="UTF1" s="46"/>
      <c r="UTG1" s="46"/>
      <c r="UTH1" s="46"/>
      <c r="UTI1" s="46"/>
      <c r="UTJ1" s="46"/>
      <c r="UTK1" s="46"/>
      <c r="UTL1" s="46"/>
      <c r="UTM1" s="46"/>
      <c r="UTN1" s="46"/>
      <c r="UTO1" s="46"/>
      <c r="UTP1" s="46"/>
      <c r="UTQ1" s="46"/>
      <c r="UTR1" s="46"/>
      <c r="UTS1" s="46"/>
      <c r="UTT1" s="46"/>
      <c r="UTU1" s="46"/>
      <c r="UTV1" s="46"/>
      <c r="UTW1" s="46"/>
      <c r="UTX1" s="46"/>
      <c r="UTY1" s="46"/>
      <c r="UTZ1" s="46"/>
      <c r="UUA1" s="46"/>
      <c r="UUB1" s="46"/>
      <c r="UUC1" s="46"/>
      <c r="UUD1" s="46"/>
      <c r="UUE1" s="46"/>
      <c r="UUF1" s="46"/>
      <c r="UUG1" s="46"/>
      <c r="UUH1" s="46"/>
      <c r="UUI1" s="46"/>
      <c r="UUJ1" s="46"/>
      <c r="UUK1" s="46"/>
      <c r="UUL1" s="46"/>
      <c r="UUM1" s="46"/>
      <c r="UUN1" s="46"/>
      <c r="UUO1" s="46"/>
      <c r="UUP1" s="46"/>
      <c r="UUQ1" s="46"/>
      <c r="UUR1" s="46"/>
      <c r="UUS1" s="46"/>
      <c r="UUT1" s="46"/>
      <c r="UUU1" s="46"/>
      <c r="UUV1" s="46"/>
      <c r="UUW1" s="46"/>
      <c r="UUX1" s="46"/>
      <c r="UUY1" s="46"/>
      <c r="UUZ1" s="46"/>
      <c r="UVA1" s="46"/>
      <c r="UVB1" s="46"/>
      <c r="UVC1" s="46"/>
      <c r="UVD1" s="46"/>
      <c r="UVE1" s="46"/>
      <c r="UVF1" s="46"/>
      <c r="UVG1" s="46"/>
      <c r="UVH1" s="46"/>
      <c r="UVI1" s="46"/>
      <c r="UVJ1" s="46"/>
      <c r="UVK1" s="46"/>
      <c r="UVL1" s="46"/>
      <c r="UVM1" s="46"/>
      <c r="UVN1" s="46"/>
      <c r="UVO1" s="46"/>
      <c r="UVP1" s="46"/>
      <c r="UVQ1" s="46"/>
      <c r="UVR1" s="46"/>
      <c r="UVS1" s="46"/>
      <c r="UVT1" s="46"/>
      <c r="UVU1" s="46"/>
      <c r="UVV1" s="46"/>
      <c r="UVW1" s="46"/>
      <c r="UVX1" s="46"/>
      <c r="UVY1" s="46"/>
      <c r="UVZ1" s="46"/>
      <c r="UWA1" s="46"/>
      <c r="UWB1" s="46"/>
      <c r="UWC1" s="46"/>
      <c r="UWD1" s="46"/>
      <c r="UWE1" s="46"/>
      <c r="UWF1" s="46"/>
      <c r="UWG1" s="46"/>
      <c r="UWH1" s="46"/>
      <c r="UWI1" s="46"/>
      <c r="UWJ1" s="46"/>
      <c r="UWK1" s="46"/>
      <c r="UWL1" s="46"/>
      <c r="UWM1" s="46"/>
      <c r="UWN1" s="46"/>
      <c r="UWO1" s="46"/>
      <c r="UWP1" s="46"/>
      <c r="UWQ1" s="46"/>
      <c r="UWR1" s="46"/>
      <c r="UWS1" s="46"/>
      <c r="UWT1" s="46"/>
      <c r="UWU1" s="46"/>
      <c r="UWV1" s="46"/>
      <c r="UWW1" s="46"/>
      <c r="UWX1" s="46"/>
      <c r="UWY1" s="46"/>
      <c r="UWZ1" s="46"/>
      <c r="UXA1" s="46"/>
      <c r="UXB1" s="46"/>
      <c r="UXC1" s="46"/>
      <c r="UXD1" s="46"/>
      <c r="UXE1" s="46"/>
      <c r="UXF1" s="46"/>
      <c r="UXG1" s="46"/>
      <c r="UXH1" s="46"/>
      <c r="UXI1" s="46"/>
      <c r="UXJ1" s="46"/>
      <c r="UXK1" s="46"/>
      <c r="UXL1" s="46"/>
      <c r="UXM1" s="46"/>
      <c r="UXN1" s="46"/>
      <c r="UXO1" s="46"/>
      <c r="UXP1" s="46"/>
      <c r="UXQ1" s="46"/>
      <c r="UXR1" s="46"/>
      <c r="UXS1" s="46"/>
      <c r="UXT1" s="46"/>
      <c r="UXU1" s="46"/>
      <c r="UXV1" s="46"/>
      <c r="UXW1" s="46"/>
      <c r="UXX1" s="46"/>
      <c r="UXY1" s="46"/>
      <c r="UXZ1" s="46"/>
      <c r="UYA1" s="46"/>
      <c r="UYB1" s="46"/>
      <c r="UYC1" s="46"/>
      <c r="UYD1" s="46"/>
      <c r="UYE1" s="46"/>
      <c r="UYF1" s="46"/>
      <c r="UYG1" s="46"/>
      <c r="UYH1" s="46"/>
      <c r="UYI1" s="46"/>
      <c r="UYJ1" s="46"/>
      <c r="UYK1" s="46"/>
      <c r="UYL1" s="46"/>
      <c r="UYM1" s="46"/>
      <c r="UYN1" s="46"/>
      <c r="UYO1" s="46"/>
      <c r="UYP1" s="46"/>
      <c r="UYQ1" s="46"/>
      <c r="UYR1" s="46"/>
      <c r="UYS1" s="46"/>
      <c r="UYT1" s="46"/>
      <c r="UYU1" s="46"/>
      <c r="UYV1" s="46"/>
      <c r="UYW1" s="46"/>
      <c r="UYX1" s="46"/>
      <c r="UYY1" s="46"/>
      <c r="UYZ1" s="46"/>
      <c r="UZA1" s="46"/>
      <c r="UZB1" s="46"/>
      <c r="UZC1" s="46"/>
      <c r="UZD1" s="46"/>
      <c r="UZE1" s="46"/>
      <c r="UZF1" s="46"/>
      <c r="UZG1" s="46"/>
      <c r="UZH1" s="46"/>
      <c r="UZI1" s="46"/>
      <c r="UZJ1" s="46"/>
      <c r="UZK1" s="46"/>
      <c r="UZL1" s="46"/>
      <c r="UZM1" s="46"/>
      <c r="UZN1" s="46"/>
      <c r="UZO1" s="46"/>
      <c r="UZP1" s="46"/>
      <c r="UZQ1" s="46"/>
      <c r="UZR1" s="46"/>
      <c r="UZS1" s="46"/>
      <c r="UZT1" s="46"/>
      <c r="UZU1" s="46"/>
      <c r="UZV1" s="46"/>
      <c r="UZW1" s="46"/>
      <c r="UZX1" s="46"/>
      <c r="UZY1" s="46"/>
      <c r="UZZ1" s="46"/>
      <c r="VAA1" s="46"/>
      <c r="VAB1" s="46"/>
      <c r="VAC1" s="46"/>
      <c r="VAD1" s="46"/>
      <c r="VAE1" s="46"/>
      <c r="VAF1" s="46"/>
      <c r="VAG1" s="46"/>
      <c r="VAH1" s="46"/>
      <c r="VAI1" s="46"/>
      <c r="VAJ1" s="46"/>
      <c r="VAK1" s="46"/>
      <c r="VAL1" s="46"/>
      <c r="VAM1" s="46"/>
      <c r="VAN1" s="46"/>
      <c r="VAO1" s="46"/>
      <c r="VAP1" s="46"/>
      <c r="VAQ1" s="46"/>
      <c r="VAR1" s="46"/>
      <c r="VAS1" s="46"/>
      <c r="VAT1" s="46"/>
      <c r="VAU1" s="46"/>
      <c r="VAV1" s="46"/>
      <c r="VAW1" s="46"/>
      <c r="VAX1" s="46"/>
      <c r="VAY1" s="46"/>
      <c r="VAZ1" s="46"/>
      <c r="VBA1" s="46"/>
      <c r="VBB1" s="46"/>
      <c r="VBC1" s="46"/>
      <c r="VBD1" s="46"/>
      <c r="VBE1" s="46"/>
      <c r="VBF1" s="46"/>
      <c r="VBG1" s="46"/>
      <c r="VBH1" s="46"/>
      <c r="VBI1" s="46"/>
      <c r="VBJ1" s="46"/>
      <c r="VBK1" s="46"/>
      <c r="VBL1" s="46"/>
      <c r="VBM1" s="46"/>
      <c r="VBN1" s="46"/>
      <c r="VBO1" s="46"/>
      <c r="VBP1" s="46"/>
      <c r="VBQ1" s="46"/>
      <c r="VBR1" s="46"/>
      <c r="VBS1" s="46"/>
      <c r="VBT1" s="46"/>
      <c r="VBU1" s="46"/>
      <c r="VBV1" s="46"/>
      <c r="VBW1" s="46"/>
      <c r="VBX1" s="46"/>
      <c r="VBY1" s="46"/>
      <c r="VBZ1" s="46"/>
      <c r="VCA1" s="46"/>
      <c r="VCB1" s="46"/>
      <c r="VCC1" s="46"/>
      <c r="VCD1" s="46"/>
      <c r="VCE1" s="46"/>
      <c r="VCF1" s="46"/>
      <c r="VCG1" s="46"/>
      <c r="VCH1" s="46"/>
      <c r="VCI1" s="46"/>
      <c r="VCJ1" s="46"/>
      <c r="VCK1" s="46"/>
      <c r="VCL1" s="46"/>
      <c r="VCM1" s="46"/>
      <c r="VCN1" s="46"/>
      <c r="VCO1" s="46"/>
      <c r="VCP1" s="46"/>
      <c r="VCQ1" s="46"/>
      <c r="VCR1" s="46"/>
      <c r="VCS1" s="46"/>
      <c r="VCT1" s="46"/>
      <c r="VCU1" s="46"/>
      <c r="VCV1" s="46"/>
      <c r="VCW1" s="46"/>
      <c r="VCX1" s="46"/>
      <c r="VCY1" s="46"/>
      <c r="VCZ1" s="46"/>
      <c r="VDA1" s="46"/>
      <c r="VDB1" s="46"/>
      <c r="VDC1" s="46"/>
      <c r="VDD1" s="46"/>
      <c r="VDE1" s="46"/>
      <c r="VDF1" s="46"/>
      <c r="VDG1" s="46"/>
      <c r="VDH1" s="46"/>
      <c r="VDI1" s="46"/>
      <c r="VDJ1" s="46"/>
      <c r="VDK1" s="46"/>
      <c r="VDL1" s="46"/>
      <c r="VDM1" s="46"/>
      <c r="VDN1" s="46"/>
      <c r="VDO1" s="46"/>
      <c r="VDP1" s="46"/>
      <c r="VDQ1" s="46"/>
      <c r="VDR1" s="46"/>
      <c r="VDS1" s="46"/>
      <c r="VDT1" s="46"/>
      <c r="VDU1" s="46"/>
      <c r="VDV1" s="46"/>
      <c r="VDW1" s="46"/>
      <c r="VDX1" s="46"/>
      <c r="VDY1" s="46"/>
      <c r="VDZ1" s="46"/>
      <c r="VEA1" s="46"/>
      <c r="VEB1" s="46"/>
      <c r="VEC1" s="46"/>
      <c r="VED1" s="46"/>
      <c r="VEE1" s="46"/>
      <c r="VEF1" s="46"/>
      <c r="VEG1" s="46"/>
      <c r="VEH1" s="46"/>
      <c r="VEI1" s="46"/>
      <c r="VEJ1" s="46"/>
      <c r="VEK1" s="46"/>
      <c r="VEL1" s="46"/>
      <c r="VEM1" s="46"/>
      <c r="VEN1" s="46"/>
      <c r="VEO1" s="46"/>
      <c r="VEP1" s="46"/>
      <c r="VEQ1" s="46"/>
      <c r="VER1" s="46"/>
      <c r="VES1" s="46"/>
      <c r="VET1" s="46"/>
      <c r="VEU1" s="46"/>
      <c r="VEV1" s="46"/>
      <c r="VEW1" s="46"/>
      <c r="VEX1" s="46"/>
      <c r="VEY1" s="46"/>
      <c r="VEZ1" s="46"/>
      <c r="VFA1" s="46"/>
      <c r="VFB1" s="46"/>
      <c r="VFC1" s="46"/>
      <c r="VFD1" s="46"/>
      <c r="VFE1" s="46"/>
      <c r="VFF1" s="46"/>
      <c r="VFG1" s="46"/>
      <c r="VFH1" s="46"/>
      <c r="VFI1" s="46"/>
      <c r="VFJ1" s="46"/>
      <c r="VFK1" s="46"/>
      <c r="VFL1" s="46"/>
      <c r="VFM1" s="46"/>
      <c r="VFN1" s="46"/>
      <c r="VFO1" s="46"/>
      <c r="VFP1" s="46"/>
      <c r="VFQ1" s="46"/>
      <c r="VFR1" s="46"/>
      <c r="VFS1" s="46"/>
      <c r="VFT1" s="46"/>
      <c r="VFU1" s="46"/>
      <c r="VFV1" s="46"/>
      <c r="VFW1" s="46"/>
      <c r="VFX1" s="46"/>
      <c r="VFY1" s="46"/>
      <c r="VFZ1" s="46"/>
      <c r="VGA1" s="46"/>
      <c r="VGB1" s="46"/>
      <c r="VGC1" s="46"/>
      <c r="VGD1" s="46"/>
      <c r="VGE1" s="46"/>
      <c r="VGF1" s="46"/>
      <c r="VGG1" s="46"/>
      <c r="VGH1" s="46"/>
      <c r="VGI1" s="46"/>
      <c r="VGJ1" s="46"/>
      <c r="VGK1" s="46"/>
      <c r="VGL1" s="46"/>
      <c r="VGM1" s="46"/>
      <c r="VGN1" s="46"/>
      <c r="VGO1" s="46"/>
      <c r="VGP1" s="46"/>
      <c r="VGQ1" s="46"/>
      <c r="VGR1" s="46"/>
      <c r="VGS1" s="46"/>
      <c r="VGT1" s="46"/>
      <c r="VGU1" s="46"/>
      <c r="VGV1" s="46"/>
      <c r="VGW1" s="46"/>
      <c r="VGX1" s="46"/>
      <c r="VGY1" s="46"/>
      <c r="VGZ1" s="46"/>
      <c r="VHA1" s="46"/>
      <c r="VHB1" s="46"/>
      <c r="VHC1" s="46"/>
      <c r="VHD1" s="46"/>
      <c r="VHE1" s="46"/>
      <c r="VHF1" s="46"/>
      <c r="VHG1" s="46"/>
      <c r="VHH1" s="46"/>
      <c r="VHI1" s="46"/>
      <c r="VHJ1" s="46"/>
      <c r="VHK1" s="46"/>
      <c r="VHL1" s="46"/>
      <c r="VHM1" s="46"/>
      <c r="VHN1" s="46"/>
      <c r="VHO1" s="46"/>
      <c r="VHP1" s="46"/>
      <c r="VHQ1" s="46"/>
      <c r="VHR1" s="46"/>
      <c r="VHS1" s="46"/>
      <c r="VHT1" s="46"/>
      <c r="VHU1" s="46"/>
      <c r="VHV1" s="46"/>
      <c r="VHW1" s="46"/>
      <c r="VHX1" s="46"/>
      <c r="VHY1" s="46"/>
      <c r="VHZ1" s="46"/>
      <c r="VIA1" s="46"/>
      <c r="VIB1" s="46"/>
      <c r="VIC1" s="46"/>
      <c r="VID1" s="46"/>
      <c r="VIE1" s="46"/>
      <c r="VIF1" s="46"/>
      <c r="VIG1" s="46"/>
      <c r="VIH1" s="46"/>
      <c r="VII1" s="46"/>
      <c r="VIJ1" s="46"/>
      <c r="VIK1" s="46"/>
      <c r="VIL1" s="46"/>
      <c r="VIM1" s="46"/>
      <c r="VIN1" s="46"/>
      <c r="VIO1" s="46"/>
      <c r="VIP1" s="46"/>
      <c r="VIQ1" s="46"/>
      <c r="VIR1" s="46"/>
      <c r="VIS1" s="46"/>
      <c r="VIT1" s="46"/>
      <c r="VIU1" s="46"/>
      <c r="VIV1" s="46"/>
      <c r="VIW1" s="46"/>
      <c r="VIX1" s="46"/>
      <c r="VIY1" s="46"/>
      <c r="VIZ1" s="46"/>
      <c r="VJA1" s="46"/>
      <c r="VJB1" s="46"/>
      <c r="VJC1" s="46"/>
      <c r="VJD1" s="46"/>
      <c r="VJE1" s="46"/>
      <c r="VJF1" s="46"/>
      <c r="VJG1" s="46"/>
      <c r="VJH1" s="46"/>
      <c r="VJI1" s="46"/>
      <c r="VJJ1" s="46"/>
      <c r="VJK1" s="46"/>
      <c r="VJL1" s="46"/>
      <c r="VJM1" s="46"/>
      <c r="VJN1" s="46"/>
      <c r="VJO1" s="46"/>
      <c r="VJP1" s="46"/>
      <c r="VJQ1" s="46"/>
      <c r="VJR1" s="46"/>
      <c r="VJS1" s="46"/>
      <c r="VJT1" s="46"/>
      <c r="VJU1" s="46"/>
      <c r="VJV1" s="46"/>
      <c r="VJW1" s="46"/>
      <c r="VJX1" s="46"/>
      <c r="VJY1" s="46"/>
      <c r="VJZ1" s="46"/>
      <c r="VKA1" s="46"/>
      <c r="VKB1" s="46"/>
      <c r="VKC1" s="46"/>
      <c r="VKD1" s="46"/>
      <c r="VKE1" s="46"/>
      <c r="VKF1" s="46"/>
      <c r="VKG1" s="46"/>
      <c r="VKH1" s="46"/>
      <c r="VKI1" s="46"/>
      <c r="VKJ1" s="46"/>
      <c r="VKK1" s="46"/>
      <c r="VKL1" s="46"/>
      <c r="VKM1" s="46"/>
      <c r="VKN1" s="46"/>
      <c r="VKO1" s="46"/>
      <c r="VKP1" s="46"/>
      <c r="VKQ1" s="46"/>
      <c r="VKR1" s="46"/>
      <c r="VKS1" s="46"/>
      <c r="VKT1" s="46"/>
      <c r="VKU1" s="46"/>
      <c r="VKV1" s="46"/>
      <c r="VKW1" s="46"/>
      <c r="VKX1" s="46"/>
      <c r="VKY1" s="46"/>
      <c r="VKZ1" s="46"/>
      <c r="VLA1" s="46"/>
      <c r="VLB1" s="46"/>
      <c r="VLC1" s="46"/>
      <c r="VLD1" s="46"/>
      <c r="VLE1" s="46"/>
      <c r="VLF1" s="46"/>
      <c r="VLG1" s="46"/>
      <c r="VLH1" s="46"/>
      <c r="VLI1" s="46"/>
      <c r="VLJ1" s="46"/>
      <c r="VLK1" s="46"/>
      <c r="VLL1" s="46"/>
      <c r="VLM1" s="46"/>
      <c r="VLN1" s="46"/>
      <c r="VLO1" s="46"/>
      <c r="VLP1" s="46"/>
      <c r="VLQ1" s="46"/>
      <c r="VLR1" s="46"/>
      <c r="VLS1" s="46"/>
      <c r="VLT1" s="46"/>
      <c r="VLU1" s="46"/>
      <c r="VLV1" s="46"/>
      <c r="VLW1" s="46"/>
      <c r="VLX1" s="46"/>
      <c r="VLY1" s="46"/>
      <c r="VLZ1" s="46"/>
      <c r="VMA1" s="46"/>
      <c r="VMB1" s="46"/>
      <c r="VMC1" s="46"/>
      <c r="VMD1" s="46"/>
      <c r="VME1" s="46"/>
      <c r="VMF1" s="46"/>
      <c r="VMG1" s="46"/>
      <c r="VMH1" s="46"/>
      <c r="VMI1" s="46"/>
      <c r="VMJ1" s="46"/>
      <c r="VMK1" s="46"/>
      <c r="VML1" s="46"/>
      <c r="VMM1" s="46"/>
      <c r="VMN1" s="46"/>
      <c r="VMO1" s="46"/>
      <c r="VMP1" s="46"/>
      <c r="VMQ1" s="46"/>
      <c r="VMR1" s="46"/>
      <c r="VMS1" s="46"/>
      <c r="VMT1" s="46"/>
      <c r="VMU1" s="46"/>
      <c r="VMV1" s="46"/>
      <c r="VMW1" s="46"/>
      <c r="VMX1" s="46"/>
      <c r="VMY1" s="46"/>
      <c r="VMZ1" s="46"/>
      <c r="VNA1" s="46"/>
      <c r="VNB1" s="46"/>
      <c r="VNC1" s="46"/>
      <c r="VND1" s="46"/>
      <c r="VNE1" s="46"/>
      <c r="VNF1" s="46"/>
      <c r="VNG1" s="46"/>
      <c r="VNH1" s="46"/>
      <c r="VNI1" s="46"/>
      <c r="VNJ1" s="46"/>
      <c r="VNK1" s="46"/>
      <c r="VNL1" s="46"/>
      <c r="VNM1" s="46"/>
      <c r="VNN1" s="46"/>
      <c r="VNO1" s="46"/>
      <c r="VNP1" s="46"/>
      <c r="VNQ1" s="46"/>
      <c r="VNR1" s="46"/>
      <c r="VNS1" s="46"/>
      <c r="VNT1" s="46"/>
      <c r="VNU1" s="46"/>
      <c r="VNV1" s="46"/>
      <c r="VNW1" s="46"/>
      <c r="VNX1" s="46"/>
      <c r="VNY1" s="46"/>
      <c r="VNZ1" s="46"/>
      <c r="VOA1" s="46"/>
      <c r="VOB1" s="46"/>
      <c r="VOC1" s="46"/>
      <c r="VOD1" s="46"/>
      <c r="VOE1" s="46"/>
      <c r="VOF1" s="46"/>
      <c r="VOG1" s="46"/>
      <c r="VOH1" s="46"/>
      <c r="VOI1" s="46"/>
      <c r="VOJ1" s="46"/>
      <c r="VOK1" s="46"/>
      <c r="VOL1" s="46"/>
      <c r="VOM1" s="46"/>
      <c r="VON1" s="46"/>
      <c r="VOO1" s="46"/>
      <c r="VOP1" s="46"/>
      <c r="VOQ1" s="46"/>
      <c r="VOR1" s="46"/>
      <c r="VOS1" s="46"/>
      <c r="VOT1" s="46"/>
      <c r="VOU1" s="46"/>
      <c r="VOV1" s="46"/>
      <c r="VOW1" s="46"/>
      <c r="VOX1" s="46"/>
      <c r="VOY1" s="46"/>
      <c r="VOZ1" s="46"/>
      <c r="VPA1" s="46"/>
      <c r="VPB1" s="46"/>
      <c r="VPC1" s="46"/>
      <c r="VPD1" s="46"/>
      <c r="VPE1" s="46"/>
      <c r="VPF1" s="46"/>
      <c r="VPG1" s="46"/>
      <c r="VPH1" s="46"/>
      <c r="VPI1" s="46"/>
      <c r="VPJ1" s="46"/>
      <c r="VPK1" s="46"/>
      <c r="VPL1" s="46"/>
      <c r="VPM1" s="46"/>
      <c r="VPN1" s="46"/>
      <c r="VPO1" s="46"/>
      <c r="VPP1" s="46"/>
      <c r="VPQ1" s="46"/>
      <c r="VPR1" s="46"/>
      <c r="VPS1" s="46"/>
      <c r="VPT1" s="46"/>
      <c r="VPU1" s="46"/>
      <c r="VPV1" s="46"/>
      <c r="VPW1" s="46"/>
      <c r="VPX1" s="46"/>
      <c r="VPY1" s="46"/>
      <c r="VPZ1" s="46"/>
      <c r="VQA1" s="46"/>
      <c r="VQB1" s="46"/>
      <c r="VQC1" s="46"/>
      <c r="VQD1" s="46"/>
      <c r="VQE1" s="46"/>
      <c r="VQF1" s="46"/>
      <c r="VQG1" s="46"/>
      <c r="VQH1" s="46"/>
      <c r="VQI1" s="46"/>
      <c r="VQJ1" s="46"/>
      <c r="VQK1" s="46"/>
      <c r="VQL1" s="46"/>
      <c r="VQM1" s="46"/>
      <c r="VQN1" s="46"/>
      <c r="VQO1" s="46"/>
      <c r="VQP1" s="46"/>
      <c r="VQQ1" s="46"/>
      <c r="VQR1" s="46"/>
      <c r="VQS1" s="46"/>
      <c r="VQT1" s="46"/>
      <c r="VQU1" s="46"/>
      <c r="VQV1" s="46"/>
      <c r="VQW1" s="46"/>
      <c r="VQX1" s="46"/>
      <c r="VQY1" s="46"/>
      <c r="VQZ1" s="46"/>
      <c r="VRA1" s="46"/>
      <c r="VRB1" s="46"/>
      <c r="VRC1" s="46"/>
      <c r="VRD1" s="46"/>
      <c r="VRE1" s="46"/>
      <c r="VRF1" s="46"/>
      <c r="VRG1" s="46"/>
      <c r="VRH1" s="46"/>
      <c r="VRI1" s="46"/>
      <c r="VRJ1" s="46"/>
      <c r="VRK1" s="46"/>
      <c r="VRL1" s="46"/>
      <c r="VRM1" s="46"/>
      <c r="VRN1" s="46"/>
      <c r="VRO1" s="46"/>
      <c r="VRP1" s="46"/>
      <c r="VRQ1" s="46"/>
      <c r="VRR1" s="46"/>
      <c r="VRS1" s="46"/>
      <c r="VRT1" s="46"/>
      <c r="VRU1" s="46"/>
      <c r="VRV1" s="46"/>
      <c r="VRW1" s="46"/>
      <c r="VRX1" s="46"/>
      <c r="VRY1" s="46"/>
      <c r="VRZ1" s="46"/>
      <c r="VSA1" s="46"/>
      <c r="VSB1" s="46"/>
      <c r="VSC1" s="46"/>
      <c r="VSD1" s="46"/>
      <c r="VSE1" s="46"/>
      <c r="VSF1" s="46"/>
      <c r="VSG1" s="46"/>
      <c r="VSH1" s="46"/>
      <c r="VSI1" s="46"/>
      <c r="VSJ1" s="46"/>
      <c r="VSK1" s="46"/>
      <c r="VSL1" s="46"/>
      <c r="VSM1" s="46"/>
      <c r="VSN1" s="46"/>
      <c r="VSO1" s="46"/>
      <c r="VSP1" s="46"/>
      <c r="VSQ1" s="46"/>
      <c r="VSR1" s="46"/>
      <c r="VSS1" s="46"/>
      <c r="VST1" s="46"/>
      <c r="VSU1" s="46"/>
      <c r="VSV1" s="46"/>
      <c r="VSW1" s="46"/>
      <c r="VSX1" s="46"/>
      <c r="VSY1" s="46"/>
      <c r="VSZ1" s="46"/>
      <c r="VTA1" s="46"/>
      <c r="VTB1" s="46"/>
      <c r="VTC1" s="46"/>
      <c r="VTD1" s="46"/>
      <c r="VTE1" s="46"/>
      <c r="VTF1" s="46"/>
      <c r="VTG1" s="46"/>
      <c r="VTH1" s="46"/>
      <c r="VTI1" s="46"/>
      <c r="VTJ1" s="46"/>
      <c r="VTK1" s="46"/>
      <c r="VTL1" s="46"/>
      <c r="VTM1" s="46"/>
      <c r="VTN1" s="46"/>
      <c r="VTO1" s="46"/>
      <c r="VTP1" s="46"/>
      <c r="VTQ1" s="46"/>
      <c r="VTR1" s="46"/>
      <c r="VTS1" s="46"/>
      <c r="VTT1" s="46"/>
      <c r="VTU1" s="46"/>
      <c r="VTV1" s="46"/>
      <c r="VTW1" s="46"/>
      <c r="VTX1" s="46"/>
      <c r="VTY1" s="46"/>
      <c r="VTZ1" s="46"/>
      <c r="VUA1" s="46"/>
      <c r="VUB1" s="46"/>
      <c r="VUC1" s="46"/>
      <c r="VUD1" s="46"/>
      <c r="VUE1" s="46"/>
      <c r="VUF1" s="46"/>
      <c r="VUG1" s="46"/>
      <c r="VUH1" s="46"/>
      <c r="VUI1" s="46"/>
      <c r="VUJ1" s="46"/>
      <c r="VUK1" s="46"/>
      <c r="VUL1" s="46"/>
      <c r="VUM1" s="46"/>
      <c r="VUN1" s="46"/>
      <c r="VUO1" s="46"/>
      <c r="VUP1" s="46"/>
      <c r="VUQ1" s="46"/>
      <c r="VUR1" s="46"/>
      <c r="VUS1" s="46"/>
      <c r="VUT1" s="46"/>
      <c r="VUU1" s="46"/>
      <c r="VUV1" s="46"/>
      <c r="VUW1" s="46"/>
      <c r="VUX1" s="46"/>
      <c r="VUY1" s="46"/>
      <c r="VUZ1" s="46"/>
      <c r="VVA1" s="46"/>
      <c r="VVB1" s="46"/>
      <c r="VVC1" s="46"/>
      <c r="VVD1" s="46"/>
      <c r="VVE1" s="46"/>
      <c r="VVF1" s="46"/>
      <c r="VVG1" s="46"/>
      <c r="VVH1" s="46"/>
      <c r="VVI1" s="46"/>
      <c r="VVJ1" s="46"/>
      <c r="VVK1" s="46"/>
      <c r="VVL1" s="46"/>
      <c r="VVM1" s="46"/>
      <c r="VVN1" s="46"/>
      <c r="VVO1" s="46"/>
      <c r="VVP1" s="46"/>
      <c r="VVQ1" s="46"/>
      <c r="VVR1" s="46"/>
      <c r="VVS1" s="46"/>
      <c r="VVT1" s="46"/>
      <c r="VVU1" s="46"/>
      <c r="VVV1" s="46"/>
      <c r="VVW1" s="46"/>
      <c r="VVX1" s="46"/>
      <c r="VVY1" s="46"/>
      <c r="VVZ1" s="46"/>
      <c r="VWA1" s="46"/>
      <c r="VWB1" s="46"/>
      <c r="VWC1" s="46"/>
      <c r="VWD1" s="46"/>
      <c r="VWE1" s="46"/>
      <c r="VWF1" s="46"/>
      <c r="VWG1" s="46"/>
      <c r="VWH1" s="46"/>
      <c r="VWI1" s="46"/>
      <c r="VWJ1" s="46"/>
      <c r="VWK1" s="46"/>
      <c r="VWL1" s="46"/>
      <c r="VWM1" s="46"/>
      <c r="VWN1" s="46"/>
      <c r="VWO1" s="46"/>
      <c r="VWP1" s="46"/>
      <c r="VWQ1" s="46"/>
      <c r="VWR1" s="46"/>
      <c r="VWS1" s="46"/>
      <c r="VWT1" s="46"/>
      <c r="VWU1" s="46"/>
      <c r="VWV1" s="46"/>
      <c r="VWW1" s="46"/>
      <c r="VWX1" s="46"/>
      <c r="VWY1" s="46"/>
      <c r="VWZ1" s="46"/>
      <c r="VXA1" s="46"/>
      <c r="VXB1" s="46"/>
      <c r="VXC1" s="46"/>
      <c r="VXD1" s="46"/>
      <c r="VXE1" s="46"/>
      <c r="VXF1" s="46"/>
      <c r="VXG1" s="46"/>
      <c r="VXH1" s="46"/>
      <c r="VXI1" s="46"/>
      <c r="VXJ1" s="46"/>
      <c r="VXK1" s="46"/>
      <c r="VXL1" s="46"/>
      <c r="VXM1" s="46"/>
      <c r="VXN1" s="46"/>
      <c r="VXO1" s="46"/>
      <c r="VXP1" s="46"/>
      <c r="VXQ1" s="46"/>
      <c r="VXR1" s="46"/>
      <c r="VXS1" s="46"/>
      <c r="VXT1" s="46"/>
      <c r="VXU1" s="46"/>
      <c r="VXV1" s="46"/>
      <c r="VXW1" s="46"/>
      <c r="VXX1" s="46"/>
      <c r="VXY1" s="46"/>
      <c r="VXZ1" s="46"/>
      <c r="VYA1" s="46"/>
      <c r="VYB1" s="46"/>
      <c r="VYC1" s="46"/>
      <c r="VYD1" s="46"/>
      <c r="VYE1" s="46"/>
      <c r="VYF1" s="46"/>
      <c r="VYG1" s="46"/>
      <c r="VYH1" s="46"/>
      <c r="VYI1" s="46"/>
      <c r="VYJ1" s="46"/>
      <c r="VYK1" s="46"/>
      <c r="VYL1" s="46"/>
      <c r="VYM1" s="46"/>
      <c r="VYN1" s="46"/>
      <c r="VYO1" s="46"/>
      <c r="VYP1" s="46"/>
      <c r="VYQ1" s="46"/>
      <c r="VYR1" s="46"/>
      <c r="VYS1" s="46"/>
      <c r="VYT1" s="46"/>
      <c r="VYU1" s="46"/>
      <c r="VYV1" s="46"/>
      <c r="VYW1" s="46"/>
      <c r="VYX1" s="46"/>
      <c r="VYY1" s="46"/>
      <c r="VYZ1" s="46"/>
      <c r="VZA1" s="46"/>
      <c r="VZB1" s="46"/>
      <c r="VZC1" s="46"/>
      <c r="VZD1" s="46"/>
      <c r="VZE1" s="46"/>
      <c r="VZF1" s="46"/>
      <c r="VZG1" s="46"/>
      <c r="VZH1" s="46"/>
      <c r="VZI1" s="46"/>
      <c r="VZJ1" s="46"/>
      <c r="VZK1" s="46"/>
      <c r="VZL1" s="46"/>
      <c r="VZM1" s="46"/>
      <c r="VZN1" s="46"/>
      <c r="VZO1" s="46"/>
      <c r="VZP1" s="46"/>
      <c r="VZQ1" s="46"/>
      <c r="VZR1" s="46"/>
      <c r="VZS1" s="46"/>
      <c r="VZT1" s="46"/>
      <c r="VZU1" s="46"/>
      <c r="VZV1" s="46"/>
      <c r="VZW1" s="46"/>
      <c r="VZX1" s="46"/>
      <c r="VZY1" s="46"/>
      <c r="VZZ1" s="46"/>
      <c r="WAA1" s="46"/>
      <c r="WAB1" s="46"/>
      <c r="WAC1" s="46"/>
      <c r="WAD1" s="46"/>
      <c r="WAE1" s="46"/>
      <c r="WAF1" s="46"/>
      <c r="WAG1" s="46"/>
      <c r="WAH1" s="46"/>
      <c r="WAI1" s="46"/>
      <c r="WAJ1" s="46"/>
      <c r="WAK1" s="46"/>
      <c r="WAL1" s="46"/>
      <c r="WAM1" s="46"/>
      <c r="WAN1" s="46"/>
      <c r="WAO1" s="46"/>
      <c r="WAP1" s="46"/>
      <c r="WAQ1" s="46"/>
      <c r="WAR1" s="46"/>
      <c r="WAS1" s="46"/>
      <c r="WAT1" s="46"/>
      <c r="WAU1" s="46"/>
      <c r="WAV1" s="46"/>
      <c r="WAW1" s="46"/>
      <c r="WAX1" s="46"/>
      <c r="WAY1" s="46"/>
      <c r="WAZ1" s="46"/>
      <c r="WBA1" s="46"/>
      <c r="WBB1" s="46"/>
      <c r="WBC1" s="46"/>
      <c r="WBD1" s="46"/>
      <c r="WBE1" s="46"/>
      <c r="WBF1" s="46"/>
      <c r="WBG1" s="46"/>
      <c r="WBH1" s="46"/>
      <c r="WBI1" s="46"/>
      <c r="WBJ1" s="46"/>
      <c r="WBK1" s="46"/>
      <c r="WBL1" s="46"/>
      <c r="WBM1" s="46"/>
      <c r="WBN1" s="46"/>
      <c r="WBO1" s="46"/>
      <c r="WBP1" s="46"/>
      <c r="WBQ1" s="46"/>
      <c r="WBR1" s="46"/>
      <c r="WBS1" s="46"/>
      <c r="WBT1" s="46"/>
      <c r="WBU1" s="46"/>
      <c r="WBV1" s="46"/>
      <c r="WBW1" s="46"/>
      <c r="WBX1" s="46"/>
      <c r="WBY1" s="46"/>
      <c r="WBZ1" s="46"/>
      <c r="WCA1" s="46"/>
      <c r="WCB1" s="46"/>
      <c r="WCC1" s="46"/>
      <c r="WCD1" s="46"/>
      <c r="WCE1" s="46"/>
      <c r="WCF1" s="46"/>
      <c r="WCG1" s="46"/>
      <c r="WCH1" s="46"/>
      <c r="WCI1" s="46"/>
      <c r="WCJ1" s="46"/>
      <c r="WCK1" s="46"/>
      <c r="WCL1" s="46"/>
      <c r="WCM1" s="46"/>
      <c r="WCN1" s="46"/>
      <c r="WCO1" s="46"/>
      <c r="WCP1" s="46"/>
      <c r="WCQ1" s="46"/>
      <c r="WCR1" s="46"/>
      <c r="WCS1" s="46"/>
      <c r="WCT1" s="46"/>
      <c r="WCU1" s="46"/>
      <c r="WCV1" s="46"/>
      <c r="WCW1" s="46"/>
      <c r="WCX1" s="46"/>
      <c r="WCY1" s="46"/>
      <c r="WCZ1" s="46"/>
      <c r="WDA1" s="46"/>
      <c r="WDB1" s="46"/>
      <c r="WDC1" s="46"/>
      <c r="WDD1" s="46"/>
      <c r="WDE1" s="46"/>
      <c r="WDF1" s="46"/>
      <c r="WDG1" s="46"/>
      <c r="WDH1" s="46"/>
      <c r="WDI1" s="46"/>
      <c r="WDJ1" s="46"/>
      <c r="WDK1" s="46"/>
      <c r="WDL1" s="46"/>
      <c r="WDM1" s="46"/>
      <c r="WDN1" s="46"/>
      <c r="WDO1" s="46"/>
      <c r="WDP1" s="46"/>
      <c r="WDQ1" s="46"/>
      <c r="WDR1" s="46"/>
      <c r="WDS1" s="46"/>
      <c r="WDT1" s="46"/>
      <c r="WDU1" s="46"/>
      <c r="WDV1" s="46"/>
      <c r="WDW1" s="46"/>
      <c r="WDX1" s="46"/>
      <c r="WDY1" s="46"/>
      <c r="WDZ1" s="46"/>
      <c r="WEA1" s="46"/>
      <c r="WEB1" s="46"/>
      <c r="WEC1" s="46"/>
      <c r="WED1" s="46"/>
      <c r="WEE1" s="46"/>
      <c r="WEF1" s="46"/>
      <c r="WEG1" s="46"/>
      <c r="WEH1" s="46"/>
      <c r="WEI1" s="46"/>
      <c r="WEJ1" s="46"/>
      <c r="WEK1" s="46"/>
      <c r="WEL1" s="46"/>
      <c r="WEM1" s="46"/>
      <c r="WEN1" s="46"/>
      <c r="WEO1" s="46"/>
      <c r="WEP1" s="46"/>
      <c r="WEQ1" s="46"/>
      <c r="WER1" s="46"/>
      <c r="WES1" s="46"/>
      <c r="WET1" s="46"/>
      <c r="WEU1" s="46"/>
      <c r="WEV1" s="46"/>
      <c r="WEW1" s="46"/>
      <c r="WEX1" s="46"/>
      <c r="WEY1" s="46"/>
      <c r="WEZ1" s="46"/>
      <c r="WFA1" s="46"/>
      <c r="WFB1" s="46"/>
      <c r="WFC1" s="46"/>
      <c r="WFD1" s="46"/>
      <c r="WFE1" s="46"/>
      <c r="WFF1" s="46"/>
      <c r="WFG1" s="46"/>
      <c r="WFH1" s="46"/>
      <c r="WFI1" s="46"/>
      <c r="WFJ1" s="46"/>
      <c r="WFK1" s="46"/>
      <c r="WFL1" s="46"/>
      <c r="WFM1" s="46"/>
      <c r="WFN1" s="46"/>
      <c r="WFO1" s="46"/>
      <c r="WFP1" s="46"/>
      <c r="WFQ1" s="46"/>
      <c r="WFR1" s="46"/>
      <c r="WFS1" s="46"/>
      <c r="WFT1" s="46"/>
      <c r="WFU1" s="46"/>
      <c r="WFV1" s="46"/>
      <c r="WFW1" s="46"/>
      <c r="WFX1" s="46"/>
      <c r="WFY1" s="46"/>
      <c r="WFZ1" s="46"/>
      <c r="WGA1" s="46"/>
      <c r="WGB1" s="46"/>
      <c r="WGC1" s="46"/>
      <c r="WGD1" s="46"/>
      <c r="WGE1" s="46"/>
      <c r="WGF1" s="46"/>
      <c r="WGG1" s="46"/>
      <c r="WGH1" s="46"/>
      <c r="WGI1" s="46"/>
      <c r="WGJ1" s="46"/>
      <c r="WGK1" s="46"/>
      <c r="WGL1" s="46"/>
      <c r="WGM1" s="46"/>
      <c r="WGN1" s="46"/>
      <c r="WGO1" s="46"/>
      <c r="WGP1" s="46"/>
      <c r="WGQ1" s="46"/>
      <c r="WGR1" s="46"/>
      <c r="WGS1" s="46"/>
      <c r="WGT1" s="46"/>
      <c r="WGU1" s="46"/>
      <c r="WGV1" s="46"/>
      <c r="WGW1" s="46"/>
      <c r="WGX1" s="46"/>
      <c r="WGY1" s="46"/>
      <c r="WGZ1" s="46"/>
      <c r="WHA1" s="46"/>
      <c r="WHB1" s="46"/>
      <c r="WHC1" s="46"/>
      <c r="WHD1" s="46"/>
      <c r="WHE1" s="46"/>
      <c r="WHF1" s="46"/>
      <c r="WHG1" s="46"/>
      <c r="WHH1" s="46"/>
      <c r="WHI1" s="46"/>
      <c r="WHJ1" s="46"/>
      <c r="WHK1" s="46"/>
      <c r="WHL1" s="46"/>
      <c r="WHM1" s="46"/>
      <c r="WHN1" s="46"/>
      <c r="WHO1" s="46"/>
      <c r="WHP1" s="46"/>
      <c r="WHQ1" s="46"/>
      <c r="WHR1" s="46"/>
      <c r="WHS1" s="46"/>
      <c r="WHT1" s="46"/>
      <c r="WHU1" s="46"/>
      <c r="WHV1" s="46"/>
      <c r="WHW1" s="46"/>
      <c r="WHX1" s="46"/>
      <c r="WHY1" s="46"/>
      <c r="WHZ1" s="46"/>
      <c r="WIA1" s="46"/>
      <c r="WIB1" s="46"/>
      <c r="WIC1" s="46"/>
      <c r="WID1" s="46"/>
      <c r="WIE1" s="46"/>
      <c r="WIF1" s="46"/>
      <c r="WIG1" s="46"/>
      <c r="WIH1" s="46"/>
      <c r="WII1" s="46"/>
      <c r="WIJ1" s="46"/>
      <c r="WIK1" s="46"/>
      <c r="WIL1" s="46"/>
      <c r="WIM1" s="46"/>
      <c r="WIN1" s="46"/>
      <c r="WIO1" s="46"/>
      <c r="WIP1" s="46"/>
      <c r="WIQ1" s="46"/>
      <c r="WIR1" s="46"/>
      <c r="WIS1" s="46"/>
      <c r="WIT1" s="46"/>
      <c r="WIU1" s="46"/>
      <c r="WIV1" s="46"/>
      <c r="WIW1" s="46"/>
      <c r="WIX1" s="46"/>
      <c r="WIY1" s="46"/>
      <c r="WIZ1" s="46"/>
      <c r="WJA1" s="46"/>
      <c r="WJB1" s="46"/>
      <c r="WJC1" s="46"/>
      <c r="WJD1" s="46"/>
      <c r="WJE1" s="46"/>
      <c r="WJF1" s="46"/>
      <c r="WJG1" s="46"/>
      <c r="WJH1" s="46"/>
      <c r="WJI1" s="46"/>
      <c r="WJJ1" s="46"/>
      <c r="WJK1" s="46"/>
      <c r="WJL1" s="46"/>
      <c r="WJM1" s="46"/>
      <c r="WJN1" s="46"/>
      <c r="WJO1" s="46"/>
      <c r="WJP1" s="46"/>
      <c r="WJQ1" s="46"/>
      <c r="WJR1" s="46"/>
      <c r="WJS1" s="46"/>
      <c r="WJT1" s="46"/>
      <c r="WJU1" s="46"/>
      <c r="WJV1" s="46"/>
      <c r="WJW1" s="46"/>
      <c r="WJX1" s="46"/>
      <c r="WJY1" s="46"/>
      <c r="WJZ1" s="46"/>
      <c r="WKA1" s="46"/>
      <c r="WKB1" s="46"/>
      <c r="WKC1" s="46"/>
      <c r="WKD1" s="46"/>
      <c r="WKE1" s="46"/>
      <c r="WKF1" s="46"/>
      <c r="WKG1" s="46"/>
      <c r="WKH1" s="46"/>
      <c r="WKI1" s="46"/>
      <c r="WKJ1" s="46"/>
      <c r="WKK1" s="46"/>
      <c r="WKL1" s="46"/>
      <c r="WKM1" s="46"/>
      <c r="WKN1" s="46"/>
      <c r="WKO1" s="46"/>
      <c r="WKP1" s="46"/>
      <c r="WKQ1" s="46"/>
      <c r="WKR1" s="46"/>
      <c r="WKS1" s="46"/>
      <c r="WKT1" s="46"/>
      <c r="WKU1" s="46"/>
      <c r="WKV1" s="46"/>
      <c r="WKW1" s="46"/>
      <c r="WKX1" s="46"/>
      <c r="WKY1" s="46"/>
      <c r="WKZ1" s="46"/>
      <c r="WLA1" s="46"/>
      <c r="WLB1" s="46"/>
      <c r="WLC1" s="46"/>
      <c r="WLD1" s="46"/>
      <c r="WLE1" s="46"/>
      <c r="WLF1" s="46"/>
      <c r="WLG1" s="46"/>
      <c r="WLH1" s="46"/>
      <c r="WLI1" s="46"/>
      <c r="WLJ1" s="46"/>
      <c r="WLK1" s="46"/>
      <c r="WLL1" s="46"/>
      <c r="WLM1" s="46"/>
      <c r="WLN1" s="46"/>
      <c r="WLO1" s="46"/>
      <c r="WLP1" s="46"/>
      <c r="WLQ1" s="46"/>
      <c r="WLR1" s="46"/>
      <c r="WLS1" s="46"/>
      <c r="WLT1" s="46"/>
      <c r="WLU1" s="46"/>
      <c r="WLV1" s="46"/>
      <c r="WLW1" s="46"/>
      <c r="WLX1" s="46"/>
      <c r="WLY1" s="46"/>
      <c r="WLZ1" s="46"/>
      <c r="WMA1" s="46"/>
      <c r="WMB1" s="46"/>
      <c r="WMC1" s="46"/>
      <c r="WMD1" s="46"/>
      <c r="WME1" s="46"/>
      <c r="WMF1" s="46"/>
      <c r="WMG1" s="46"/>
      <c r="WMH1" s="46"/>
      <c r="WMI1" s="46"/>
      <c r="WMJ1" s="46"/>
      <c r="WMK1" s="46"/>
      <c r="WML1" s="46"/>
      <c r="WMM1" s="46"/>
      <c r="WMN1" s="46"/>
      <c r="WMO1" s="46"/>
      <c r="WMP1" s="46"/>
      <c r="WMQ1" s="46"/>
      <c r="WMR1" s="46"/>
      <c r="WMS1" s="46"/>
      <c r="WMT1" s="46"/>
      <c r="WMU1" s="46"/>
      <c r="WMV1" s="46"/>
      <c r="WMW1" s="46"/>
      <c r="WMX1" s="46"/>
      <c r="WMY1" s="46"/>
      <c r="WMZ1" s="46"/>
      <c r="WNA1" s="46"/>
      <c r="WNB1" s="46"/>
      <c r="WNC1" s="46"/>
      <c r="WND1" s="46"/>
      <c r="WNE1" s="46"/>
      <c r="WNF1" s="46"/>
      <c r="WNG1" s="46"/>
      <c r="WNH1" s="46"/>
      <c r="WNI1" s="46"/>
      <c r="WNJ1" s="46"/>
      <c r="WNK1" s="46"/>
      <c r="WNL1" s="46"/>
      <c r="WNM1" s="46"/>
      <c r="WNN1" s="46"/>
      <c r="WNO1" s="46"/>
      <c r="WNP1" s="46"/>
      <c r="WNQ1" s="46"/>
      <c r="WNR1" s="46"/>
      <c r="WNS1" s="46"/>
      <c r="WNT1" s="46"/>
      <c r="WNU1" s="46"/>
      <c r="WNV1" s="46"/>
      <c r="WNW1" s="46"/>
      <c r="WNX1" s="46"/>
      <c r="WNY1" s="46"/>
      <c r="WNZ1" s="46"/>
      <c r="WOA1" s="46"/>
      <c r="WOB1" s="46"/>
      <c r="WOC1" s="46"/>
      <c r="WOD1" s="46"/>
      <c r="WOE1" s="46"/>
      <c r="WOF1" s="46"/>
      <c r="WOG1" s="46"/>
      <c r="WOH1" s="46"/>
      <c r="WOI1" s="46"/>
      <c r="WOJ1" s="46"/>
      <c r="WOK1" s="46"/>
      <c r="WOL1" s="46"/>
      <c r="WOM1" s="46"/>
      <c r="WON1" s="46"/>
      <c r="WOO1" s="46"/>
      <c r="WOP1" s="46"/>
      <c r="WOQ1" s="46"/>
      <c r="WOR1" s="46"/>
      <c r="WOS1" s="46"/>
      <c r="WOT1" s="46"/>
      <c r="WOU1" s="46"/>
      <c r="WOV1" s="46"/>
      <c r="WOW1" s="46"/>
      <c r="WOX1" s="46"/>
      <c r="WOY1" s="46"/>
      <c r="WOZ1" s="46"/>
      <c r="WPA1" s="46"/>
      <c r="WPB1" s="46"/>
      <c r="WPC1" s="46"/>
      <c r="WPD1" s="46"/>
      <c r="WPE1" s="46"/>
      <c r="WPF1" s="46"/>
      <c r="WPG1" s="46"/>
      <c r="WPH1" s="46"/>
      <c r="WPI1" s="46"/>
      <c r="WPJ1" s="46"/>
      <c r="WPK1" s="46"/>
      <c r="WPL1" s="46"/>
      <c r="WPM1" s="46"/>
      <c r="WPN1" s="46"/>
      <c r="WPO1" s="46"/>
      <c r="WPP1" s="46"/>
      <c r="WPQ1" s="46"/>
      <c r="WPR1" s="46"/>
      <c r="WPS1" s="46"/>
      <c r="WPT1" s="46"/>
      <c r="WPU1" s="46"/>
      <c r="WPV1" s="46"/>
      <c r="WPW1" s="46"/>
      <c r="WPX1" s="46"/>
      <c r="WPY1" s="46"/>
      <c r="WPZ1" s="46"/>
      <c r="WQA1" s="46"/>
      <c r="WQB1" s="46"/>
      <c r="WQC1" s="46"/>
      <c r="WQD1" s="46"/>
      <c r="WQE1" s="46"/>
      <c r="WQF1" s="46"/>
      <c r="WQG1" s="46"/>
      <c r="WQH1" s="46"/>
      <c r="WQI1" s="46"/>
      <c r="WQJ1" s="46"/>
      <c r="WQK1" s="46"/>
      <c r="WQL1" s="46"/>
      <c r="WQM1" s="46"/>
      <c r="WQN1" s="46"/>
      <c r="WQO1" s="46"/>
      <c r="WQP1" s="46"/>
      <c r="WQQ1" s="46"/>
      <c r="WQR1" s="46"/>
      <c r="WQS1" s="46"/>
      <c r="WQT1" s="46"/>
      <c r="WQU1" s="46"/>
      <c r="WQV1" s="46"/>
      <c r="WQW1" s="46"/>
      <c r="WQX1" s="46"/>
      <c r="WQY1" s="46"/>
      <c r="WQZ1" s="46"/>
      <c r="WRA1" s="46"/>
      <c r="WRB1" s="46"/>
      <c r="WRC1" s="46"/>
      <c r="WRD1" s="46"/>
      <c r="WRE1" s="46"/>
      <c r="WRF1" s="46"/>
      <c r="WRG1" s="46"/>
      <c r="WRH1" s="46"/>
      <c r="WRI1" s="46"/>
      <c r="WRJ1" s="46"/>
      <c r="WRK1" s="46"/>
      <c r="WRL1" s="46"/>
      <c r="WRM1" s="46"/>
      <c r="WRN1" s="46"/>
      <c r="WRO1" s="46"/>
      <c r="WRP1" s="46"/>
      <c r="WRQ1" s="46"/>
      <c r="WRR1" s="46"/>
      <c r="WRS1" s="46"/>
      <c r="WRT1" s="46"/>
      <c r="WRU1" s="46"/>
      <c r="WRV1" s="46"/>
      <c r="WRW1" s="46"/>
      <c r="WRX1" s="46"/>
      <c r="WRY1" s="46"/>
      <c r="WRZ1" s="46"/>
      <c r="WSA1" s="46"/>
      <c r="WSB1" s="46"/>
      <c r="WSC1" s="46"/>
      <c r="WSD1" s="46"/>
      <c r="WSE1" s="46"/>
      <c r="WSF1" s="46"/>
      <c r="WSG1" s="46"/>
      <c r="WSH1" s="46"/>
      <c r="WSI1" s="46"/>
      <c r="WSJ1" s="46"/>
      <c r="WSK1" s="46"/>
      <c r="WSL1" s="46"/>
      <c r="WSM1" s="46"/>
      <c r="WSN1" s="46"/>
      <c r="WSO1" s="46"/>
      <c r="WSP1" s="46"/>
      <c r="WSQ1" s="46"/>
      <c r="WSR1" s="46"/>
      <c r="WSS1" s="46"/>
      <c r="WST1" s="46"/>
      <c r="WSU1" s="46"/>
      <c r="WSV1" s="46"/>
      <c r="WSW1" s="46"/>
      <c r="WSX1" s="46"/>
      <c r="WSY1" s="46"/>
      <c r="WSZ1" s="46"/>
      <c r="WTA1" s="46"/>
      <c r="WTB1" s="46"/>
      <c r="WTC1" s="46"/>
      <c r="WTD1" s="46"/>
      <c r="WTE1" s="46"/>
      <c r="WTF1" s="46"/>
      <c r="WTG1" s="46"/>
      <c r="WTH1" s="46"/>
      <c r="WTI1" s="46"/>
      <c r="WTJ1" s="46"/>
      <c r="WTK1" s="46"/>
      <c r="WTL1" s="46"/>
      <c r="WTM1" s="46"/>
      <c r="WTN1" s="46"/>
      <c r="WTO1" s="46"/>
      <c r="WTP1" s="46"/>
      <c r="WTQ1" s="46"/>
      <c r="WTR1" s="46"/>
      <c r="WTS1" s="46"/>
      <c r="WTT1" s="46"/>
      <c r="WTU1" s="46"/>
      <c r="WTV1" s="46"/>
      <c r="WTW1" s="46"/>
      <c r="WTX1" s="46"/>
      <c r="WTY1" s="46"/>
      <c r="WTZ1" s="46"/>
      <c r="WUA1" s="46"/>
      <c r="WUB1" s="46"/>
      <c r="WUC1" s="46"/>
      <c r="WUD1" s="46"/>
      <c r="WUE1" s="46"/>
      <c r="WUF1" s="46"/>
      <c r="WUG1" s="46"/>
      <c r="WUH1" s="46"/>
      <c r="WUI1" s="46"/>
      <c r="WUJ1" s="46"/>
      <c r="WUK1" s="46"/>
      <c r="WUL1" s="46"/>
      <c r="WUM1" s="46"/>
      <c r="WUN1" s="46"/>
      <c r="WUO1" s="46"/>
      <c r="WUP1" s="46"/>
      <c r="WUQ1" s="46"/>
      <c r="WUR1" s="46"/>
      <c r="WUS1" s="46"/>
      <c r="WUT1" s="46"/>
      <c r="WUU1" s="46"/>
      <c r="WUV1" s="46"/>
      <c r="WUW1" s="46"/>
      <c r="WUX1" s="46"/>
      <c r="WUY1" s="46"/>
      <c r="WUZ1" s="46"/>
      <c r="WVA1" s="46"/>
      <c r="WVB1" s="46"/>
      <c r="WVC1" s="46"/>
      <c r="WVD1" s="46"/>
      <c r="WVE1" s="46"/>
      <c r="WVF1" s="46"/>
      <c r="WVG1" s="46"/>
      <c r="WVH1" s="46"/>
      <c r="WVI1" s="46"/>
      <c r="WVJ1" s="46"/>
      <c r="WVK1" s="46"/>
      <c r="WVL1" s="46"/>
      <c r="WVM1" s="46"/>
      <c r="WVN1" s="46"/>
      <c r="WVO1" s="46"/>
      <c r="WVP1" s="46"/>
      <c r="WVQ1" s="46"/>
      <c r="WVR1" s="46"/>
      <c r="WVS1" s="46"/>
      <c r="WVT1" s="46"/>
      <c r="WVU1" s="46"/>
      <c r="WVV1" s="46"/>
      <c r="WVW1" s="46"/>
      <c r="WVX1" s="46"/>
      <c r="WVY1" s="46"/>
      <c r="WVZ1" s="46"/>
      <c r="WWA1" s="46"/>
      <c r="WWB1" s="46"/>
      <c r="WWC1" s="46"/>
      <c r="WWD1" s="46"/>
      <c r="WWE1" s="46"/>
      <c r="WWF1" s="46"/>
      <c r="WWG1" s="46"/>
      <c r="WWH1" s="46"/>
      <c r="WWI1" s="46"/>
      <c r="WWJ1" s="46"/>
      <c r="WWK1" s="46"/>
      <c r="WWL1" s="46"/>
      <c r="WWM1" s="46"/>
      <c r="WWN1" s="46"/>
      <c r="WWO1" s="46"/>
      <c r="WWP1" s="46"/>
      <c r="WWQ1" s="46"/>
      <c r="WWR1" s="46"/>
      <c r="WWS1" s="46"/>
      <c r="WWT1" s="46"/>
      <c r="WWU1" s="46"/>
      <c r="WWV1" s="46"/>
      <c r="WWW1" s="46"/>
      <c r="WWX1" s="46"/>
      <c r="WWY1" s="46"/>
      <c r="WWZ1" s="46"/>
      <c r="WXA1" s="46"/>
      <c r="WXB1" s="46"/>
      <c r="WXC1" s="46"/>
      <c r="WXD1" s="46"/>
      <c r="WXE1" s="46"/>
      <c r="WXF1" s="46"/>
      <c r="WXG1" s="46"/>
      <c r="WXH1" s="46"/>
      <c r="WXI1" s="46"/>
      <c r="WXJ1" s="46"/>
      <c r="WXK1" s="46"/>
      <c r="WXL1" s="46"/>
      <c r="WXM1" s="46"/>
      <c r="WXN1" s="46"/>
      <c r="WXO1" s="46"/>
      <c r="WXP1" s="46"/>
      <c r="WXQ1" s="46"/>
      <c r="WXR1" s="46"/>
      <c r="WXS1" s="46"/>
      <c r="WXT1" s="46"/>
      <c r="WXU1" s="46"/>
      <c r="WXV1" s="46"/>
      <c r="WXW1" s="46"/>
      <c r="WXX1" s="46"/>
      <c r="WXY1" s="46"/>
      <c r="WXZ1" s="46"/>
      <c r="WYA1" s="46"/>
      <c r="WYB1" s="46"/>
      <c r="WYC1" s="46"/>
      <c r="WYD1" s="46"/>
      <c r="WYE1" s="46"/>
      <c r="WYF1" s="46"/>
      <c r="WYG1" s="46"/>
      <c r="WYH1" s="46"/>
      <c r="WYI1" s="46"/>
      <c r="WYJ1" s="46"/>
      <c r="WYK1" s="46"/>
      <c r="WYL1" s="46"/>
      <c r="WYM1" s="46"/>
      <c r="WYN1" s="46"/>
      <c r="WYO1" s="46"/>
      <c r="WYP1" s="46"/>
      <c r="WYQ1" s="46"/>
      <c r="WYR1" s="46"/>
      <c r="WYS1" s="46"/>
      <c r="WYT1" s="46"/>
      <c r="WYU1" s="46"/>
      <c r="WYV1" s="46"/>
      <c r="WYW1" s="46"/>
      <c r="WYX1" s="46"/>
      <c r="WYY1" s="46"/>
      <c r="WYZ1" s="46"/>
      <c r="WZA1" s="46"/>
      <c r="WZB1" s="46"/>
      <c r="WZC1" s="46"/>
      <c r="WZD1" s="46"/>
      <c r="WZE1" s="46"/>
      <c r="WZF1" s="46"/>
      <c r="WZG1" s="46"/>
      <c r="WZH1" s="46"/>
      <c r="WZI1" s="46"/>
      <c r="WZJ1" s="46"/>
      <c r="WZK1" s="46"/>
      <c r="WZL1" s="46"/>
      <c r="WZM1" s="46"/>
      <c r="WZN1" s="46"/>
      <c r="WZO1" s="46"/>
      <c r="WZP1" s="46"/>
      <c r="WZQ1" s="46"/>
      <c r="WZR1" s="46"/>
      <c r="WZS1" s="46"/>
      <c r="WZT1" s="46"/>
      <c r="WZU1" s="46"/>
      <c r="WZV1" s="46"/>
      <c r="WZW1" s="46"/>
      <c r="WZX1" s="46"/>
      <c r="WZY1" s="46"/>
      <c r="WZZ1" s="46"/>
      <c r="XAA1" s="46"/>
      <c r="XAB1" s="46"/>
      <c r="XAC1" s="46"/>
      <c r="XAD1" s="46"/>
      <c r="XAE1" s="46"/>
      <c r="XAF1" s="46"/>
      <c r="XAG1" s="46"/>
      <c r="XAH1" s="46"/>
      <c r="XAI1" s="46"/>
      <c r="XAJ1" s="46"/>
      <c r="XAK1" s="46"/>
      <c r="XAL1" s="46"/>
      <c r="XAM1" s="46"/>
      <c r="XAN1" s="46"/>
      <c r="XAO1" s="46"/>
      <c r="XAP1" s="46"/>
      <c r="XAQ1" s="46"/>
      <c r="XAR1" s="46"/>
      <c r="XAS1" s="46"/>
      <c r="XAT1" s="46"/>
      <c r="XAU1" s="46"/>
      <c r="XAV1" s="46"/>
      <c r="XAW1" s="46"/>
      <c r="XAX1" s="46"/>
      <c r="XAY1" s="46"/>
      <c r="XAZ1" s="46"/>
      <c r="XBA1" s="46"/>
      <c r="XBB1" s="46"/>
      <c r="XBC1" s="46"/>
      <c r="XBD1" s="46"/>
      <c r="XBE1" s="46"/>
      <c r="XBF1" s="46"/>
      <c r="XBG1" s="46"/>
      <c r="XBH1" s="46"/>
      <c r="XBI1" s="46"/>
      <c r="XBJ1" s="46"/>
      <c r="XBK1" s="46"/>
      <c r="XBL1" s="46"/>
      <c r="XBM1" s="46"/>
      <c r="XBN1" s="46"/>
      <c r="XBO1" s="46"/>
      <c r="XBP1" s="46"/>
      <c r="XBQ1" s="46"/>
      <c r="XBR1" s="46"/>
      <c r="XBS1" s="46"/>
      <c r="XBT1" s="46"/>
      <c r="XBU1" s="46"/>
      <c r="XBV1" s="46"/>
      <c r="XBW1" s="46"/>
      <c r="XBX1" s="46"/>
      <c r="XBY1" s="46"/>
      <c r="XBZ1" s="46"/>
      <c r="XCA1" s="46"/>
      <c r="XCB1" s="46"/>
      <c r="XCC1" s="46"/>
      <c r="XCD1" s="46"/>
      <c r="XCE1" s="46"/>
      <c r="XCF1" s="46"/>
      <c r="XCG1" s="46"/>
      <c r="XCH1" s="46"/>
      <c r="XCI1" s="46"/>
      <c r="XCJ1" s="46"/>
      <c r="XCK1" s="46"/>
      <c r="XCL1" s="46"/>
      <c r="XCM1" s="46"/>
      <c r="XCN1" s="46"/>
      <c r="XCO1" s="46"/>
      <c r="XCP1" s="46"/>
      <c r="XCQ1" s="46"/>
      <c r="XCR1" s="46"/>
      <c r="XCS1" s="46"/>
      <c r="XCT1" s="46"/>
      <c r="XCU1" s="46"/>
      <c r="XCV1" s="46"/>
      <c r="XCW1" s="46"/>
      <c r="XCX1" s="46"/>
      <c r="XCY1" s="46"/>
      <c r="XCZ1" s="46"/>
      <c r="XDA1" s="46"/>
      <c r="XDB1" s="46"/>
      <c r="XDC1" s="46"/>
      <c r="XDD1" s="46"/>
      <c r="XDE1" s="46"/>
      <c r="XDF1" s="46"/>
      <c r="XDG1" s="46"/>
      <c r="XDH1" s="46"/>
      <c r="XDI1" s="46"/>
      <c r="XDJ1" s="46"/>
      <c r="XDK1" s="46"/>
      <c r="XDL1" s="46"/>
      <c r="XDM1" s="46"/>
      <c r="XDN1" s="46"/>
      <c r="XDO1" s="46"/>
      <c r="XDP1" s="46"/>
      <c r="XDQ1" s="46"/>
      <c r="XDR1" s="46"/>
      <c r="XDS1" s="46"/>
      <c r="XDT1" s="46"/>
      <c r="XDU1" s="46"/>
      <c r="XDV1" s="46"/>
      <c r="XDW1" s="46"/>
      <c r="XDX1" s="46"/>
      <c r="XDY1" s="46"/>
      <c r="XDZ1" s="46"/>
      <c r="XEA1" s="46"/>
      <c r="XEB1" s="46"/>
      <c r="XEC1" s="46"/>
      <c r="XED1" s="46"/>
      <c r="XEE1" s="46"/>
      <c r="XEF1" s="46"/>
      <c r="XEG1" s="46"/>
      <c r="XEH1" s="46"/>
      <c r="XEI1" s="46"/>
      <c r="XEJ1" s="46"/>
      <c r="XEK1" s="46"/>
      <c r="XEL1" s="46"/>
      <c r="XEM1" s="46"/>
      <c r="XEN1" s="46"/>
      <c r="XEO1" s="46"/>
      <c r="XEP1" s="46"/>
      <c r="XEQ1" s="46"/>
      <c r="XER1" s="46"/>
      <c r="XES1" s="46"/>
      <c r="XET1" s="46"/>
      <c r="XEU1" s="46"/>
      <c r="XEV1" s="46"/>
      <c r="XEW1" s="46"/>
      <c r="XEX1" s="46"/>
      <c r="XEY1" s="46"/>
      <c r="XEZ1" s="46"/>
      <c r="XFA1" s="46"/>
      <c r="XFB1" s="46"/>
      <c r="XFC1" s="46"/>
      <c r="XFD1" s="46"/>
    </row>
    <row r="2" ht="25.5" spans="1:16384">
      <c r="A2" s="260" t="s">
        <v>1493</v>
      </c>
      <c r="B2" s="260"/>
      <c r="C2" s="260"/>
      <c r="D2" s="260"/>
      <c r="E2" s="260"/>
      <c r="F2" s="260"/>
      <c r="G2" s="260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  <c r="IW2" s="46"/>
      <c r="IX2" s="46"/>
      <c r="IY2" s="46"/>
      <c r="IZ2" s="46"/>
      <c r="JA2" s="46"/>
      <c r="JB2" s="46"/>
      <c r="JC2" s="46"/>
      <c r="JD2" s="46"/>
      <c r="JE2" s="46"/>
      <c r="JF2" s="46"/>
      <c r="JG2" s="46"/>
      <c r="JH2" s="46"/>
      <c r="JI2" s="46"/>
      <c r="JJ2" s="46"/>
      <c r="JK2" s="46"/>
      <c r="JL2" s="46"/>
      <c r="JM2" s="46"/>
      <c r="JN2" s="46"/>
      <c r="JO2" s="46"/>
      <c r="JP2" s="46"/>
      <c r="JQ2" s="46"/>
      <c r="JR2" s="46"/>
      <c r="JS2" s="46"/>
      <c r="JT2" s="46"/>
      <c r="JU2" s="46"/>
      <c r="JV2" s="46"/>
      <c r="JW2" s="46"/>
      <c r="JX2" s="46"/>
      <c r="JY2" s="46"/>
      <c r="JZ2" s="46"/>
      <c r="KA2" s="46"/>
      <c r="KB2" s="46"/>
      <c r="KC2" s="46"/>
      <c r="KD2" s="46"/>
      <c r="KE2" s="46"/>
      <c r="KF2" s="46"/>
      <c r="KG2" s="46"/>
      <c r="KH2" s="46"/>
      <c r="KI2" s="46"/>
      <c r="KJ2" s="46"/>
      <c r="KK2" s="46"/>
      <c r="KL2" s="46"/>
      <c r="KM2" s="46"/>
      <c r="KN2" s="46"/>
      <c r="KO2" s="46"/>
      <c r="KP2" s="46"/>
      <c r="KQ2" s="46"/>
      <c r="KR2" s="46"/>
      <c r="KS2" s="46"/>
      <c r="KT2" s="46"/>
      <c r="KU2" s="46"/>
      <c r="KV2" s="46"/>
      <c r="KW2" s="46"/>
      <c r="KX2" s="46"/>
      <c r="KY2" s="46"/>
      <c r="KZ2" s="46"/>
      <c r="LA2" s="46"/>
      <c r="LB2" s="46"/>
      <c r="LC2" s="46"/>
      <c r="LD2" s="46"/>
      <c r="LE2" s="46"/>
      <c r="LF2" s="46"/>
      <c r="LG2" s="46"/>
      <c r="LH2" s="46"/>
      <c r="LI2" s="46"/>
      <c r="LJ2" s="46"/>
      <c r="LK2" s="46"/>
      <c r="LL2" s="46"/>
      <c r="LM2" s="46"/>
      <c r="LN2" s="46"/>
      <c r="LO2" s="46"/>
      <c r="LP2" s="46"/>
      <c r="LQ2" s="46"/>
      <c r="LR2" s="46"/>
      <c r="LS2" s="46"/>
      <c r="LT2" s="46"/>
      <c r="LU2" s="46"/>
      <c r="LV2" s="46"/>
      <c r="LW2" s="46"/>
      <c r="LX2" s="46"/>
      <c r="LY2" s="46"/>
      <c r="LZ2" s="46"/>
      <c r="MA2" s="46"/>
      <c r="MB2" s="46"/>
      <c r="MC2" s="46"/>
      <c r="MD2" s="46"/>
      <c r="ME2" s="46"/>
      <c r="MF2" s="46"/>
      <c r="MG2" s="46"/>
      <c r="MH2" s="46"/>
      <c r="MI2" s="46"/>
      <c r="MJ2" s="46"/>
      <c r="MK2" s="46"/>
      <c r="ML2" s="46"/>
      <c r="MM2" s="46"/>
      <c r="MN2" s="46"/>
      <c r="MO2" s="46"/>
      <c r="MP2" s="46"/>
      <c r="MQ2" s="46"/>
      <c r="MR2" s="46"/>
      <c r="MS2" s="46"/>
      <c r="MT2" s="46"/>
      <c r="MU2" s="46"/>
      <c r="MV2" s="46"/>
      <c r="MW2" s="46"/>
      <c r="MX2" s="46"/>
      <c r="MY2" s="46"/>
      <c r="MZ2" s="46"/>
      <c r="NA2" s="46"/>
      <c r="NB2" s="46"/>
      <c r="NC2" s="46"/>
      <c r="ND2" s="46"/>
      <c r="NE2" s="46"/>
      <c r="NF2" s="46"/>
      <c r="NG2" s="46"/>
      <c r="NH2" s="46"/>
      <c r="NI2" s="46"/>
      <c r="NJ2" s="46"/>
      <c r="NK2" s="46"/>
      <c r="NL2" s="46"/>
      <c r="NM2" s="46"/>
      <c r="NN2" s="46"/>
      <c r="NO2" s="46"/>
      <c r="NP2" s="46"/>
      <c r="NQ2" s="46"/>
      <c r="NR2" s="46"/>
      <c r="NS2" s="46"/>
      <c r="NT2" s="46"/>
      <c r="NU2" s="46"/>
      <c r="NV2" s="46"/>
      <c r="NW2" s="46"/>
      <c r="NX2" s="46"/>
      <c r="NY2" s="46"/>
      <c r="NZ2" s="46"/>
      <c r="OA2" s="46"/>
      <c r="OB2" s="46"/>
      <c r="OC2" s="46"/>
      <c r="OD2" s="46"/>
      <c r="OE2" s="46"/>
      <c r="OF2" s="46"/>
      <c r="OG2" s="46"/>
      <c r="OH2" s="46"/>
      <c r="OI2" s="46"/>
      <c r="OJ2" s="46"/>
      <c r="OK2" s="46"/>
      <c r="OL2" s="46"/>
      <c r="OM2" s="46"/>
      <c r="ON2" s="46"/>
      <c r="OO2" s="46"/>
      <c r="OP2" s="46"/>
      <c r="OQ2" s="46"/>
      <c r="OR2" s="46"/>
      <c r="OS2" s="46"/>
      <c r="OT2" s="46"/>
      <c r="OU2" s="46"/>
      <c r="OV2" s="46"/>
      <c r="OW2" s="46"/>
      <c r="OX2" s="46"/>
      <c r="OY2" s="46"/>
      <c r="OZ2" s="46"/>
      <c r="PA2" s="46"/>
      <c r="PB2" s="46"/>
      <c r="PC2" s="46"/>
      <c r="PD2" s="46"/>
      <c r="PE2" s="46"/>
      <c r="PF2" s="46"/>
      <c r="PG2" s="46"/>
      <c r="PH2" s="46"/>
      <c r="PI2" s="46"/>
      <c r="PJ2" s="46"/>
      <c r="PK2" s="46"/>
      <c r="PL2" s="46"/>
      <c r="PM2" s="46"/>
      <c r="PN2" s="46"/>
      <c r="PO2" s="46"/>
      <c r="PP2" s="46"/>
      <c r="PQ2" s="46"/>
      <c r="PR2" s="46"/>
      <c r="PS2" s="46"/>
      <c r="PT2" s="46"/>
      <c r="PU2" s="46"/>
      <c r="PV2" s="46"/>
      <c r="PW2" s="46"/>
      <c r="PX2" s="46"/>
      <c r="PY2" s="46"/>
      <c r="PZ2" s="46"/>
      <c r="QA2" s="46"/>
      <c r="QB2" s="46"/>
      <c r="QC2" s="46"/>
      <c r="QD2" s="46"/>
      <c r="QE2" s="46"/>
      <c r="QF2" s="46"/>
      <c r="QG2" s="46"/>
      <c r="QH2" s="46"/>
      <c r="QI2" s="46"/>
      <c r="QJ2" s="46"/>
      <c r="QK2" s="46"/>
      <c r="QL2" s="46"/>
      <c r="QM2" s="46"/>
      <c r="QN2" s="46"/>
      <c r="QO2" s="46"/>
      <c r="QP2" s="46"/>
      <c r="QQ2" s="46"/>
      <c r="QR2" s="46"/>
      <c r="QS2" s="46"/>
      <c r="QT2" s="46"/>
      <c r="QU2" s="46"/>
      <c r="QV2" s="46"/>
      <c r="QW2" s="46"/>
      <c r="QX2" s="46"/>
      <c r="QY2" s="46"/>
      <c r="QZ2" s="46"/>
      <c r="RA2" s="46"/>
      <c r="RB2" s="46"/>
      <c r="RC2" s="46"/>
      <c r="RD2" s="46"/>
      <c r="RE2" s="46"/>
      <c r="RF2" s="46"/>
      <c r="RG2" s="46"/>
      <c r="RH2" s="46"/>
      <c r="RI2" s="46"/>
      <c r="RJ2" s="46"/>
      <c r="RK2" s="46"/>
      <c r="RL2" s="46"/>
      <c r="RM2" s="46"/>
      <c r="RN2" s="46"/>
      <c r="RO2" s="46"/>
      <c r="RP2" s="46"/>
      <c r="RQ2" s="46"/>
      <c r="RR2" s="46"/>
      <c r="RS2" s="46"/>
      <c r="RT2" s="46"/>
      <c r="RU2" s="46"/>
      <c r="RV2" s="46"/>
      <c r="RW2" s="46"/>
      <c r="RX2" s="46"/>
      <c r="RY2" s="46"/>
      <c r="RZ2" s="46"/>
      <c r="SA2" s="46"/>
      <c r="SB2" s="46"/>
      <c r="SC2" s="46"/>
      <c r="SD2" s="46"/>
      <c r="SE2" s="46"/>
      <c r="SF2" s="46"/>
      <c r="SG2" s="46"/>
      <c r="SH2" s="46"/>
      <c r="SI2" s="46"/>
      <c r="SJ2" s="46"/>
      <c r="SK2" s="46"/>
      <c r="SL2" s="46"/>
      <c r="SM2" s="46"/>
      <c r="SN2" s="46"/>
      <c r="SO2" s="46"/>
      <c r="SP2" s="46"/>
      <c r="SQ2" s="46"/>
      <c r="SR2" s="46"/>
      <c r="SS2" s="46"/>
      <c r="ST2" s="46"/>
      <c r="SU2" s="46"/>
      <c r="SV2" s="46"/>
      <c r="SW2" s="46"/>
      <c r="SX2" s="46"/>
      <c r="SY2" s="46"/>
      <c r="SZ2" s="46"/>
      <c r="TA2" s="46"/>
      <c r="TB2" s="46"/>
      <c r="TC2" s="46"/>
      <c r="TD2" s="46"/>
      <c r="TE2" s="46"/>
      <c r="TF2" s="46"/>
      <c r="TG2" s="46"/>
      <c r="TH2" s="46"/>
      <c r="TI2" s="46"/>
      <c r="TJ2" s="46"/>
      <c r="TK2" s="46"/>
      <c r="TL2" s="46"/>
      <c r="TM2" s="46"/>
      <c r="TN2" s="46"/>
      <c r="TO2" s="46"/>
      <c r="TP2" s="46"/>
      <c r="TQ2" s="46"/>
      <c r="TR2" s="46"/>
      <c r="TS2" s="46"/>
      <c r="TT2" s="46"/>
      <c r="TU2" s="46"/>
      <c r="TV2" s="46"/>
      <c r="TW2" s="46"/>
      <c r="TX2" s="46"/>
      <c r="TY2" s="46"/>
      <c r="TZ2" s="46"/>
      <c r="UA2" s="46"/>
      <c r="UB2" s="46"/>
      <c r="UC2" s="46"/>
      <c r="UD2" s="46"/>
      <c r="UE2" s="46"/>
      <c r="UF2" s="46"/>
      <c r="UG2" s="46"/>
      <c r="UH2" s="46"/>
      <c r="UI2" s="46"/>
      <c r="UJ2" s="46"/>
      <c r="UK2" s="46"/>
      <c r="UL2" s="46"/>
      <c r="UM2" s="46"/>
      <c r="UN2" s="46"/>
      <c r="UO2" s="46"/>
      <c r="UP2" s="46"/>
      <c r="UQ2" s="46"/>
      <c r="UR2" s="46"/>
      <c r="US2" s="46"/>
      <c r="UT2" s="46"/>
      <c r="UU2" s="46"/>
      <c r="UV2" s="46"/>
      <c r="UW2" s="46"/>
      <c r="UX2" s="46"/>
      <c r="UY2" s="46"/>
      <c r="UZ2" s="46"/>
      <c r="VA2" s="46"/>
      <c r="VB2" s="46"/>
      <c r="VC2" s="46"/>
      <c r="VD2" s="46"/>
      <c r="VE2" s="46"/>
      <c r="VF2" s="46"/>
      <c r="VG2" s="46"/>
      <c r="VH2" s="46"/>
      <c r="VI2" s="46"/>
      <c r="VJ2" s="46"/>
      <c r="VK2" s="46"/>
      <c r="VL2" s="46"/>
      <c r="VM2" s="46"/>
      <c r="VN2" s="46"/>
      <c r="VO2" s="46"/>
      <c r="VP2" s="46"/>
      <c r="VQ2" s="46"/>
      <c r="VR2" s="46"/>
      <c r="VS2" s="46"/>
      <c r="VT2" s="46"/>
      <c r="VU2" s="46"/>
      <c r="VV2" s="46"/>
      <c r="VW2" s="46"/>
      <c r="VX2" s="46"/>
      <c r="VY2" s="46"/>
      <c r="VZ2" s="46"/>
      <c r="WA2" s="46"/>
      <c r="WB2" s="46"/>
      <c r="WC2" s="46"/>
      <c r="WD2" s="46"/>
      <c r="WE2" s="46"/>
      <c r="WF2" s="46"/>
      <c r="WG2" s="46"/>
      <c r="WH2" s="46"/>
      <c r="WI2" s="46"/>
      <c r="WJ2" s="46"/>
      <c r="WK2" s="46"/>
      <c r="WL2" s="46"/>
      <c r="WM2" s="46"/>
      <c r="WN2" s="46"/>
      <c r="WO2" s="46"/>
      <c r="WP2" s="46"/>
      <c r="WQ2" s="46"/>
      <c r="WR2" s="46"/>
      <c r="WS2" s="46"/>
      <c r="WT2" s="46"/>
      <c r="WU2" s="46"/>
      <c r="WV2" s="46"/>
      <c r="WW2" s="46"/>
      <c r="WX2" s="46"/>
      <c r="WY2" s="46"/>
      <c r="WZ2" s="46"/>
      <c r="XA2" s="46"/>
      <c r="XB2" s="46"/>
      <c r="XC2" s="46"/>
      <c r="XD2" s="46"/>
      <c r="XE2" s="46"/>
      <c r="XF2" s="46"/>
      <c r="XG2" s="46"/>
      <c r="XH2" s="46"/>
      <c r="XI2" s="46"/>
      <c r="XJ2" s="46"/>
      <c r="XK2" s="46"/>
      <c r="XL2" s="46"/>
      <c r="XM2" s="46"/>
      <c r="XN2" s="46"/>
      <c r="XO2" s="46"/>
      <c r="XP2" s="46"/>
      <c r="XQ2" s="46"/>
      <c r="XR2" s="46"/>
      <c r="XS2" s="46"/>
      <c r="XT2" s="46"/>
      <c r="XU2" s="46"/>
      <c r="XV2" s="46"/>
      <c r="XW2" s="46"/>
      <c r="XX2" s="46"/>
      <c r="XY2" s="46"/>
      <c r="XZ2" s="46"/>
      <c r="YA2" s="46"/>
      <c r="YB2" s="46"/>
      <c r="YC2" s="46"/>
      <c r="YD2" s="46"/>
      <c r="YE2" s="46"/>
      <c r="YF2" s="46"/>
      <c r="YG2" s="46"/>
      <c r="YH2" s="46"/>
      <c r="YI2" s="46"/>
      <c r="YJ2" s="46"/>
      <c r="YK2" s="46"/>
      <c r="YL2" s="46"/>
      <c r="YM2" s="46"/>
      <c r="YN2" s="46"/>
      <c r="YO2" s="46"/>
      <c r="YP2" s="46"/>
      <c r="YQ2" s="46"/>
      <c r="YR2" s="46"/>
      <c r="YS2" s="46"/>
      <c r="YT2" s="46"/>
      <c r="YU2" s="46"/>
      <c r="YV2" s="46"/>
      <c r="YW2" s="46"/>
      <c r="YX2" s="46"/>
      <c r="YY2" s="46"/>
      <c r="YZ2" s="46"/>
      <c r="ZA2" s="46"/>
      <c r="ZB2" s="46"/>
      <c r="ZC2" s="46"/>
      <c r="ZD2" s="46"/>
      <c r="ZE2" s="46"/>
      <c r="ZF2" s="46"/>
      <c r="ZG2" s="46"/>
      <c r="ZH2" s="46"/>
      <c r="ZI2" s="46"/>
      <c r="ZJ2" s="46"/>
      <c r="ZK2" s="46"/>
      <c r="ZL2" s="46"/>
      <c r="ZM2" s="46"/>
      <c r="ZN2" s="46"/>
      <c r="ZO2" s="46"/>
      <c r="ZP2" s="46"/>
      <c r="ZQ2" s="46"/>
      <c r="ZR2" s="46"/>
      <c r="ZS2" s="46"/>
      <c r="ZT2" s="46"/>
      <c r="ZU2" s="46"/>
      <c r="ZV2" s="46"/>
      <c r="ZW2" s="46"/>
      <c r="ZX2" s="46"/>
      <c r="ZY2" s="46"/>
      <c r="ZZ2" s="46"/>
      <c r="AAA2" s="46"/>
      <c r="AAB2" s="46"/>
      <c r="AAC2" s="46"/>
      <c r="AAD2" s="46"/>
      <c r="AAE2" s="46"/>
      <c r="AAF2" s="46"/>
      <c r="AAG2" s="46"/>
      <c r="AAH2" s="46"/>
      <c r="AAI2" s="46"/>
      <c r="AAJ2" s="46"/>
      <c r="AAK2" s="46"/>
      <c r="AAL2" s="46"/>
      <c r="AAM2" s="46"/>
      <c r="AAN2" s="46"/>
      <c r="AAO2" s="46"/>
      <c r="AAP2" s="46"/>
      <c r="AAQ2" s="46"/>
      <c r="AAR2" s="46"/>
      <c r="AAS2" s="46"/>
      <c r="AAT2" s="46"/>
      <c r="AAU2" s="46"/>
      <c r="AAV2" s="46"/>
      <c r="AAW2" s="46"/>
      <c r="AAX2" s="46"/>
      <c r="AAY2" s="46"/>
      <c r="AAZ2" s="46"/>
      <c r="ABA2" s="46"/>
      <c r="ABB2" s="46"/>
      <c r="ABC2" s="46"/>
      <c r="ABD2" s="46"/>
      <c r="ABE2" s="46"/>
      <c r="ABF2" s="46"/>
      <c r="ABG2" s="46"/>
      <c r="ABH2" s="46"/>
      <c r="ABI2" s="46"/>
      <c r="ABJ2" s="46"/>
      <c r="ABK2" s="46"/>
      <c r="ABL2" s="46"/>
      <c r="ABM2" s="46"/>
      <c r="ABN2" s="46"/>
      <c r="ABO2" s="46"/>
      <c r="ABP2" s="46"/>
      <c r="ABQ2" s="46"/>
      <c r="ABR2" s="46"/>
      <c r="ABS2" s="46"/>
      <c r="ABT2" s="46"/>
      <c r="ABU2" s="46"/>
      <c r="ABV2" s="46"/>
      <c r="ABW2" s="46"/>
      <c r="ABX2" s="46"/>
      <c r="ABY2" s="46"/>
      <c r="ABZ2" s="46"/>
      <c r="ACA2" s="46"/>
      <c r="ACB2" s="46"/>
      <c r="ACC2" s="46"/>
      <c r="ACD2" s="46"/>
      <c r="ACE2" s="46"/>
      <c r="ACF2" s="46"/>
      <c r="ACG2" s="46"/>
      <c r="ACH2" s="46"/>
      <c r="ACI2" s="46"/>
      <c r="ACJ2" s="46"/>
      <c r="ACK2" s="46"/>
      <c r="ACL2" s="46"/>
      <c r="ACM2" s="46"/>
      <c r="ACN2" s="46"/>
      <c r="ACO2" s="46"/>
      <c r="ACP2" s="46"/>
      <c r="ACQ2" s="46"/>
      <c r="ACR2" s="46"/>
      <c r="ACS2" s="46"/>
      <c r="ACT2" s="46"/>
      <c r="ACU2" s="46"/>
      <c r="ACV2" s="46"/>
      <c r="ACW2" s="46"/>
      <c r="ACX2" s="46"/>
      <c r="ACY2" s="46"/>
      <c r="ACZ2" s="46"/>
      <c r="ADA2" s="46"/>
      <c r="ADB2" s="46"/>
      <c r="ADC2" s="46"/>
      <c r="ADD2" s="46"/>
      <c r="ADE2" s="46"/>
      <c r="ADF2" s="46"/>
      <c r="ADG2" s="46"/>
      <c r="ADH2" s="46"/>
      <c r="ADI2" s="46"/>
      <c r="ADJ2" s="46"/>
      <c r="ADK2" s="46"/>
      <c r="ADL2" s="46"/>
      <c r="ADM2" s="46"/>
      <c r="ADN2" s="46"/>
      <c r="ADO2" s="46"/>
      <c r="ADP2" s="46"/>
      <c r="ADQ2" s="46"/>
      <c r="ADR2" s="46"/>
      <c r="ADS2" s="46"/>
      <c r="ADT2" s="46"/>
      <c r="ADU2" s="46"/>
      <c r="ADV2" s="46"/>
      <c r="ADW2" s="46"/>
      <c r="ADX2" s="46"/>
      <c r="ADY2" s="46"/>
      <c r="ADZ2" s="46"/>
      <c r="AEA2" s="46"/>
      <c r="AEB2" s="46"/>
      <c r="AEC2" s="46"/>
      <c r="AED2" s="46"/>
      <c r="AEE2" s="46"/>
      <c r="AEF2" s="46"/>
      <c r="AEG2" s="46"/>
      <c r="AEH2" s="46"/>
      <c r="AEI2" s="46"/>
      <c r="AEJ2" s="46"/>
      <c r="AEK2" s="46"/>
      <c r="AEL2" s="46"/>
      <c r="AEM2" s="46"/>
      <c r="AEN2" s="46"/>
      <c r="AEO2" s="46"/>
      <c r="AEP2" s="46"/>
      <c r="AEQ2" s="46"/>
      <c r="AER2" s="46"/>
      <c r="AES2" s="46"/>
      <c r="AET2" s="46"/>
      <c r="AEU2" s="46"/>
      <c r="AEV2" s="46"/>
      <c r="AEW2" s="46"/>
      <c r="AEX2" s="46"/>
      <c r="AEY2" s="46"/>
      <c r="AEZ2" s="46"/>
      <c r="AFA2" s="46"/>
      <c r="AFB2" s="46"/>
      <c r="AFC2" s="46"/>
      <c r="AFD2" s="46"/>
      <c r="AFE2" s="46"/>
      <c r="AFF2" s="46"/>
      <c r="AFG2" s="46"/>
      <c r="AFH2" s="46"/>
      <c r="AFI2" s="46"/>
      <c r="AFJ2" s="46"/>
      <c r="AFK2" s="46"/>
      <c r="AFL2" s="46"/>
      <c r="AFM2" s="46"/>
      <c r="AFN2" s="46"/>
      <c r="AFO2" s="46"/>
      <c r="AFP2" s="46"/>
      <c r="AFQ2" s="46"/>
      <c r="AFR2" s="46"/>
      <c r="AFS2" s="46"/>
      <c r="AFT2" s="46"/>
      <c r="AFU2" s="46"/>
      <c r="AFV2" s="46"/>
      <c r="AFW2" s="46"/>
      <c r="AFX2" s="46"/>
      <c r="AFY2" s="46"/>
      <c r="AFZ2" s="46"/>
      <c r="AGA2" s="46"/>
      <c r="AGB2" s="46"/>
      <c r="AGC2" s="46"/>
      <c r="AGD2" s="46"/>
      <c r="AGE2" s="46"/>
      <c r="AGF2" s="46"/>
      <c r="AGG2" s="46"/>
      <c r="AGH2" s="46"/>
      <c r="AGI2" s="46"/>
      <c r="AGJ2" s="46"/>
      <c r="AGK2" s="46"/>
      <c r="AGL2" s="46"/>
      <c r="AGM2" s="46"/>
      <c r="AGN2" s="46"/>
      <c r="AGO2" s="46"/>
      <c r="AGP2" s="46"/>
      <c r="AGQ2" s="46"/>
      <c r="AGR2" s="46"/>
      <c r="AGS2" s="46"/>
      <c r="AGT2" s="46"/>
      <c r="AGU2" s="46"/>
      <c r="AGV2" s="46"/>
      <c r="AGW2" s="46"/>
      <c r="AGX2" s="46"/>
      <c r="AGY2" s="46"/>
      <c r="AGZ2" s="46"/>
      <c r="AHA2" s="46"/>
      <c r="AHB2" s="46"/>
      <c r="AHC2" s="46"/>
      <c r="AHD2" s="46"/>
      <c r="AHE2" s="46"/>
      <c r="AHF2" s="46"/>
      <c r="AHG2" s="46"/>
      <c r="AHH2" s="46"/>
      <c r="AHI2" s="46"/>
      <c r="AHJ2" s="46"/>
      <c r="AHK2" s="46"/>
      <c r="AHL2" s="46"/>
      <c r="AHM2" s="46"/>
      <c r="AHN2" s="46"/>
      <c r="AHO2" s="46"/>
      <c r="AHP2" s="46"/>
      <c r="AHQ2" s="46"/>
      <c r="AHR2" s="46"/>
      <c r="AHS2" s="46"/>
      <c r="AHT2" s="46"/>
      <c r="AHU2" s="46"/>
      <c r="AHV2" s="46"/>
      <c r="AHW2" s="46"/>
      <c r="AHX2" s="46"/>
      <c r="AHY2" s="46"/>
      <c r="AHZ2" s="46"/>
      <c r="AIA2" s="46"/>
      <c r="AIB2" s="46"/>
      <c r="AIC2" s="46"/>
      <c r="AID2" s="46"/>
      <c r="AIE2" s="46"/>
      <c r="AIF2" s="46"/>
      <c r="AIG2" s="46"/>
      <c r="AIH2" s="46"/>
      <c r="AII2" s="46"/>
      <c r="AIJ2" s="46"/>
      <c r="AIK2" s="46"/>
      <c r="AIL2" s="46"/>
      <c r="AIM2" s="46"/>
      <c r="AIN2" s="46"/>
      <c r="AIO2" s="46"/>
      <c r="AIP2" s="46"/>
      <c r="AIQ2" s="46"/>
      <c r="AIR2" s="46"/>
      <c r="AIS2" s="46"/>
      <c r="AIT2" s="46"/>
      <c r="AIU2" s="46"/>
      <c r="AIV2" s="46"/>
      <c r="AIW2" s="46"/>
      <c r="AIX2" s="46"/>
      <c r="AIY2" s="46"/>
      <c r="AIZ2" s="46"/>
      <c r="AJA2" s="46"/>
      <c r="AJB2" s="46"/>
      <c r="AJC2" s="46"/>
      <c r="AJD2" s="46"/>
      <c r="AJE2" s="46"/>
      <c r="AJF2" s="46"/>
      <c r="AJG2" s="46"/>
      <c r="AJH2" s="46"/>
      <c r="AJI2" s="46"/>
      <c r="AJJ2" s="46"/>
      <c r="AJK2" s="46"/>
      <c r="AJL2" s="46"/>
      <c r="AJM2" s="46"/>
      <c r="AJN2" s="46"/>
      <c r="AJO2" s="46"/>
      <c r="AJP2" s="46"/>
      <c r="AJQ2" s="46"/>
      <c r="AJR2" s="46"/>
      <c r="AJS2" s="46"/>
      <c r="AJT2" s="46"/>
      <c r="AJU2" s="46"/>
      <c r="AJV2" s="46"/>
      <c r="AJW2" s="46"/>
      <c r="AJX2" s="46"/>
      <c r="AJY2" s="46"/>
      <c r="AJZ2" s="46"/>
      <c r="AKA2" s="46"/>
      <c r="AKB2" s="46"/>
      <c r="AKC2" s="46"/>
      <c r="AKD2" s="46"/>
      <c r="AKE2" s="46"/>
      <c r="AKF2" s="46"/>
      <c r="AKG2" s="46"/>
      <c r="AKH2" s="46"/>
      <c r="AKI2" s="46"/>
      <c r="AKJ2" s="46"/>
      <c r="AKK2" s="46"/>
      <c r="AKL2" s="46"/>
      <c r="AKM2" s="46"/>
      <c r="AKN2" s="46"/>
      <c r="AKO2" s="46"/>
      <c r="AKP2" s="46"/>
      <c r="AKQ2" s="46"/>
      <c r="AKR2" s="46"/>
      <c r="AKS2" s="46"/>
      <c r="AKT2" s="46"/>
      <c r="AKU2" s="46"/>
      <c r="AKV2" s="46"/>
      <c r="AKW2" s="46"/>
      <c r="AKX2" s="46"/>
      <c r="AKY2" s="46"/>
      <c r="AKZ2" s="46"/>
      <c r="ALA2" s="46"/>
      <c r="ALB2" s="46"/>
      <c r="ALC2" s="46"/>
      <c r="ALD2" s="46"/>
      <c r="ALE2" s="46"/>
      <c r="ALF2" s="46"/>
      <c r="ALG2" s="46"/>
      <c r="ALH2" s="46"/>
      <c r="ALI2" s="46"/>
      <c r="ALJ2" s="46"/>
      <c r="ALK2" s="46"/>
      <c r="ALL2" s="46"/>
      <c r="ALM2" s="46"/>
      <c r="ALN2" s="46"/>
      <c r="ALO2" s="46"/>
      <c r="ALP2" s="46"/>
      <c r="ALQ2" s="46"/>
      <c r="ALR2" s="46"/>
      <c r="ALS2" s="46"/>
      <c r="ALT2" s="46"/>
      <c r="ALU2" s="46"/>
      <c r="ALV2" s="46"/>
      <c r="ALW2" s="46"/>
      <c r="ALX2" s="46"/>
      <c r="ALY2" s="46"/>
      <c r="ALZ2" s="46"/>
      <c r="AMA2" s="46"/>
      <c r="AMB2" s="46"/>
      <c r="AMC2" s="46"/>
      <c r="AMD2" s="46"/>
      <c r="AME2" s="46"/>
      <c r="AMF2" s="46"/>
      <c r="AMG2" s="46"/>
      <c r="AMH2" s="46"/>
      <c r="AMI2" s="46"/>
      <c r="AMJ2" s="46"/>
      <c r="AMK2" s="46"/>
      <c r="AML2" s="46"/>
      <c r="AMM2" s="46"/>
      <c r="AMN2" s="46"/>
      <c r="AMO2" s="46"/>
      <c r="AMP2" s="46"/>
      <c r="AMQ2" s="46"/>
      <c r="AMR2" s="46"/>
      <c r="AMS2" s="46"/>
      <c r="AMT2" s="46"/>
      <c r="AMU2" s="46"/>
      <c r="AMV2" s="46"/>
      <c r="AMW2" s="46"/>
      <c r="AMX2" s="46"/>
      <c r="AMY2" s="46"/>
      <c r="AMZ2" s="46"/>
      <c r="ANA2" s="46"/>
      <c r="ANB2" s="46"/>
      <c r="ANC2" s="46"/>
      <c r="AND2" s="46"/>
      <c r="ANE2" s="46"/>
      <c r="ANF2" s="46"/>
      <c r="ANG2" s="46"/>
      <c r="ANH2" s="46"/>
      <c r="ANI2" s="46"/>
      <c r="ANJ2" s="46"/>
      <c r="ANK2" s="46"/>
      <c r="ANL2" s="46"/>
      <c r="ANM2" s="46"/>
      <c r="ANN2" s="46"/>
      <c r="ANO2" s="46"/>
      <c r="ANP2" s="46"/>
      <c r="ANQ2" s="46"/>
      <c r="ANR2" s="46"/>
      <c r="ANS2" s="46"/>
      <c r="ANT2" s="46"/>
      <c r="ANU2" s="46"/>
      <c r="ANV2" s="46"/>
      <c r="ANW2" s="46"/>
      <c r="ANX2" s="46"/>
      <c r="ANY2" s="46"/>
      <c r="ANZ2" s="46"/>
      <c r="AOA2" s="46"/>
      <c r="AOB2" s="46"/>
      <c r="AOC2" s="46"/>
      <c r="AOD2" s="46"/>
      <c r="AOE2" s="46"/>
      <c r="AOF2" s="46"/>
      <c r="AOG2" s="46"/>
      <c r="AOH2" s="46"/>
      <c r="AOI2" s="46"/>
      <c r="AOJ2" s="46"/>
      <c r="AOK2" s="46"/>
      <c r="AOL2" s="46"/>
      <c r="AOM2" s="46"/>
      <c r="AON2" s="46"/>
      <c r="AOO2" s="46"/>
      <c r="AOP2" s="46"/>
      <c r="AOQ2" s="46"/>
      <c r="AOR2" s="46"/>
      <c r="AOS2" s="46"/>
      <c r="AOT2" s="46"/>
      <c r="AOU2" s="46"/>
      <c r="AOV2" s="46"/>
      <c r="AOW2" s="46"/>
      <c r="AOX2" s="46"/>
      <c r="AOY2" s="46"/>
      <c r="AOZ2" s="46"/>
      <c r="APA2" s="46"/>
      <c r="APB2" s="46"/>
      <c r="APC2" s="46"/>
      <c r="APD2" s="46"/>
      <c r="APE2" s="46"/>
      <c r="APF2" s="46"/>
      <c r="APG2" s="46"/>
      <c r="APH2" s="46"/>
      <c r="API2" s="46"/>
      <c r="APJ2" s="46"/>
      <c r="APK2" s="46"/>
      <c r="APL2" s="46"/>
      <c r="APM2" s="46"/>
      <c r="APN2" s="46"/>
      <c r="APO2" s="46"/>
      <c r="APP2" s="46"/>
      <c r="APQ2" s="46"/>
      <c r="APR2" s="46"/>
      <c r="APS2" s="46"/>
      <c r="APT2" s="46"/>
      <c r="APU2" s="46"/>
      <c r="APV2" s="46"/>
      <c r="APW2" s="46"/>
      <c r="APX2" s="46"/>
      <c r="APY2" s="46"/>
      <c r="APZ2" s="46"/>
      <c r="AQA2" s="46"/>
      <c r="AQB2" s="46"/>
      <c r="AQC2" s="46"/>
      <c r="AQD2" s="46"/>
      <c r="AQE2" s="46"/>
      <c r="AQF2" s="46"/>
      <c r="AQG2" s="46"/>
      <c r="AQH2" s="46"/>
      <c r="AQI2" s="46"/>
      <c r="AQJ2" s="46"/>
      <c r="AQK2" s="46"/>
      <c r="AQL2" s="46"/>
      <c r="AQM2" s="46"/>
      <c r="AQN2" s="46"/>
      <c r="AQO2" s="46"/>
      <c r="AQP2" s="46"/>
      <c r="AQQ2" s="46"/>
      <c r="AQR2" s="46"/>
      <c r="AQS2" s="46"/>
      <c r="AQT2" s="46"/>
      <c r="AQU2" s="46"/>
      <c r="AQV2" s="46"/>
      <c r="AQW2" s="46"/>
      <c r="AQX2" s="46"/>
      <c r="AQY2" s="46"/>
      <c r="AQZ2" s="46"/>
      <c r="ARA2" s="46"/>
      <c r="ARB2" s="46"/>
      <c r="ARC2" s="46"/>
      <c r="ARD2" s="46"/>
      <c r="ARE2" s="46"/>
      <c r="ARF2" s="46"/>
      <c r="ARG2" s="46"/>
      <c r="ARH2" s="46"/>
      <c r="ARI2" s="46"/>
      <c r="ARJ2" s="46"/>
      <c r="ARK2" s="46"/>
      <c r="ARL2" s="46"/>
      <c r="ARM2" s="46"/>
      <c r="ARN2" s="46"/>
      <c r="ARO2" s="46"/>
      <c r="ARP2" s="46"/>
      <c r="ARQ2" s="46"/>
      <c r="ARR2" s="46"/>
      <c r="ARS2" s="46"/>
      <c r="ART2" s="46"/>
      <c r="ARU2" s="46"/>
      <c r="ARV2" s="46"/>
      <c r="ARW2" s="46"/>
      <c r="ARX2" s="46"/>
      <c r="ARY2" s="46"/>
      <c r="ARZ2" s="46"/>
      <c r="ASA2" s="46"/>
      <c r="ASB2" s="46"/>
      <c r="ASC2" s="46"/>
      <c r="ASD2" s="46"/>
      <c r="ASE2" s="46"/>
      <c r="ASF2" s="46"/>
      <c r="ASG2" s="46"/>
      <c r="ASH2" s="46"/>
      <c r="ASI2" s="46"/>
      <c r="ASJ2" s="46"/>
      <c r="ASK2" s="46"/>
      <c r="ASL2" s="46"/>
      <c r="ASM2" s="46"/>
      <c r="ASN2" s="46"/>
      <c r="ASO2" s="46"/>
      <c r="ASP2" s="46"/>
      <c r="ASQ2" s="46"/>
      <c r="ASR2" s="46"/>
      <c r="ASS2" s="46"/>
      <c r="AST2" s="46"/>
      <c r="ASU2" s="46"/>
      <c r="ASV2" s="46"/>
      <c r="ASW2" s="46"/>
      <c r="ASX2" s="46"/>
      <c r="ASY2" s="46"/>
      <c r="ASZ2" s="46"/>
      <c r="ATA2" s="46"/>
      <c r="ATB2" s="46"/>
      <c r="ATC2" s="46"/>
      <c r="ATD2" s="46"/>
      <c r="ATE2" s="46"/>
      <c r="ATF2" s="46"/>
      <c r="ATG2" s="46"/>
      <c r="ATH2" s="46"/>
      <c r="ATI2" s="46"/>
      <c r="ATJ2" s="46"/>
      <c r="ATK2" s="46"/>
      <c r="ATL2" s="46"/>
      <c r="ATM2" s="46"/>
      <c r="ATN2" s="46"/>
      <c r="ATO2" s="46"/>
      <c r="ATP2" s="46"/>
      <c r="ATQ2" s="46"/>
      <c r="ATR2" s="46"/>
      <c r="ATS2" s="46"/>
      <c r="ATT2" s="46"/>
      <c r="ATU2" s="46"/>
      <c r="ATV2" s="46"/>
      <c r="ATW2" s="46"/>
      <c r="ATX2" s="46"/>
      <c r="ATY2" s="46"/>
      <c r="ATZ2" s="46"/>
      <c r="AUA2" s="46"/>
      <c r="AUB2" s="46"/>
      <c r="AUC2" s="46"/>
      <c r="AUD2" s="46"/>
      <c r="AUE2" s="46"/>
      <c r="AUF2" s="46"/>
      <c r="AUG2" s="46"/>
      <c r="AUH2" s="46"/>
      <c r="AUI2" s="46"/>
      <c r="AUJ2" s="46"/>
      <c r="AUK2" s="46"/>
      <c r="AUL2" s="46"/>
      <c r="AUM2" s="46"/>
      <c r="AUN2" s="46"/>
      <c r="AUO2" s="46"/>
      <c r="AUP2" s="46"/>
      <c r="AUQ2" s="46"/>
      <c r="AUR2" s="46"/>
      <c r="AUS2" s="46"/>
      <c r="AUT2" s="46"/>
      <c r="AUU2" s="46"/>
      <c r="AUV2" s="46"/>
      <c r="AUW2" s="46"/>
      <c r="AUX2" s="46"/>
      <c r="AUY2" s="46"/>
      <c r="AUZ2" s="46"/>
      <c r="AVA2" s="46"/>
      <c r="AVB2" s="46"/>
      <c r="AVC2" s="46"/>
      <c r="AVD2" s="46"/>
      <c r="AVE2" s="46"/>
      <c r="AVF2" s="46"/>
      <c r="AVG2" s="46"/>
      <c r="AVH2" s="46"/>
      <c r="AVI2" s="46"/>
      <c r="AVJ2" s="46"/>
      <c r="AVK2" s="46"/>
      <c r="AVL2" s="46"/>
      <c r="AVM2" s="46"/>
      <c r="AVN2" s="46"/>
      <c r="AVO2" s="46"/>
      <c r="AVP2" s="46"/>
      <c r="AVQ2" s="46"/>
      <c r="AVR2" s="46"/>
      <c r="AVS2" s="46"/>
      <c r="AVT2" s="46"/>
      <c r="AVU2" s="46"/>
      <c r="AVV2" s="46"/>
      <c r="AVW2" s="46"/>
      <c r="AVX2" s="46"/>
      <c r="AVY2" s="46"/>
      <c r="AVZ2" s="46"/>
      <c r="AWA2" s="46"/>
      <c r="AWB2" s="46"/>
      <c r="AWC2" s="46"/>
      <c r="AWD2" s="46"/>
      <c r="AWE2" s="46"/>
      <c r="AWF2" s="46"/>
      <c r="AWG2" s="46"/>
      <c r="AWH2" s="46"/>
      <c r="AWI2" s="46"/>
      <c r="AWJ2" s="46"/>
      <c r="AWK2" s="46"/>
      <c r="AWL2" s="46"/>
      <c r="AWM2" s="46"/>
      <c r="AWN2" s="46"/>
      <c r="AWO2" s="46"/>
      <c r="AWP2" s="46"/>
      <c r="AWQ2" s="46"/>
      <c r="AWR2" s="46"/>
      <c r="AWS2" s="46"/>
      <c r="AWT2" s="46"/>
      <c r="AWU2" s="46"/>
      <c r="AWV2" s="46"/>
      <c r="AWW2" s="46"/>
      <c r="AWX2" s="46"/>
      <c r="AWY2" s="46"/>
      <c r="AWZ2" s="46"/>
      <c r="AXA2" s="46"/>
      <c r="AXB2" s="46"/>
      <c r="AXC2" s="46"/>
      <c r="AXD2" s="46"/>
      <c r="AXE2" s="46"/>
      <c r="AXF2" s="46"/>
      <c r="AXG2" s="46"/>
      <c r="AXH2" s="46"/>
      <c r="AXI2" s="46"/>
      <c r="AXJ2" s="46"/>
      <c r="AXK2" s="46"/>
      <c r="AXL2" s="46"/>
      <c r="AXM2" s="46"/>
      <c r="AXN2" s="46"/>
      <c r="AXO2" s="46"/>
      <c r="AXP2" s="46"/>
      <c r="AXQ2" s="46"/>
      <c r="AXR2" s="46"/>
      <c r="AXS2" s="46"/>
      <c r="AXT2" s="46"/>
      <c r="AXU2" s="46"/>
      <c r="AXV2" s="46"/>
      <c r="AXW2" s="46"/>
      <c r="AXX2" s="46"/>
      <c r="AXY2" s="46"/>
      <c r="AXZ2" s="46"/>
      <c r="AYA2" s="46"/>
      <c r="AYB2" s="46"/>
      <c r="AYC2" s="46"/>
      <c r="AYD2" s="46"/>
      <c r="AYE2" s="46"/>
      <c r="AYF2" s="46"/>
      <c r="AYG2" s="46"/>
      <c r="AYH2" s="46"/>
      <c r="AYI2" s="46"/>
      <c r="AYJ2" s="46"/>
      <c r="AYK2" s="46"/>
      <c r="AYL2" s="46"/>
      <c r="AYM2" s="46"/>
      <c r="AYN2" s="46"/>
      <c r="AYO2" s="46"/>
      <c r="AYP2" s="46"/>
      <c r="AYQ2" s="46"/>
      <c r="AYR2" s="46"/>
      <c r="AYS2" s="46"/>
      <c r="AYT2" s="46"/>
      <c r="AYU2" s="46"/>
      <c r="AYV2" s="46"/>
      <c r="AYW2" s="46"/>
      <c r="AYX2" s="46"/>
      <c r="AYY2" s="46"/>
      <c r="AYZ2" s="46"/>
      <c r="AZA2" s="46"/>
      <c r="AZB2" s="46"/>
      <c r="AZC2" s="46"/>
      <c r="AZD2" s="46"/>
      <c r="AZE2" s="46"/>
      <c r="AZF2" s="46"/>
      <c r="AZG2" s="46"/>
      <c r="AZH2" s="46"/>
      <c r="AZI2" s="46"/>
      <c r="AZJ2" s="46"/>
      <c r="AZK2" s="46"/>
      <c r="AZL2" s="46"/>
      <c r="AZM2" s="46"/>
      <c r="AZN2" s="46"/>
      <c r="AZO2" s="46"/>
      <c r="AZP2" s="46"/>
      <c r="AZQ2" s="46"/>
      <c r="AZR2" s="46"/>
      <c r="AZS2" s="46"/>
      <c r="AZT2" s="46"/>
      <c r="AZU2" s="46"/>
      <c r="AZV2" s="46"/>
      <c r="AZW2" s="46"/>
      <c r="AZX2" s="46"/>
      <c r="AZY2" s="46"/>
      <c r="AZZ2" s="46"/>
      <c r="BAA2" s="46"/>
      <c r="BAB2" s="46"/>
      <c r="BAC2" s="46"/>
      <c r="BAD2" s="46"/>
      <c r="BAE2" s="46"/>
      <c r="BAF2" s="46"/>
      <c r="BAG2" s="46"/>
      <c r="BAH2" s="46"/>
      <c r="BAI2" s="46"/>
      <c r="BAJ2" s="46"/>
      <c r="BAK2" s="46"/>
      <c r="BAL2" s="46"/>
      <c r="BAM2" s="46"/>
      <c r="BAN2" s="46"/>
      <c r="BAO2" s="46"/>
      <c r="BAP2" s="46"/>
      <c r="BAQ2" s="46"/>
      <c r="BAR2" s="46"/>
      <c r="BAS2" s="46"/>
      <c r="BAT2" s="46"/>
      <c r="BAU2" s="46"/>
      <c r="BAV2" s="46"/>
      <c r="BAW2" s="46"/>
      <c r="BAX2" s="46"/>
      <c r="BAY2" s="46"/>
      <c r="BAZ2" s="46"/>
      <c r="BBA2" s="46"/>
      <c r="BBB2" s="46"/>
      <c r="BBC2" s="46"/>
      <c r="BBD2" s="46"/>
      <c r="BBE2" s="46"/>
      <c r="BBF2" s="46"/>
      <c r="BBG2" s="46"/>
      <c r="BBH2" s="46"/>
      <c r="BBI2" s="46"/>
      <c r="BBJ2" s="46"/>
      <c r="BBK2" s="46"/>
      <c r="BBL2" s="46"/>
      <c r="BBM2" s="46"/>
      <c r="BBN2" s="46"/>
      <c r="BBO2" s="46"/>
      <c r="BBP2" s="46"/>
      <c r="BBQ2" s="46"/>
      <c r="BBR2" s="46"/>
      <c r="BBS2" s="46"/>
      <c r="BBT2" s="46"/>
      <c r="BBU2" s="46"/>
      <c r="BBV2" s="46"/>
      <c r="BBW2" s="46"/>
      <c r="BBX2" s="46"/>
      <c r="BBY2" s="46"/>
      <c r="BBZ2" s="46"/>
      <c r="BCA2" s="46"/>
      <c r="BCB2" s="46"/>
      <c r="BCC2" s="46"/>
      <c r="BCD2" s="46"/>
      <c r="BCE2" s="46"/>
      <c r="BCF2" s="46"/>
      <c r="BCG2" s="46"/>
      <c r="BCH2" s="46"/>
      <c r="BCI2" s="46"/>
      <c r="BCJ2" s="46"/>
      <c r="BCK2" s="46"/>
      <c r="BCL2" s="46"/>
      <c r="BCM2" s="46"/>
      <c r="BCN2" s="46"/>
      <c r="BCO2" s="46"/>
      <c r="BCP2" s="46"/>
      <c r="BCQ2" s="46"/>
      <c r="BCR2" s="46"/>
      <c r="BCS2" s="46"/>
      <c r="BCT2" s="46"/>
      <c r="BCU2" s="46"/>
      <c r="BCV2" s="46"/>
      <c r="BCW2" s="46"/>
      <c r="BCX2" s="46"/>
      <c r="BCY2" s="46"/>
      <c r="BCZ2" s="46"/>
      <c r="BDA2" s="46"/>
      <c r="BDB2" s="46"/>
      <c r="BDC2" s="46"/>
      <c r="BDD2" s="46"/>
      <c r="BDE2" s="46"/>
      <c r="BDF2" s="46"/>
      <c r="BDG2" s="46"/>
      <c r="BDH2" s="46"/>
      <c r="BDI2" s="46"/>
      <c r="BDJ2" s="46"/>
      <c r="BDK2" s="46"/>
      <c r="BDL2" s="46"/>
      <c r="BDM2" s="46"/>
      <c r="BDN2" s="46"/>
      <c r="BDO2" s="46"/>
      <c r="BDP2" s="46"/>
      <c r="BDQ2" s="46"/>
      <c r="BDR2" s="46"/>
      <c r="BDS2" s="46"/>
      <c r="BDT2" s="46"/>
      <c r="BDU2" s="46"/>
      <c r="BDV2" s="46"/>
      <c r="BDW2" s="46"/>
      <c r="BDX2" s="46"/>
      <c r="BDY2" s="46"/>
      <c r="BDZ2" s="46"/>
      <c r="BEA2" s="46"/>
      <c r="BEB2" s="46"/>
      <c r="BEC2" s="46"/>
      <c r="BED2" s="46"/>
      <c r="BEE2" s="46"/>
      <c r="BEF2" s="46"/>
      <c r="BEG2" s="46"/>
      <c r="BEH2" s="46"/>
      <c r="BEI2" s="46"/>
      <c r="BEJ2" s="46"/>
      <c r="BEK2" s="46"/>
      <c r="BEL2" s="46"/>
      <c r="BEM2" s="46"/>
      <c r="BEN2" s="46"/>
      <c r="BEO2" s="46"/>
      <c r="BEP2" s="46"/>
      <c r="BEQ2" s="46"/>
      <c r="BER2" s="46"/>
      <c r="BES2" s="46"/>
      <c r="BET2" s="46"/>
      <c r="BEU2" s="46"/>
      <c r="BEV2" s="46"/>
      <c r="BEW2" s="46"/>
      <c r="BEX2" s="46"/>
      <c r="BEY2" s="46"/>
      <c r="BEZ2" s="46"/>
      <c r="BFA2" s="46"/>
      <c r="BFB2" s="46"/>
      <c r="BFC2" s="46"/>
      <c r="BFD2" s="46"/>
      <c r="BFE2" s="46"/>
      <c r="BFF2" s="46"/>
      <c r="BFG2" s="46"/>
      <c r="BFH2" s="46"/>
      <c r="BFI2" s="46"/>
      <c r="BFJ2" s="46"/>
      <c r="BFK2" s="46"/>
      <c r="BFL2" s="46"/>
      <c r="BFM2" s="46"/>
      <c r="BFN2" s="46"/>
      <c r="BFO2" s="46"/>
      <c r="BFP2" s="46"/>
      <c r="BFQ2" s="46"/>
      <c r="BFR2" s="46"/>
      <c r="BFS2" s="46"/>
      <c r="BFT2" s="46"/>
      <c r="BFU2" s="46"/>
      <c r="BFV2" s="46"/>
      <c r="BFW2" s="46"/>
      <c r="BFX2" s="46"/>
      <c r="BFY2" s="46"/>
      <c r="BFZ2" s="46"/>
      <c r="BGA2" s="46"/>
      <c r="BGB2" s="46"/>
      <c r="BGC2" s="46"/>
      <c r="BGD2" s="46"/>
      <c r="BGE2" s="46"/>
      <c r="BGF2" s="46"/>
      <c r="BGG2" s="46"/>
      <c r="BGH2" s="46"/>
      <c r="BGI2" s="46"/>
      <c r="BGJ2" s="46"/>
      <c r="BGK2" s="46"/>
      <c r="BGL2" s="46"/>
      <c r="BGM2" s="46"/>
      <c r="BGN2" s="46"/>
      <c r="BGO2" s="46"/>
      <c r="BGP2" s="46"/>
      <c r="BGQ2" s="46"/>
      <c r="BGR2" s="46"/>
      <c r="BGS2" s="46"/>
      <c r="BGT2" s="46"/>
      <c r="BGU2" s="46"/>
      <c r="BGV2" s="46"/>
      <c r="BGW2" s="46"/>
      <c r="BGX2" s="46"/>
      <c r="BGY2" s="46"/>
      <c r="BGZ2" s="46"/>
      <c r="BHA2" s="46"/>
      <c r="BHB2" s="46"/>
      <c r="BHC2" s="46"/>
      <c r="BHD2" s="46"/>
      <c r="BHE2" s="46"/>
      <c r="BHF2" s="46"/>
      <c r="BHG2" s="46"/>
      <c r="BHH2" s="46"/>
      <c r="BHI2" s="46"/>
      <c r="BHJ2" s="46"/>
      <c r="BHK2" s="46"/>
      <c r="BHL2" s="46"/>
      <c r="BHM2" s="46"/>
      <c r="BHN2" s="46"/>
      <c r="BHO2" s="46"/>
      <c r="BHP2" s="46"/>
      <c r="BHQ2" s="46"/>
      <c r="BHR2" s="46"/>
      <c r="BHS2" s="46"/>
      <c r="BHT2" s="46"/>
      <c r="BHU2" s="46"/>
      <c r="BHV2" s="46"/>
      <c r="BHW2" s="46"/>
      <c r="BHX2" s="46"/>
      <c r="BHY2" s="46"/>
      <c r="BHZ2" s="46"/>
      <c r="BIA2" s="46"/>
      <c r="BIB2" s="46"/>
      <c r="BIC2" s="46"/>
      <c r="BID2" s="46"/>
      <c r="BIE2" s="46"/>
      <c r="BIF2" s="46"/>
      <c r="BIG2" s="46"/>
      <c r="BIH2" s="46"/>
      <c r="BII2" s="46"/>
      <c r="BIJ2" s="46"/>
      <c r="BIK2" s="46"/>
      <c r="BIL2" s="46"/>
      <c r="BIM2" s="46"/>
      <c r="BIN2" s="46"/>
      <c r="BIO2" s="46"/>
      <c r="BIP2" s="46"/>
      <c r="BIQ2" s="46"/>
      <c r="BIR2" s="46"/>
      <c r="BIS2" s="46"/>
      <c r="BIT2" s="46"/>
      <c r="BIU2" s="46"/>
      <c r="BIV2" s="46"/>
      <c r="BIW2" s="46"/>
      <c r="BIX2" s="46"/>
      <c r="BIY2" s="46"/>
      <c r="BIZ2" s="46"/>
      <c r="BJA2" s="46"/>
      <c r="BJB2" s="46"/>
      <c r="BJC2" s="46"/>
      <c r="BJD2" s="46"/>
      <c r="BJE2" s="46"/>
      <c r="BJF2" s="46"/>
      <c r="BJG2" s="46"/>
      <c r="BJH2" s="46"/>
      <c r="BJI2" s="46"/>
      <c r="BJJ2" s="46"/>
      <c r="BJK2" s="46"/>
      <c r="BJL2" s="46"/>
      <c r="BJM2" s="46"/>
      <c r="BJN2" s="46"/>
      <c r="BJO2" s="46"/>
      <c r="BJP2" s="46"/>
      <c r="BJQ2" s="46"/>
      <c r="BJR2" s="46"/>
      <c r="BJS2" s="46"/>
      <c r="BJT2" s="46"/>
      <c r="BJU2" s="46"/>
      <c r="BJV2" s="46"/>
      <c r="BJW2" s="46"/>
      <c r="BJX2" s="46"/>
      <c r="BJY2" s="46"/>
      <c r="BJZ2" s="46"/>
      <c r="BKA2" s="46"/>
      <c r="BKB2" s="46"/>
      <c r="BKC2" s="46"/>
      <c r="BKD2" s="46"/>
      <c r="BKE2" s="46"/>
      <c r="BKF2" s="46"/>
      <c r="BKG2" s="46"/>
      <c r="BKH2" s="46"/>
      <c r="BKI2" s="46"/>
      <c r="BKJ2" s="46"/>
      <c r="BKK2" s="46"/>
      <c r="BKL2" s="46"/>
      <c r="BKM2" s="46"/>
      <c r="BKN2" s="46"/>
      <c r="BKO2" s="46"/>
      <c r="BKP2" s="46"/>
      <c r="BKQ2" s="46"/>
      <c r="BKR2" s="46"/>
      <c r="BKS2" s="46"/>
      <c r="BKT2" s="46"/>
      <c r="BKU2" s="46"/>
      <c r="BKV2" s="46"/>
      <c r="BKW2" s="46"/>
      <c r="BKX2" s="46"/>
      <c r="BKY2" s="46"/>
      <c r="BKZ2" s="46"/>
      <c r="BLA2" s="46"/>
      <c r="BLB2" s="46"/>
      <c r="BLC2" s="46"/>
      <c r="BLD2" s="46"/>
      <c r="BLE2" s="46"/>
      <c r="BLF2" s="46"/>
      <c r="BLG2" s="46"/>
      <c r="BLH2" s="46"/>
      <c r="BLI2" s="46"/>
      <c r="BLJ2" s="46"/>
      <c r="BLK2" s="46"/>
      <c r="BLL2" s="46"/>
      <c r="BLM2" s="46"/>
      <c r="BLN2" s="46"/>
      <c r="BLO2" s="46"/>
      <c r="BLP2" s="46"/>
      <c r="BLQ2" s="46"/>
      <c r="BLR2" s="46"/>
      <c r="BLS2" s="46"/>
      <c r="BLT2" s="46"/>
      <c r="BLU2" s="46"/>
      <c r="BLV2" s="46"/>
      <c r="BLW2" s="46"/>
      <c r="BLX2" s="46"/>
      <c r="BLY2" s="46"/>
      <c r="BLZ2" s="46"/>
      <c r="BMA2" s="46"/>
      <c r="BMB2" s="46"/>
      <c r="BMC2" s="46"/>
      <c r="BMD2" s="46"/>
      <c r="BME2" s="46"/>
      <c r="BMF2" s="46"/>
      <c r="BMG2" s="46"/>
      <c r="BMH2" s="46"/>
      <c r="BMI2" s="46"/>
      <c r="BMJ2" s="46"/>
      <c r="BMK2" s="46"/>
      <c r="BML2" s="46"/>
      <c r="BMM2" s="46"/>
      <c r="BMN2" s="46"/>
      <c r="BMO2" s="46"/>
      <c r="BMP2" s="46"/>
      <c r="BMQ2" s="46"/>
      <c r="BMR2" s="46"/>
      <c r="BMS2" s="46"/>
      <c r="BMT2" s="46"/>
      <c r="BMU2" s="46"/>
      <c r="BMV2" s="46"/>
      <c r="BMW2" s="46"/>
      <c r="BMX2" s="46"/>
      <c r="BMY2" s="46"/>
      <c r="BMZ2" s="46"/>
      <c r="BNA2" s="46"/>
      <c r="BNB2" s="46"/>
      <c r="BNC2" s="46"/>
      <c r="BND2" s="46"/>
      <c r="BNE2" s="46"/>
      <c r="BNF2" s="46"/>
      <c r="BNG2" s="46"/>
      <c r="BNH2" s="46"/>
      <c r="BNI2" s="46"/>
      <c r="BNJ2" s="46"/>
      <c r="BNK2" s="46"/>
      <c r="BNL2" s="46"/>
      <c r="BNM2" s="46"/>
      <c r="BNN2" s="46"/>
      <c r="BNO2" s="46"/>
      <c r="BNP2" s="46"/>
      <c r="BNQ2" s="46"/>
      <c r="BNR2" s="46"/>
      <c r="BNS2" s="46"/>
      <c r="BNT2" s="46"/>
      <c r="BNU2" s="46"/>
      <c r="BNV2" s="46"/>
      <c r="BNW2" s="46"/>
      <c r="BNX2" s="46"/>
      <c r="BNY2" s="46"/>
      <c r="BNZ2" s="46"/>
      <c r="BOA2" s="46"/>
      <c r="BOB2" s="46"/>
      <c r="BOC2" s="46"/>
      <c r="BOD2" s="46"/>
      <c r="BOE2" s="46"/>
      <c r="BOF2" s="46"/>
      <c r="BOG2" s="46"/>
      <c r="BOH2" s="46"/>
      <c r="BOI2" s="46"/>
      <c r="BOJ2" s="46"/>
      <c r="BOK2" s="46"/>
      <c r="BOL2" s="46"/>
      <c r="BOM2" s="46"/>
      <c r="BON2" s="46"/>
      <c r="BOO2" s="46"/>
      <c r="BOP2" s="46"/>
      <c r="BOQ2" s="46"/>
      <c r="BOR2" s="46"/>
      <c r="BOS2" s="46"/>
      <c r="BOT2" s="46"/>
      <c r="BOU2" s="46"/>
      <c r="BOV2" s="46"/>
      <c r="BOW2" s="46"/>
      <c r="BOX2" s="46"/>
      <c r="BOY2" s="46"/>
      <c r="BOZ2" s="46"/>
      <c r="BPA2" s="46"/>
      <c r="BPB2" s="46"/>
      <c r="BPC2" s="46"/>
      <c r="BPD2" s="46"/>
      <c r="BPE2" s="46"/>
      <c r="BPF2" s="46"/>
      <c r="BPG2" s="46"/>
      <c r="BPH2" s="46"/>
      <c r="BPI2" s="46"/>
      <c r="BPJ2" s="46"/>
      <c r="BPK2" s="46"/>
      <c r="BPL2" s="46"/>
      <c r="BPM2" s="46"/>
      <c r="BPN2" s="46"/>
      <c r="BPO2" s="46"/>
      <c r="BPP2" s="46"/>
      <c r="BPQ2" s="46"/>
      <c r="BPR2" s="46"/>
      <c r="BPS2" s="46"/>
      <c r="BPT2" s="46"/>
      <c r="BPU2" s="46"/>
      <c r="BPV2" s="46"/>
      <c r="BPW2" s="46"/>
      <c r="BPX2" s="46"/>
      <c r="BPY2" s="46"/>
      <c r="BPZ2" s="46"/>
      <c r="BQA2" s="46"/>
      <c r="BQB2" s="46"/>
      <c r="BQC2" s="46"/>
      <c r="BQD2" s="46"/>
      <c r="BQE2" s="46"/>
      <c r="BQF2" s="46"/>
      <c r="BQG2" s="46"/>
      <c r="BQH2" s="46"/>
      <c r="BQI2" s="46"/>
      <c r="BQJ2" s="46"/>
      <c r="BQK2" s="46"/>
      <c r="BQL2" s="46"/>
      <c r="BQM2" s="46"/>
      <c r="BQN2" s="46"/>
      <c r="BQO2" s="46"/>
      <c r="BQP2" s="46"/>
      <c r="BQQ2" s="46"/>
      <c r="BQR2" s="46"/>
      <c r="BQS2" s="46"/>
      <c r="BQT2" s="46"/>
      <c r="BQU2" s="46"/>
      <c r="BQV2" s="46"/>
      <c r="BQW2" s="46"/>
      <c r="BQX2" s="46"/>
      <c r="BQY2" s="46"/>
      <c r="BQZ2" s="46"/>
      <c r="BRA2" s="46"/>
      <c r="BRB2" s="46"/>
      <c r="BRC2" s="46"/>
      <c r="BRD2" s="46"/>
      <c r="BRE2" s="46"/>
      <c r="BRF2" s="46"/>
      <c r="BRG2" s="46"/>
      <c r="BRH2" s="46"/>
      <c r="BRI2" s="46"/>
      <c r="BRJ2" s="46"/>
      <c r="BRK2" s="46"/>
      <c r="BRL2" s="46"/>
      <c r="BRM2" s="46"/>
      <c r="BRN2" s="46"/>
      <c r="BRO2" s="46"/>
      <c r="BRP2" s="46"/>
      <c r="BRQ2" s="46"/>
      <c r="BRR2" s="46"/>
      <c r="BRS2" s="46"/>
      <c r="BRT2" s="46"/>
      <c r="BRU2" s="46"/>
      <c r="BRV2" s="46"/>
      <c r="BRW2" s="46"/>
      <c r="BRX2" s="46"/>
      <c r="BRY2" s="46"/>
      <c r="BRZ2" s="46"/>
      <c r="BSA2" s="46"/>
      <c r="BSB2" s="46"/>
      <c r="BSC2" s="46"/>
      <c r="BSD2" s="46"/>
      <c r="BSE2" s="46"/>
      <c r="BSF2" s="46"/>
      <c r="BSG2" s="46"/>
      <c r="BSH2" s="46"/>
      <c r="BSI2" s="46"/>
      <c r="BSJ2" s="46"/>
      <c r="BSK2" s="46"/>
      <c r="BSL2" s="46"/>
      <c r="BSM2" s="46"/>
      <c r="BSN2" s="46"/>
      <c r="BSO2" s="46"/>
      <c r="BSP2" s="46"/>
      <c r="BSQ2" s="46"/>
      <c r="BSR2" s="46"/>
      <c r="BSS2" s="46"/>
      <c r="BST2" s="46"/>
      <c r="BSU2" s="46"/>
      <c r="BSV2" s="46"/>
      <c r="BSW2" s="46"/>
      <c r="BSX2" s="46"/>
      <c r="BSY2" s="46"/>
      <c r="BSZ2" s="46"/>
      <c r="BTA2" s="46"/>
      <c r="BTB2" s="46"/>
      <c r="BTC2" s="46"/>
      <c r="BTD2" s="46"/>
      <c r="BTE2" s="46"/>
      <c r="BTF2" s="46"/>
      <c r="BTG2" s="46"/>
      <c r="BTH2" s="46"/>
      <c r="BTI2" s="46"/>
      <c r="BTJ2" s="46"/>
      <c r="BTK2" s="46"/>
      <c r="BTL2" s="46"/>
      <c r="BTM2" s="46"/>
      <c r="BTN2" s="46"/>
      <c r="BTO2" s="46"/>
      <c r="BTP2" s="46"/>
      <c r="BTQ2" s="46"/>
      <c r="BTR2" s="46"/>
      <c r="BTS2" s="46"/>
      <c r="BTT2" s="46"/>
      <c r="BTU2" s="46"/>
      <c r="BTV2" s="46"/>
      <c r="BTW2" s="46"/>
      <c r="BTX2" s="46"/>
      <c r="BTY2" s="46"/>
      <c r="BTZ2" s="46"/>
      <c r="BUA2" s="46"/>
      <c r="BUB2" s="46"/>
      <c r="BUC2" s="46"/>
      <c r="BUD2" s="46"/>
      <c r="BUE2" s="46"/>
      <c r="BUF2" s="46"/>
      <c r="BUG2" s="46"/>
      <c r="BUH2" s="46"/>
      <c r="BUI2" s="46"/>
      <c r="BUJ2" s="46"/>
      <c r="BUK2" s="46"/>
      <c r="BUL2" s="46"/>
      <c r="BUM2" s="46"/>
      <c r="BUN2" s="46"/>
      <c r="BUO2" s="46"/>
      <c r="BUP2" s="46"/>
      <c r="BUQ2" s="46"/>
      <c r="BUR2" s="46"/>
      <c r="BUS2" s="46"/>
      <c r="BUT2" s="46"/>
      <c r="BUU2" s="46"/>
      <c r="BUV2" s="46"/>
      <c r="BUW2" s="46"/>
      <c r="BUX2" s="46"/>
      <c r="BUY2" s="46"/>
      <c r="BUZ2" s="46"/>
      <c r="BVA2" s="46"/>
      <c r="BVB2" s="46"/>
      <c r="BVC2" s="46"/>
      <c r="BVD2" s="46"/>
      <c r="BVE2" s="46"/>
      <c r="BVF2" s="46"/>
      <c r="BVG2" s="46"/>
      <c r="BVH2" s="46"/>
      <c r="BVI2" s="46"/>
      <c r="BVJ2" s="46"/>
      <c r="BVK2" s="46"/>
      <c r="BVL2" s="46"/>
      <c r="BVM2" s="46"/>
      <c r="BVN2" s="46"/>
      <c r="BVO2" s="46"/>
      <c r="BVP2" s="46"/>
      <c r="BVQ2" s="46"/>
      <c r="BVR2" s="46"/>
      <c r="BVS2" s="46"/>
      <c r="BVT2" s="46"/>
      <c r="BVU2" s="46"/>
      <c r="BVV2" s="46"/>
      <c r="BVW2" s="46"/>
      <c r="BVX2" s="46"/>
      <c r="BVY2" s="46"/>
      <c r="BVZ2" s="46"/>
      <c r="BWA2" s="46"/>
      <c r="BWB2" s="46"/>
      <c r="BWC2" s="46"/>
      <c r="BWD2" s="46"/>
      <c r="BWE2" s="46"/>
      <c r="BWF2" s="46"/>
      <c r="BWG2" s="46"/>
      <c r="BWH2" s="46"/>
      <c r="BWI2" s="46"/>
      <c r="BWJ2" s="46"/>
      <c r="BWK2" s="46"/>
      <c r="BWL2" s="46"/>
      <c r="BWM2" s="46"/>
      <c r="BWN2" s="46"/>
      <c r="BWO2" s="46"/>
      <c r="BWP2" s="46"/>
      <c r="BWQ2" s="46"/>
      <c r="BWR2" s="46"/>
      <c r="BWS2" s="46"/>
      <c r="BWT2" s="46"/>
      <c r="BWU2" s="46"/>
      <c r="BWV2" s="46"/>
      <c r="BWW2" s="46"/>
      <c r="BWX2" s="46"/>
      <c r="BWY2" s="46"/>
      <c r="BWZ2" s="46"/>
      <c r="BXA2" s="46"/>
      <c r="BXB2" s="46"/>
      <c r="BXC2" s="46"/>
      <c r="BXD2" s="46"/>
      <c r="BXE2" s="46"/>
      <c r="BXF2" s="46"/>
      <c r="BXG2" s="46"/>
      <c r="BXH2" s="46"/>
      <c r="BXI2" s="46"/>
      <c r="BXJ2" s="46"/>
      <c r="BXK2" s="46"/>
      <c r="BXL2" s="46"/>
      <c r="BXM2" s="46"/>
      <c r="BXN2" s="46"/>
      <c r="BXO2" s="46"/>
      <c r="BXP2" s="46"/>
      <c r="BXQ2" s="46"/>
      <c r="BXR2" s="46"/>
      <c r="BXS2" s="46"/>
      <c r="BXT2" s="46"/>
      <c r="BXU2" s="46"/>
      <c r="BXV2" s="46"/>
      <c r="BXW2" s="46"/>
      <c r="BXX2" s="46"/>
      <c r="BXY2" s="46"/>
      <c r="BXZ2" s="46"/>
      <c r="BYA2" s="46"/>
      <c r="BYB2" s="46"/>
      <c r="BYC2" s="46"/>
      <c r="BYD2" s="46"/>
      <c r="BYE2" s="46"/>
      <c r="BYF2" s="46"/>
      <c r="BYG2" s="46"/>
      <c r="BYH2" s="46"/>
      <c r="BYI2" s="46"/>
      <c r="BYJ2" s="46"/>
      <c r="BYK2" s="46"/>
      <c r="BYL2" s="46"/>
      <c r="BYM2" s="46"/>
      <c r="BYN2" s="46"/>
      <c r="BYO2" s="46"/>
      <c r="BYP2" s="46"/>
      <c r="BYQ2" s="46"/>
      <c r="BYR2" s="46"/>
      <c r="BYS2" s="46"/>
      <c r="BYT2" s="46"/>
      <c r="BYU2" s="46"/>
      <c r="BYV2" s="46"/>
      <c r="BYW2" s="46"/>
      <c r="BYX2" s="46"/>
      <c r="BYY2" s="46"/>
      <c r="BYZ2" s="46"/>
      <c r="BZA2" s="46"/>
      <c r="BZB2" s="46"/>
      <c r="BZC2" s="46"/>
      <c r="BZD2" s="46"/>
      <c r="BZE2" s="46"/>
      <c r="BZF2" s="46"/>
      <c r="BZG2" s="46"/>
      <c r="BZH2" s="46"/>
      <c r="BZI2" s="46"/>
      <c r="BZJ2" s="46"/>
      <c r="BZK2" s="46"/>
      <c r="BZL2" s="46"/>
      <c r="BZM2" s="46"/>
      <c r="BZN2" s="46"/>
      <c r="BZO2" s="46"/>
      <c r="BZP2" s="46"/>
      <c r="BZQ2" s="46"/>
      <c r="BZR2" s="46"/>
      <c r="BZS2" s="46"/>
      <c r="BZT2" s="46"/>
      <c r="BZU2" s="46"/>
      <c r="BZV2" s="46"/>
      <c r="BZW2" s="46"/>
      <c r="BZX2" s="46"/>
      <c r="BZY2" s="46"/>
      <c r="BZZ2" s="46"/>
      <c r="CAA2" s="46"/>
      <c r="CAB2" s="46"/>
      <c r="CAC2" s="46"/>
      <c r="CAD2" s="46"/>
      <c r="CAE2" s="46"/>
      <c r="CAF2" s="46"/>
      <c r="CAG2" s="46"/>
      <c r="CAH2" s="46"/>
      <c r="CAI2" s="46"/>
      <c r="CAJ2" s="46"/>
      <c r="CAK2" s="46"/>
      <c r="CAL2" s="46"/>
      <c r="CAM2" s="46"/>
      <c r="CAN2" s="46"/>
      <c r="CAO2" s="46"/>
      <c r="CAP2" s="46"/>
      <c r="CAQ2" s="46"/>
      <c r="CAR2" s="46"/>
      <c r="CAS2" s="46"/>
      <c r="CAT2" s="46"/>
      <c r="CAU2" s="46"/>
      <c r="CAV2" s="46"/>
      <c r="CAW2" s="46"/>
      <c r="CAX2" s="46"/>
      <c r="CAY2" s="46"/>
      <c r="CAZ2" s="46"/>
      <c r="CBA2" s="46"/>
      <c r="CBB2" s="46"/>
      <c r="CBC2" s="46"/>
      <c r="CBD2" s="46"/>
      <c r="CBE2" s="46"/>
      <c r="CBF2" s="46"/>
      <c r="CBG2" s="46"/>
      <c r="CBH2" s="46"/>
      <c r="CBI2" s="46"/>
      <c r="CBJ2" s="46"/>
      <c r="CBK2" s="46"/>
      <c r="CBL2" s="46"/>
      <c r="CBM2" s="46"/>
      <c r="CBN2" s="46"/>
      <c r="CBO2" s="46"/>
      <c r="CBP2" s="46"/>
      <c r="CBQ2" s="46"/>
      <c r="CBR2" s="46"/>
      <c r="CBS2" s="46"/>
      <c r="CBT2" s="46"/>
      <c r="CBU2" s="46"/>
      <c r="CBV2" s="46"/>
      <c r="CBW2" s="46"/>
      <c r="CBX2" s="46"/>
      <c r="CBY2" s="46"/>
      <c r="CBZ2" s="46"/>
      <c r="CCA2" s="46"/>
      <c r="CCB2" s="46"/>
      <c r="CCC2" s="46"/>
      <c r="CCD2" s="46"/>
      <c r="CCE2" s="46"/>
      <c r="CCF2" s="46"/>
      <c r="CCG2" s="46"/>
      <c r="CCH2" s="46"/>
      <c r="CCI2" s="46"/>
      <c r="CCJ2" s="46"/>
      <c r="CCK2" s="46"/>
      <c r="CCL2" s="46"/>
      <c r="CCM2" s="46"/>
      <c r="CCN2" s="46"/>
      <c r="CCO2" s="46"/>
      <c r="CCP2" s="46"/>
      <c r="CCQ2" s="46"/>
      <c r="CCR2" s="46"/>
      <c r="CCS2" s="46"/>
      <c r="CCT2" s="46"/>
      <c r="CCU2" s="46"/>
      <c r="CCV2" s="46"/>
      <c r="CCW2" s="46"/>
      <c r="CCX2" s="46"/>
      <c r="CCY2" s="46"/>
      <c r="CCZ2" s="46"/>
      <c r="CDA2" s="46"/>
      <c r="CDB2" s="46"/>
      <c r="CDC2" s="46"/>
      <c r="CDD2" s="46"/>
      <c r="CDE2" s="46"/>
      <c r="CDF2" s="46"/>
      <c r="CDG2" s="46"/>
      <c r="CDH2" s="46"/>
      <c r="CDI2" s="46"/>
      <c r="CDJ2" s="46"/>
      <c r="CDK2" s="46"/>
      <c r="CDL2" s="46"/>
      <c r="CDM2" s="46"/>
      <c r="CDN2" s="46"/>
      <c r="CDO2" s="46"/>
      <c r="CDP2" s="46"/>
      <c r="CDQ2" s="46"/>
      <c r="CDR2" s="46"/>
      <c r="CDS2" s="46"/>
      <c r="CDT2" s="46"/>
      <c r="CDU2" s="46"/>
      <c r="CDV2" s="46"/>
      <c r="CDW2" s="46"/>
      <c r="CDX2" s="46"/>
      <c r="CDY2" s="46"/>
      <c r="CDZ2" s="46"/>
      <c r="CEA2" s="46"/>
      <c r="CEB2" s="46"/>
      <c r="CEC2" s="46"/>
      <c r="CED2" s="46"/>
      <c r="CEE2" s="46"/>
      <c r="CEF2" s="46"/>
      <c r="CEG2" s="46"/>
      <c r="CEH2" s="46"/>
      <c r="CEI2" s="46"/>
      <c r="CEJ2" s="46"/>
      <c r="CEK2" s="46"/>
      <c r="CEL2" s="46"/>
      <c r="CEM2" s="46"/>
      <c r="CEN2" s="46"/>
      <c r="CEO2" s="46"/>
      <c r="CEP2" s="46"/>
      <c r="CEQ2" s="46"/>
      <c r="CER2" s="46"/>
      <c r="CES2" s="46"/>
      <c r="CET2" s="46"/>
      <c r="CEU2" s="46"/>
      <c r="CEV2" s="46"/>
      <c r="CEW2" s="46"/>
      <c r="CEX2" s="46"/>
      <c r="CEY2" s="46"/>
      <c r="CEZ2" s="46"/>
      <c r="CFA2" s="46"/>
      <c r="CFB2" s="46"/>
      <c r="CFC2" s="46"/>
      <c r="CFD2" s="46"/>
      <c r="CFE2" s="46"/>
      <c r="CFF2" s="46"/>
      <c r="CFG2" s="46"/>
      <c r="CFH2" s="46"/>
      <c r="CFI2" s="46"/>
      <c r="CFJ2" s="46"/>
      <c r="CFK2" s="46"/>
      <c r="CFL2" s="46"/>
      <c r="CFM2" s="46"/>
      <c r="CFN2" s="46"/>
      <c r="CFO2" s="46"/>
      <c r="CFP2" s="46"/>
      <c r="CFQ2" s="46"/>
      <c r="CFR2" s="46"/>
      <c r="CFS2" s="46"/>
      <c r="CFT2" s="46"/>
      <c r="CFU2" s="46"/>
      <c r="CFV2" s="46"/>
      <c r="CFW2" s="46"/>
      <c r="CFX2" s="46"/>
      <c r="CFY2" s="46"/>
      <c r="CFZ2" s="46"/>
      <c r="CGA2" s="46"/>
      <c r="CGB2" s="46"/>
      <c r="CGC2" s="46"/>
      <c r="CGD2" s="46"/>
      <c r="CGE2" s="46"/>
      <c r="CGF2" s="46"/>
      <c r="CGG2" s="46"/>
      <c r="CGH2" s="46"/>
      <c r="CGI2" s="46"/>
      <c r="CGJ2" s="46"/>
      <c r="CGK2" s="46"/>
      <c r="CGL2" s="46"/>
      <c r="CGM2" s="46"/>
      <c r="CGN2" s="46"/>
      <c r="CGO2" s="46"/>
      <c r="CGP2" s="46"/>
      <c r="CGQ2" s="46"/>
      <c r="CGR2" s="46"/>
      <c r="CGS2" s="46"/>
      <c r="CGT2" s="46"/>
      <c r="CGU2" s="46"/>
      <c r="CGV2" s="46"/>
      <c r="CGW2" s="46"/>
      <c r="CGX2" s="46"/>
      <c r="CGY2" s="46"/>
      <c r="CGZ2" s="46"/>
      <c r="CHA2" s="46"/>
      <c r="CHB2" s="46"/>
      <c r="CHC2" s="46"/>
      <c r="CHD2" s="46"/>
      <c r="CHE2" s="46"/>
      <c r="CHF2" s="46"/>
      <c r="CHG2" s="46"/>
      <c r="CHH2" s="46"/>
      <c r="CHI2" s="46"/>
      <c r="CHJ2" s="46"/>
      <c r="CHK2" s="46"/>
      <c r="CHL2" s="46"/>
      <c r="CHM2" s="46"/>
      <c r="CHN2" s="46"/>
      <c r="CHO2" s="46"/>
      <c r="CHP2" s="46"/>
      <c r="CHQ2" s="46"/>
      <c r="CHR2" s="46"/>
      <c r="CHS2" s="46"/>
      <c r="CHT2" s="46"/>
      <c r="CHU2" s="46"/>
      <c r="CHV2" s="46"/>
      <c r="CHW2" s="46"/>
      <c r="CHX2" s="46"/>
      <c r="CHY2" s="46"/>
      <c r="CHZ2" s="46"/>
      <c r="CIA2" s="46"/>
      <c r="CIB2" s="46"/>
      <c r="CIC2" s="46"/>
      <c r="CID2" s="46"/>
      <c r="CIE2" s="46"/>
      <c r="CIF2" s="46"/>
      <c r="CIG2" s="46"/>
      <c r="CIH2" s="46"/>
      <c r="CII2" s="46"/>
      <c r="CIJ2" s="46"/>
      <c r="CIK2" s="46"/>
      <c r="CIL2" s="46"/>
      <c r="CIM2" s="46"/>
      <c r="CIN2" s="46"/>
      <c r="CIO2" s="46"/>
      <c r="CIP2" s="46"/>
      <c r="CIQ2" s="46"/>
      <c r="CIR2" s="46"/>
      <c r="CIS2" s="46"/>
      <c r="CIT2" s="46"/>
      <c r="CIU2" s="46"/>
      <c r="CIV2" s="46"/>
      <c r="CIW2" s="46"/>
      <c r="CIX2" s="46"/>
      <c r="CIY2" s="46"/>
      <c r="CIZ2" s="46"/>
      <c r="CJA2" s="46"/>
      <c r="CJB2" s="46"/>
      <c r="CJC2" s="46"/>
      <c r="CJD2" s="46"/>
      <c r="CJE2" s="46"/>
      <c r="CJF2" s="46"/>
      <c r="CJG2" s="46"/>
      <c r="CJH2" s="46"/>
      <c r="CJI2" s="46"/>
      <c r="CJJ2" s="46"/>
      <c r="CJK2" s="46"/>
      <c r="CJL2" s="46"/>
      <c r="CJM2" s="46"/>
      <c r="CJN2" s="46"/>
      <c r="CJO2" s="46"/>
      <c r="CJP2" s="46"/>
      <c r="CJQ2" s="46"/>
      <c r="CJR2" s="46"/>
      <c r="CJS2" s="46"/>
      <c r="CJT2" s="46"/>
      <c r="CJU2" s="46"/>
      <c r="CJV2" s="46"/>
      <c r="CJW2" s="46"/>
      <c r="CJX2" s="46"/>
      <c r="CJY2" s="46"/>
      <c r="CJZ2" s="46"/>
      <c r="CKA2" s="46"/>
      <c r="CKB2" s="46"/>
      <c r="CKC2" s="46"/>
      <c r="CKD2" s="46"/>
      <c r="CKE2" s="46"/>
      <c r="CKF2" s="46"/>
      <c r="CKG2" s="46"/>
      <c r="CKH2" s="46"/>
      <c r="CKI2" s="46"/>
      <c r="CKJ2" s="46"/>
      <c r="CKK2" s="46"/>
      <c r="CKL2" s="46"/>
      <c r="CKM2" s="46"/>
      <c r="CKN2" s="46"/>
      <c r="CKO2" s="46"/>
      <c r="CKP2" s="46"/>
      <c r="CKQ2" s="46"/>
      <c r="CKR2" s="46"/>
      <c r="CKS2" s="46"/>
      <c r="CKT2" s="46"/>
      <c r="CKU2" s="46"/>
      <c r="CKV2" s="46"/>
      <c r="CKW2" s="46"/>
      <c r="CKX2" s="46"/>
      <c r="CKY2" s="46"/>
      <c r="CKZ2" s="46"/>
      <c r="CLA2" s="46"/>
      <c r="CLB2" s="46"/>
      <c r="CLC2" s="46"/>
      <c r="CLD2" s="46"/>
      <c r="CLE2" s="46"/>
      <c r="CLF2" s="46"/>
      <c r="CLG2" s="46"/>
      <c r="CLH2" s="46"/>
      <c r="CLI2" s="46"/>
      <c r="CLJ2" s="46"/>
      <c r="CLK2" s="46"/>
      <c r="CLL2" s="46"/>
      <c r="CLM2" s="46"/>
      <c r="CLN2" s="46"/>
      <c r="CLO2" s="46"/>
      <c r="CLP2" s="46"/>
      <c r="CLQ2" s="46"/>
      <c r="CLR2" s="46"/>
      <c r="CLS2" s="46"/>
      <c r="CLT2" s="46"/>
      <c r="CLU2" s="46"/>
      <c r="CLV2" s="46"/>
      <c r="CLW2" s="46"/>
      <c r="CLX2" s="46"/>
      <c r="CLY2" s="46"/>
      <c r="CLZ2" s="46"/>
      <c r="CMA2" s="46"/>
      <c r="CMB2" s="46"/>
      <c r="CMC2" s="46"/>
      <c r="CMD2" s="46"/>
      <c r="CME2" s="46"/>
      <c r="CMF2" s="46"/>
      <c r="CMG2" s="46"/>
      <c r="CMH2" s="46"/>
      <c r="CMI2" s="46"/>
      <c r="CMJ2" s="46"/>
      <c r="CMK2" s="46"/>
      <c r="CML2" s="46"/>
      <c r="CMM2" s="46"/>
      <c r="CMN2" s="46"/>
      <c r="CMO2" s="46"/>
      <c r="CMP2" s="46"/>
      <c r="CMQ2" s="46"/>
      <c r="CMR2" s="46"/>
      <c r="CMS2" s="46"/>
      <c r="CMT2" s="46"/>
      <c r="CMU2" s="46"/>
      <c r="CMV2" s="46"/>
      <c r="CMW2" s="46"/>
      <c r="CMX2" s="46"/>
      <c r="CMY2" s="46"/>
      <c r="CMZ2" s="46"/>
      <c r="CNA2" s="46"/>
      <c r="CNB2" s="46"/>
      <c r="CNC2" s="46"/>
      <c r="CND2" s="46"/>
      <c r="CNE2" s="46"/>
      <c r="CNF2" s="46"/>
      <c r="CNG2" s="46"/>
      <c r="CNH2" s="46"/>
      <c r="CNI2" s="46"/>
      <c r="CNJ2" s="46"/>
      <c r="CNK2" s="46"/>
      <c r="CNL2" s="46"/>
      <c r="CNM2" s="46"/>
      <c r="CNN2" s="46"/>
      <c r="CNO2" s="46"/>
      <c r="CNP2" s="46"/>
      <c r="CNQ2" s="46"/>
      <c r="CNR2" s="46"/>
      <c r="CNS2" s="46"/>
      <c r="CNT2" s="46"/>
      <c r="CNU2" s="46"/>
      <c r="CNV2" s="46"/>
      <c r="CNW2" s="46"/>
      <c r="CNX2" s="46"/>
      <c r="CNY2" s="46"/>
      <c r="CNZ2" s="46"/>
      <c r="COA2" s="46"/>
      <c r="COB2" s="46"/>
      <c r="COC2" s="46"/>
      <c r="COD2" s="46"/>
      <c r="COE2" s="46"/>
      <c r="COF2" s="46"/>
      <c r="COG2" s="46"/>
      <c r="COH2" s="46"/>
      <c r="COI2" s="46"/>
      <c r="COJ2" s="46"/>
      <c r="COK2" s="46"/>
      <c r="COL2" s="46"/>
      <c r="COM2" s="46"/>
      <c r="CON2" s="46"/>
      <c r="COO2" s="46"/>
      <c r="COP2" s="46"/>
      <c r="COQ2" s="46"/>
      <c r="COR2" s="46"/>
      <c r="COS2" s="46"/>
      <c r="COT2" s="46"/>
      <c r="COU2" s="46"/>
      <c r="COV2" s="46"/>
      <c r="COW2" s="46"/>
      <c r="COX2" s="46"/>
      <c r="COY2" s="46"/>
      <c r="COZ2" s="46"/>
      <c r="CPA2" s="46"/>
      <c r="CPB2" s="46"/>
      <c r="CPC2" s="46"/>
      <c r="CPD2" s="46"/>
      <c r="CPE2" s="46"/>
      <c r="CPF2" s="46"/>
      <c r="CPG2" s="46"/>
      <c r="CPH2" s="46"/>
      <c r="CPI2" s="46"/>
      <c r="CPJ2" s="46"/>
      <c r="CPK2" s="46"/>
      <c r="CPL2" s="46"/>
      <c r="CPM2" s="46"/>
      <c r="CPN2" s="46"/>
      <c r="CPO2" s="46"/>
      <c r="CPP2" s="46"/>
      <c r="CPQ2" s="46"/>
      <c r="CPR2" s="46"/>
      <c r="CPS2" s="46"/>
      <c r="CPT2" s="46"/>
      <c r="CPU2" s="46"/>
      <c r="CPV2" s="46"/>
      <c r="CPW2" s="46"/>
      <c r="CPX2" s="46"/>
      <c r="CPY2" s="46"/>
      <c r="CPZ2" s="46"/>
      <c r="CQA2" s="46"/>
      <c r="CQB2" s="46"/>
      <c r="CQC2" s="46"/>
      <c r="CQD2" s="46"/>
      <c r="CQE2" s="46"/>
      <c r="CQF2" s="46"/>
      <c r="CQG2" s="46"/>
      <c r="CQH2" s="46"/>
      <c r="CQI2" s="46"/>
      <c r="CQJ2" s="46"/>
      <c r="CQK2" s="46"/>
      <c r="CQL2" s="46"/>
      <c r="CQM2" s="46"/>
      <c r="CQN2" s="46"/>
      <c r="CQO2" s="46"/>
      <c r="CQP2" s="46"/>
      <c r="CQQ2" s="46"/>
      <c r="CQR2" s="46"/>
      <c r="CQS2" s="46"/>
      <c r="CQT2" s="46"/>
      <c r="CQU2" s="46"/>
      <c r="CQV2" s="46"/>
      <c r="CQW2" s="46"/>
      <c r="CQX2" s="46"/>
      <c r="CQY2" s="46"/>
      <c r="CQZ2" s="46"/>
      <c r="CRA2" s="46"/>
      <c r="CRB2" s="46"/>
      <c r="CRC2" s="46"/>
      <c r="CRD2" s="46"/>
      <c r="CRE2" s="46"/>
      <c r="CRF2" s="46"/>
      <c r="CRG2" s="46"/>
      <c r="CRH2" s="46"/>
      <c r="CRI2" s="46"/>
      <c r="CRJ2" s="46"/>
      <c r="CRK2" s="46"/>
      <c r="CRL2" s="46"/>
      <c r="CRM2" s="46"/>
      <c r="CRN2" s="46"/>
      <c r="CRO2" s="46"/>
      <c r="CRP2" s="46"/>
      <c r="CRQ2" s="46"/>
      <c r="CRR2" s="46"/>
      <c r="CRS2" s="46"/>
      <c r="CRT2" s="46"/>
      <c r="CRU2" s="46"/>
      <c r="CRV2" s="46"/>
      <c r="CRW2" s="46"/>
      <c r="CRX2" s="46"/>
      <c r="CRY2" s="46"/>
      <c r="CRZ2" s="46"/>
      <c r="CSA2" s="46"/>
      <c r="CSB2" s="46"/>
      <c r="CSC2" s="46"/>
      <c r="CSD2" s="46"/>
      <c r="CSE2" s="46"/>
      <c r="CSF2" s="46"/>
      <c r="CSG2" s="46"/>
      <c r="CSH2" s="46"/>
      <c r="CSI2" s="46"/>
      <c r="CSJ2" s="46"/>
      <c r="CSK2" s="46"/>
      <c r="CSL2" s="46"/>
      <c r="CSM2" s="46"/>
      <c r="CSN2" s="46"/>
      <c r="CSO2" s="46"/>
      <c r="CSP2" s="46"/>
      <c r="CSQ2" s="46"/>
      <c r="CSR2" s="46"/>
      <c r="CSS2" s="46"/>
      <c r="CST2" s="46"/>
      <c r="CSU2" s="46"/>
      <c r="CSV2" s="46"/>
      <c r="CSW2" s="46"/>
      <c r="CSX2" s="46"/>
      <c r="CSY2" s="46"/>
      <c r="CSZ2" s="46"/>
      <c r="CTA2" s="46"/>
      <c r="CTB2" s="46"/>
      <c r="CTC2" s="46"/>
      <c r="CTD2" s="46"/>
      <c r="CTE2" s="46"/>
      <c r="CTF2" s="46"/>
      <c r="CTG2" s="46"/>
      <c r="CTH2" s="46"/>
      <c r="CTI2" s="46"/>
      <c r="CTJ2" s="46"/>
      <c r="CTK2" s="46"/>
      <c r="CTL2" s="46"/>
      <c r="CTM2" s="46"/>
      <c r="CTN2" s="46"/>
      <c r="CTO2" s="46"/>
      <c r="CTP2" s="46"/>
      <c r="CTQ2" s="46"/>
      <c r="CTR2" s="46"/>
      <c r="CTS2" s="46"/>
      <c r="CTT2" s="46"/>
      <c r="CTU2" s="46"/>
      <c r="CTV2" s="46"/>
      <c r="CTW2" s="46"/>
      <c r="CTX2" s="46"/>
      <c r="CTY2" s="46"/>
      <c r="CTZ2" s="46"/>
      <c r="CUA2" s="46"/>
      <c r="CUB2" s="46"/>
      <c r="CUC2" s="46"/>
      <c r="CUD2" s="46"/>
      <c r="CUE2" s="46"/>
      <c r="CUF2" s="46"/>
      <c r="CUG2" s="46"/>
      <c r="CUH2" s="46"/>
      <c r="CUI2" s="46"/>
      <c r="CUJ2" s="46"/>
      <c r="CUK2" s="46"/>
      <c r="CUL2" s="46"/>
      <c r="CUM2" s="46"/>
      <c r="CUN2" s="46"/>
      <c r="CUO2" s="46"/>
      <c r="CUP2" s="46"/>
      <c r="CUQ2" s="46"/>
      <c r="CUR2" s="46"/>
      <c r="CUS2" s="46"/>
      <c r="CUT2" s="46"/>
      <c r="CUU2" s="46"/>
      <c r="CUV2" s="46"/>
      <c r="CUW2" s="46"/>
      <c r="CUX2" s="46"/>
      <c r="CUY2" s="46"/>
      <c r="CUZ2" s="46"/>
      <c r="CVA2" s="46"/>
      <c r="CVB2" s="46"/>
      <c r="CVC2" s="46"/>
      <c r="CVD2" s="46"/>
      <c r="CVE2" s="46"/>
      <c r="CVF2" s="46"/>
      <c r="CVG2" s="46"/>
      <c r="CVH2" s="46"/>
      <c r="CVI2" s="46"/>
      <c r="CVJ2" s="46"/>
      <c r="CVK2" s="46"/>
      <c r="CVL2" s="46"/>
      <c r="CVM2" s="46"/>
      <c r="CVN2" s="46"/>
      <c r="CVO2" s="46"/>
      <c r="CVP2" s="46"/>
      <c r="CVQ2" s="46"/>
      <c r="CVR2" s="46"/>
      <c r="CVS2" s="46"/>
      <c r="CVT2" s="46"/>
      <c r="CVU2" s="46"/>
      <c r="CVV2" s="46"/>
      <c r="CVW2" s="46"/>
      <c r="CVX2" s="46"/>
      <c r="CVY2" s="46"/>
      <c r="CVZ2" s="46"/>
      <c r="CWA2" s="46"/>
      <c r="CWB2" s="46"/>
      <c r="CWC2" s="46"/>
      <c r="CWD2" s="46"/>
      <c r="CWE2" s="46"/>
      <c r="CWF2" s="46"/>
      <c r="CWG2" s="46"/>
      <c r="CWH2" s="46"/>
      <c r="CWI2" s="46"/>
      <c r="CWJ2" s="46"/>
      <c r="CWK2" s="46"/>
      <c r="CWL2" s="46"/>
      <c r="CWM2" s="46"/>
      <c r="CWN2" s="46"/>
      <c r="CWO2" s="46"/>
      <c r="CWP2" s="46"/>
      <c r="CWQ2" s="46"/>
      <c r="CWR2" s="46"/>
      <c r="CWS2" s="46"/>
      <c r="CWT2" s="46"/>
      <c r="CWU2" s="46"/>
      <c r="CWV2" s="46"/>
      <c r="CWW2" s="46"/>
      <c r="CWX2" s="46"/>
      <c r="CWY2" s="46"/>
      <c r="CWZ2" s="46"/>
      <c r="CXA2" s="46"/>
      <c r="CXB2" s="46"/>
      <c r="CXC2" s="46"/>
      <c r="CXD2" s="46"/>
      <c r="CXE2" s="46"/>
      <c r="CXF2" s="46"/>
      <c r="CXG2" s="46"/>
      <c r="CXH2" s="46"/>
      <c r="CXI2" s="46"/>
      <c r="CXJ2" s="46"/>
      <c r="CXK2" s="46"/>
      <c r="CXL2" s="46"/>
      <c r="CXM2" s="46"/>
      <c r="CXN2" s="46"/>
      <c r="CXO2" s="46"/>
      <c r="CXP2" s="46"/>
      <c r="CXQ2" s="46"/>
      <c r="CXR2" s="46"/>
      <c r="CXS2" s="46"/>
      <c r="CXT2" s="46"/>
      <c r="CXU2" s="46"/>
      <c r="CXV2" s="46"/>
      <c r="CXW2" s="46"/>
      <c r="CXX2" s="46"/>
      <c r="CXY2" s="46"/>
      <c r="CXZ2" s="46"/>
      <c r="CYA2" s="46"/>
      <c r="CYB2" s="46"/>
      <c r="CYC2" s="46"/>
      <c r="CYD2" s="46"/>
      <c r="CYE2" s="46"/>
      <c r="CYF2" s="46"/>
      <c r="CYG2" s="46"/>
      <c r="CYH2" s="46"/>
      <c r="CYI2" s="46"/>
      <c r="CYJ2" s="46"/>
      <c r="CYK2" s="46"/>
      <c r="CYL2" s="46"/>
      <c r="CYM2" s="46"/>
      <c r="CYN2" s="46"/>
      <c r="CYO2" s="46"/>
      <c r="CYP2" s="46"/>
      <c r="CYQ2" s="46"/>
      <c r="CYR2" s="46"/>
      <c r="CYS2" s="46"/>
      <c r="CYT2" s="46"/>
      <c r="CYU2" s="46"/>
      <c r="CYV2" s="46"/>
      <c r="CYW2" s="46"/>
      <c r="CYX2" s="46"/>
      <c r="CYY2" s="46"/>
      <c r="CYZ2" s="46"/>
      <c r="CZA2" s="46"/>
      <c r="CZB2" s="46"/>
      <c r="CZC2" s="46"/>
      <c r="CZD2" s="46"/>
      <c r="CZE2" s="46"/>
      <c r="CZF2" s="46"/>
      <c r="CZG2" s="46"/>
      <c r="CZH2" s="46"/>
      <c r="CZI2" s="46"/>
      <c r="CZJ2" s="46"/>
      <c r="CZK2" s="46"/>
      <c r="CZL2" s="46"/>
      <c r="CZM2" s="46"/>
      <c r="CZN2" s="46"/>
      <c r="CZO2" s="46"/>
      <c r="CZP2" s="46"/>
      <c r="CZQ2" s="46"/>
      <c r="CZR2" s="46"/>
      <c r="CZS2" s="46"/>
      <c r="CZT2" s="46"/>
      <c r="CZU2" s="46"/>
      <c r="CZV2" s="46"/>
      <c r="CZW2" s="46"/>
      <c r="CZX2" s="46"/>
      <c r="CZY2" s="46"/>
      <c r="CZZ2" s="46"/>
      <c r="DAA2" s="46"/>
      <c r="DAB2" s="46"/>
      <c r="DAC2" s="46"/>
      <c r="DAD2" s="46"/>
      <c r="DAE2" s="46"/>
      <c r="DAF2" s="46"/>
      <c r="DAG2" s="46"/>
      <c r="DAH2" s="46"/>
      <c r="DAI2" s="46"/>
      <c r="DAJ2" s="46"/>
      <c r="DAK2" s="46"/>
      <c r="DAL2" s="46"/>
      <c r="DAM2" s="46"/>
      <c r="DAN2" s="46"/>
      <c r="DAO2" s="46"/>
      <c r="DAP2" s="46"/>
      <c r="DAQ2" s="46"/>
      <c r="DAR2" s="46"/>
      <c r="DAS2" s="46"/>
      <c r="DAT2" s="46"/>
      <c r="DAU2" s="46"/>
      <c r="DAV2" s="46"/>
      <c r="DAW2" s="46"/>
      <c r="DAX2" s="46"/>
      <c r="DAY2" s="46"/>
      <c r="DAZ2" s="46"/>
      <c r="DBA2" s="46"/>
      <c r="DBB2" s="46"/>
      <c r="DBC2" s="46"/>
      <c r="DBD2" s="46"/>
      <c r="DBE2" s="46"/>
      <c r="DBF2" s="46"/>
      <c r="DBG2" s="46"/>
      <c r="DBH2" s="46"/>
      <c r="DBI2" s="46"/>
      <c r="DBJ2" s="46"/>
      <c r="DBK2" s="46"/>
      <c r="DBL2" s="46"/>
      <c r="DBM2" s="46"/>
      <c r="DBN2" s="46"/>
      <c r="DBO2" s="46"/>
      <c r="DBP2" s="46"/>
      <c r="DBQ2" s="46"/>
      <c r="DBR2" s="46"/>
      <c r="DBS2" s="46"/>
      <c r="DBT2" s="46"/>
      <c r="DBU2" s="46"/>
      <c r="DBV2" s="46"/>
      <c r="DBW2" s="46"/>
      <c r="DBX2" s="46"/>
      <c r="DBY2" s="46"/>
      <c r="DBZ2" s="46"/>
      <c r="DCA2" s="46"/>
      <c r="DCB2" s="46"/>
      <c r="DCC2" s="46"/>
      <c r="DCD2" s="46"/>
      <c r="DCE2" s="46"/>
      <c r="DCF2" s="46"/>
      <c r="DCG2" s="46"/>
      <c r="DCH2" s="46"/>
      <c r="DCI2" s="46"/>
      <c r="DCJ2" s="46"/>
      <c r="DCK2" s="46"/>
      <c r="DCL2" s="46"/>
      <c r="DCM2" s="46"/>
      <c r="DCN2" s="46"/>
      <c r="DCO2" s="46"/>
      <c r="DCP2" s="46"/>
      <c r="DCQ2" s="46"/>
      <c r="DCR2" s="46"/>
      <c r="DCS2" s="46"/>
      <c r="DCT2" s="46"/>
      <c r="DCU2" s="46"/>
      <c r="DCV2" s="46"/>
      <c r="DCW2" s="46"/>
      <c r="DCX2" s="46"/>
      <c r="DCY2" s="46"/>
      <c r="DCZ2" s="46"/>
      <c r="DDA2" s="46"/>
      <c r="DDB2" s="46"/>
      <c r="DDC2" s="46"/>
      <c r="DDD2" s="46"/>
      <c r="DDE2" s="46"/>
      <c r="DDF2" s="46"/>
      <c r="DDG2" s="46"/>
      <c r="DDH2" s="46"/>
      <c r="DDI2" s="46"/>
      <c r="DDJ2" s="46"/>
      <c r="DDK2" s="46"/>
      <c r="DDL2" s="46"/>
      <c r="DDM2" s="46"/>
      <c r="DDN2" s="46"/>
      <c r="DDO2" s="46"/>
      <c r="DDP2" s="46"/>
      <c r="DDQ2" s="46"/>
      <c r="DDR2" s="46"/>
      <c r="DDS2" s="46"/>
      <c r="DDT2" s="46"/>
      <c r="DDU2" s="46"/>
      <c r="DDV2" s="46"/>
      <c r="DDW2" s="46"/>
      <c r="DDX2" s="46"/>
      <c r="DDY2" s="46"/>
      <c r="DDZ2" s="46"/>
      <c r="DEA2" s="46"/>
      <c r="DEB2" s="46"/>
      <c r="DEC2" s="46"/>
      <c r="DED2" s="46"/>
      <c r="DEE2" s="46"/>
      <c r="DEF2" s="46"/>
      <c r="DEG2" s="46"/>
      <c r="DEH2" s="46"/>
      <c r="DEI2" s="46"/>
      <c r="DEJ2" s="46"/>
      <c r="DEK2" s="46"/>
      <c r="DEL2" s="46"/>
      <c r="DEM2" s="46"/>
      <c r="DEN2" s="46"/>
      <c r="DEO2" s="46"/>
      <c r="DEP2" s="46"/>
      <c r="DEQ2" s="46"/>
      <c r="DER2" s="46"/>
      <c r="DES2" s="46"/>
      <c r="DET2" s="46"/>
      <c r="DEU2" s="46"/>
      <c r="DEV2" s="46"/>
      <c r="DEW2" s="46"/>
      <c r="DEX2" s="46"/>
      <c r="DEY2" s="46"/>
      <c r="DEZ2" s="46"/>
      <c r="DFA2" s="46"/>
      <c r="DFB2" s="46"/>
      <c r="DFC2" s="46"/>
      <c r="DFD2" s="46"/>
      <c r="DFE2" s="46"/>
      <c r="DFF2" s="46"/>
      <c r="DFG2" s="46"/>
      <c r="DFH2" s="46"/>
      <c r="DFI2" s="46"/>
      <c r="DFJ2" s="46"/>
      <c r="DFK2" s="46"/>
      <c r="DFL2" s="46"/>
      <c r="DFM2" s="46"/>
      <c r="DFN2" s="46"/>
      <c r="DFO2" s="46"/>
      <c r="DFP2" s="46"/>
      <c r="DFQ2" s="46"/>
      <c r="DFR2" s="46"/>
      <c r="DFS2" s="46"/>
      <c r="DFT2" s="46"/>
      <c r="DFU2" s="46"/>
      <c r="DFV2" s="46"/>
      <c r="DFW2" s="46"/>
      <c r="DFX2" s="46"/>
      <c r="DFY2" s="46"/>
      <c r="DFZ2" s="46"/>
      <c r="DGA2" s="46"/>
      <c r="DGB2" s="46"/>
      <c r="DGC2" s="46"/>
      <c r="DGD2" s="46"/>
      <c r="DGE2" s="46"/>
      <c r="DGF2" s="46"/>
      <c r="DGG2" s="46"/>
      <c r="DGH2" s="46"/>
      <c r="DGI2" s="46"/>
      <c r="DGJ2" s="46"/>
      <c r="DGK2" s="46"/>
      <c r="DGL2" s="46"/>
      <c r="DGM2" s="46"/>
      <c r="DGN2" s="46"/>
      <c r="DGO2" s="46"/>
      <c r="DGP2" s="46"/>
      <c r="DGQ2" s="46"/>
      <c r="DGR2" s="46"/>
      <c r="DGS2" s="46"/>
      <c r="DGT2" s="46"/>
      <c r="DGU2" s="46"/>
      <c r="DGV2" s="46"/>
      <c r="DGW2" s="46"/>
      <c r="DGX2" s="46"/>
      <c r="DGY2" s="46"/>
      <c r="DGZ2" s="46"/>
      <c r="DHA2" s="46"/>
      <c r="DHB2" s="46"/>
      <c r="DHC2" s="46"/>
      <c r="DHD2" s="46"/>
      <c r="DHE2" s="46"/>
      <c r="DHF2" s="46"/>
      <c r="DHG2" s="46"/>
      <c r="DHH2" s="46"/>
      <c r="DHI2" s="46"/>
      <c r="DHJ2" s="46"/>
      <c r="DHK2" s="46"/>
      <c r="DHL2" s="46"/>
      <c r="DHM2" s="46"/>
      <c r="DHN2" s="46"/>
      <c r="DHO2" s="46"/>
      <c r="DHP2" s="46"/>
      <c r="DHQ2" s="46"/>
      <c r="DHR2" s="46"/>
      <c r="DHS2" s="46"/>
      <c r="DHT2" s="46"/>
      <c r="DHU2" s="46"/>
      <c r="DHV2" s="46"/>
      <c r="DHW2" s="46"/>
      <c r="DHX2" s="46"/>
      <c r="DHY2" s="46"/>
      <c r="DHZ2" s="46"/>
      <c r="DIA2" s="46"/>
      <c r="DIB2" s="46"/>
      <c r="DIC2" s="46"/>
      <c r="DID2" s="46"/>
      <c r="DIE2" s="46"/>
      <c r="DIF2" s="46"/>
      <c r="DIG2" s="46"/>
      <c r="DIH2" s="46"/>
      <c r="DII2" s="46"/>
      <c r="DIJ2" s="46"/>
      <c r="DIK2" s="46"/>
      <c r="DIL2" s="46"/>
      <c r="DIM2" s="46"/>
      <c r="DIN2" s="46"/>
      <c r="DIO2" s="46"/>
      <c r="DIP2" s="46"/>
      <c r="DIQ2" s="46"/>
      <c r="DIR2" s="46"/>
      <c r="DIS2" s="46"/>
      <c r="DIT2" s="46"/>
      <c r="DIU2" s="46"/>
      <c r="DIV2" s="46"/>
      <c r="DIW2" s="46"/>
      <c r="DIX2" s="46"/>
      <c r="DIY2" s="46"/>
      <c r="DIZ2" s="46"/>
      <c r="DJA2" s="46"/>
      <c r="DJB2" s="46"/>
      <c r="DJC2" s="46"/>
      <c r="DJD2" s="46"/>
      <c r="DJE2" s="46"/>
      <c r="DJF2" s="46"/>
      <c r="DJG2" s="46"/>
      <c r="DJH2" s="46"/>
      <c r="DJI2" s="46"/>
      <c r="DJJ2" s="46"/>
      <c r="DJK2" s="46"/>
      <c r="DJL2" s="46"/>
      <c r="DJM2" s="46"/>
      <c r="DJN2" s="46"/>
      <c r="DJO2" s="46"/>
      <c r="DJP2" s="46"/>
      <c r="DJQ2" s="46"/>
      <c r="DJR2" s="46"/>
      <c r="DJS2" s="46"/>
      <c r="DJT2" s="46"/>
      <c r="DJU2" s="46"/>
      <c r="DJV2" s="46"/>
      <c r="DJW2" s="46"/>
      <c r="DJX2" s="46"/>
      <c r="DJY2" s="46"/>
      <c r="DJZ2" s="46"/>
      <c r="DKA2" s="46"/>
      <c r="DKB2" s="46"/>
      <c r="DKC2" s="46"/>
      <c r="DKD2" s="46"/>
      <c r="DKE2" s="46"/>
      <c r="DKF2" s="46"/>
      <c r="DKG2" s="46"/>
      <c r="DKH2" s="46"/>
      <c r="DKI2" s="46"/>
      <c r="DKJ2" s="46"/>
      <c r="DKK2" s="46"/>
      <c r="DKL2" s="46"/>
      <c r="DKM2" s="46"/>
      <c r="DKN2" s="46"/>
      <c r="DKO2" s="46"/>
      <c r="DKP2" s="46"/>
      <c r="DKQ2" s="46"/>
      <c r="DKR2" s="46"/>
      <c r="DKS2" s="46"/>
      <c r="DKT2" s="46"/>
      <c r="DKU2" s="46"/>
      <c r="DKV2" s="46"/>
      <c r="DKW2" s="46"/>
      <c r="DKX2" s="46"/>
      <c r="DKY2" s="46"/>
      <c r="DKZ2" s="46"/>
      <c r="DLA2" s="46"/>
      <c r="DLB2" s="46"/>
      <c r="DLC2" s="46"/>
      <c r="DLD2" s="46"/>
      <c r="DLE2" s="46"/>
      <c r="DLF2" s="46"/>
      <c r="DLG2" s="46"/>
      <c r="DLH2" s="46"/>
      <c r="DLI2" s="46"/>
      <c r="DLJ2" s="46"/>
      <c r="DLK2" s="46"/>
      <c r="DLL2" s="46"/>
      <c r="DLM2" s="46"/>
      <c r="DLN2" s="46"/>
      <c r="DLO2" s="46"/>
      <c r="DLP2" s="46"/>
      <c r="DLQ2" s="46"/>
      <c r="DLR2" s="46"/>
      <c r="DLS2" s="46"/>
      <c r="DLT2" s="46"/>
      <c r="DLU2" s="46"/>
      <c r="DLV2" s="46"/>
      <c r="DLW2" s="46"/>
      <c r="DLX2" s="46"/>
      <c r="DLY2" s="46"/>
      <c r="DLZ2" s="46"/>
      <c r="DMA2" s="46"/>
      <c r="DMB2" s="46"/>
      <c r="DMC2" s="46"/>
      <c r="DMD2" s="46"/>
      <c r="DME2" s="46"/>
      <c r="DMF2" s="46"/>
      <c r="DMG2" s="46"/>
      <c r="DMH2" s="46"/>
      <c r="DMI2" s="46"/>
      <c r="DMJ2" s="46"/>
      <c r="DMK2" s="46"/>
      <c r="DML2" s="46"/>
      <c r="DMM2" s="46"/>
      <c r="DMN2" s="46"/>
      <c r="DMO2" s="46"/>
      <c r="DMP2" s="46"/>
      <c r="DMQ2" s="46"/>
      <c r="DMR2" s="46"/>
      <c r="DMS2" s="46"/>
      <c r="DMT2" s="46"/>
      <c r="DMU2" s="46"/>
      <c r="DMV2" s="46"/>
      <c r="DMW2" s="46"/>
      <c r="DMX2" s="46"/>
      <c r="DMY2" s="46"/>
      <c r="DMZ2" s="46"/>
      <c r="DNA2" s="46"/>
      <c r="DNB2" s="46"/>
      <c r="DNC2" s="46"/>
      <c r="DND2" s="46"/>
      <c r="DNE2" s="46"/>
      <c r="DNF2" s="46"/>
      <c r="DNG2" s="46"/>
      <c r="DNH2" s="46"/>
      <c r="DNI2" s="46"/>
      <c r="DNJ2" s="46"/>
      <c r="DNK2" s="46"/>
      <c r="DNL2" s="46"/>
      <c r="DNM2" s="46"/>
      <c r="DNN2" s="46"/>
      <c r="DNO2" s="46"/>
      <c r="DNP2" s="46"/>
      <c r="DNQ2" s="46"/>
      <c r="DNR2" s="46"/>
      <c r="DNS2" s="46"/>
      <c r="DNT2" s="46"/>
      <c r="DNU2" s="46"/>
      <c r="DNV2" s="46"/>
      <c r="DNW2" s="46"/>
      <c r="DNX2" s="46"/>
      <c r="DNY2" s="46"/>
      <c r="DNZ2" s="46"/>
      <c r="DOA2" s="46"/>
      <c r="DOB2" s="46"/>
      <c r="DOC2" s="46"/>
      <c r="DOD2" s="46"/>
      <c r="DOE2" s="46"/>
      <c r="DOF2" s="46"/>
      <c r="DOG2" s="46"/>
      <c r="DOH2" s="46"/>
      <c r="DOI2" s="46"/>
      <c r="DOJ2" s="46"/>
      <c r="DOK2" s="46"/>
      <c r="DOL2" s="46"/>
      <c r="DOM2" s="46"/>
      <c r="DON2" s="46"/>
      <c r="DOO2" s="46"/>
      <c r="DOP2" s="46"/>
      <c r="DOQ2" s="46"/>
      <c r="DOR2" s="46"/>
      <c r="DOS2" s="46"/>
      <c r="DOT2" s="46"/>
      <c r="DOU2" s="46"/>
      <c r="DOV2" s="46"/>
      <c r="DOW2" s="46"/>
      <c r="DOX2" s="46"/>
      <c r="DOY2" s="46"/>
      <c r="DOZ2" s="46"/>
      <c r="DPA2" s="46"/>
      <c r="DPB2" s="46"/>
      <c r="DPC2" s="46"/>
      <c r="DPD2" s="46"/>
      <c r="DPE2" s="46"/>
      <c r="DPF2" s="46"/>
      <c r="DPG2" s="46"/>
      <c r="DPH2" s="46"/>
      <c r="DPI2" s="46"/>
      <c r="DPJ2" s="46"/>
      <c r="DPK2" s="46"/>
      <c r="DPL2" s="46"/>
      <c r="DPM2" s="46"/>
      <c r="DPN2" s="46"/>
      <c r="DPO2" s="46"/>
      <c r="DPP2" s="46"/>
      <c r="DPQ2" s="46"/>
      <c r="DPR2" s="46"/>
      <c r="DPS2" s="46"/>
      <c r="DPT2" s="46"/>
      <c r="DPU2" s="46"/>
      <c r="DPV2" s="46"/>
      <c r="DPW2" s="46"/>
      <c r="DPX2" s="46"/>
      <c r="DPY2" s="46"/>
      <c r="DPZ2" s="46"/>
      <c r="DQA2" s="46"/>
      <c r="DQB2" s="46"/>
      <c r="DQC2" s="46"/>
      <c r="DQD2" s="46"/>
      <c r="DQE2" s="46"/>
      <c r="DQF2" s="46"/>
      <c r="DQG2" s="46"/>
      <c r="DQH2" s="46"/>
      <c r="DQI2" s="46"/>
      <c r="DQJ2" s="46"/>
      <c r="DQK2" s="46"/>
      <c r="DQL2" s="46"/>
      <c r="DQM2" s="46"/>
      <c r="DQN2" s="46"/>
      <c r="DQO2" s="46"/>
      <c r="DQP2" s="46"/>
      <c r="DQQ2" s="46"/>
      <c r="DQR2" s="46"/>
      <c r="DQS2" s="46"/>
      <c r="DQT2" s="46"/>
      <c r="DQU2" s="46"/>
      <c r="DQV2" s="46"/>
      <c r="DQW2" s="46"/>
      <c r="DQX2" s="46"/>
      <c r="DQY2" s="46"/>
      <c r="DQZ2" s="46"/>
      <c r="DRA2" s="46"/>
      <c r="DRB2" s="46"/>
      <c r="DRC2" s="46"/>
      <c r="DRD2" s="46"/>
      <c r="DRE2" s="46"/>
      <c r="DRF2" s="46"/>
      <c r="DRG2" s="46"/>
      <c r="DRH2" s="46"/>
      <c r="DRI2" s="46"/>
      <c r="DRJ2" s="46"/>
      <c r="DRK2" s="46"/>
      <c r="DRL2" s="46"/>
      <c r="DRM2" s="46"/>
      <c r="DRN2" s="46"/>
      <c r="DRO2" s="46"/>
      <c r="DRP2" s="46"/>
      <c r="DRQ2" s="46"/>
      <c r="DRR2" s="46"/>
      <c r="DRS2" s="46"/>
      <c r="DRT2" s="46"/>
      <c r="DRU2" s="46"/>
      <c r="DRV2" s="46"/>
      <c r="DRW2" s="46"/>
      <c r="DRX2" s="46"/>
      <c r="DRY2" s="46"/>
      <c r="DRZ2" s="46"/>
      <c r="DSA2" s="46"/>
      <c r="DSB2" s="46"/>
      <c r="DSC2" s="46"/>
      <c r="DSD2" s="46"/>
      <c r="DSE2" s="46"/>
      <c r="DSF2" s="46"/>
      <c r="DSG2" s="46"/>
      <c r="DSH2" s="46"/>
      <c r="DSI2" s="46"/>
      <c r="DSJ2" s="46"/>
      <c r="DSK2" s="46"/>
      <c r="DSL2" s="46"/>
      <c r="DSM2" s="46"/>
      <c r="DSN2" s="46"/>
      <c r="DSO2" s="46"/>
      <c r="DSP2" s="46"/>
      <c r="DSQ2" s="46"/>
      <c r="DSR2" s="46"/>
      <c r="DSS2" s="46"/>
      <c r="DST2" s="46"/>
      <c r="DSU2" s="46"/>
      <c r="DSV2" s="46"/>
      <c r="DSW2" s="46"/>
      <c r="DSX2" s="46"/>
      <c r="DSY2" s="46"/>
      <c r="DSZ2" s="46"/>
      <c r="DTA2" s="46"/>
      <c r="DTB2" s="46"/>
      <c r="DTC2" s="46"/>
      <c r="DTD2" s="46"/>
      <c r="DTE2" s="46"/>
      <c r="DTF2" s="46"/>
      <c r="DTG2" s="46"/>
      <c r="DTH2" s="46"/>
      <c r="DTI2" s="46"/>
      <c r="DTJ2" s="46"/>
      <c r="DTK2" s="46"/>
      <c r="DTL2" s="46"/>
      <c r="DTM2" s="46"/>
      <c r="DTN2" s="46"/>
      <c r="DTO2" s="46"/>
      <c r="DTP2" s="46"/>
      <c r="DTQ2" s="46"/>
      <c r="DTR2" s="46"/>
      <c r="DTS2" s="46"/>
      <c r="DTT2" s="46"/>
      <c r="DTU2" s="46"/>
      <c r="DTV2" s="46"/>
      <c r="DTW2" s="46"/>
      <c r="DTX2" s="46"/>
      <c r="DTY2" s="46"/>
      <c r="DTZ2" s="46"/>
      <c r="DUA2" s="46"/>
      <c r="DUB2" s="46"/>
      <c r="DUC2" s="46"/>
      <c r="DUD2" s="46"/>
      <c r="DUE2" s="46"/>
      <c r="DUF2" s="46"/>
      <c r="DUG2" s="46"/>
      <c r="DUH2" s="46"/>
      <c r="DUI2" s="46"/>
      <c r="DUJ2" s="46"/>
      <c r="DUK2" s="46"/>
      <c r="DUL2" s="46"/>
      <c r="DUM2" s="46"/>
      <c r="DUN2" s="46"/>
      <c r="DUO2" s="46"/>
      <c r="DUP2" s="46"/>
      <c r="DUQ2" s="46"/>
      <c r="DUR2" s="46"/>
      <c r="DUS2" s="46"/>
      <c r="DUT2" s="46"/>
      <c r="DUU2" s="46"/>
      <c r="DUV2" s="46"/>
      <c r="DUW2" s="46"/>
      <c r="DUX2" s="46"/>
      <c r="DUY2" s="46"/>
      <c r="DUZ2" s="46"/>
      <c r="DVA2" s="46"/>
      <c r="DVB2" s="46"/>
      <c r="DVC2" s="46"/>
      <c r="DVD2" s="46"/>
      <c r="DVE2" s="46"/>
      <c r="DVF2" s="46"/>
      <c r="DVG2" s="46"/>
      <c r="DVH2" s="46"/>
      <c r="DVI2" s="46"/>
      <c r="DVJ2" s="46"/>
      <c r="DVK2" s="46"/>
      <c r="DVL2" s="46"/>
      <c r="DVM2" s="46"/>
      <c r="DVN2" s="46"/>
      <c r="DVO2" s="46"/>
      <c r="DVP2" s="46"/>
      <c r="DVQ2" s="46"/>
      <c r="DVR2" s="46"/>
      <c r="DVS2" s="46"/>
      <c r="DVT2" s="46"/>
      <c r="DVU2" s="46"/>
      <c r="DVV2" s="46"/>
      <c r="DVW2" s="46"/>
      <c r="DVX2" s="46"/>
      <c r="DVY2" s="46"/>
      <c r="DVZ2" s="46"/>
      <c r="DWA2" s="46"/>
      <c r="DWB2" s="46"/>
      <c r="DWC2" s="46"/>
      <c r="DWD2" s="46"/>
      <c r="DWE2" s="46"/>
      <c r="DWF2" s="46"/>
      <c r="DWG2" s="46"/>
      <c r="DWH2" s="46"/>
      <c r="DWI2" s="46"/>
      <c r="DWJ2" s="46"/>
      <c r="DWK2" s="46"/>
      <c r="DWL2" s="46"/>
      <c r="DWM2" s="46"/>
      <c r="DWN2" s="46"/>
      <c r="DWO2" s="46"/>
      <c r="DWP2" s="46"/>
      <c r="DWQ2" s="46"/>
      <c r="DWR2" s="46"/>
      <c r="DWS2" s="46"/>
      <c r="DWT2" s="46"/>
      <c r="DWU2" s="46"/>
      <c r="DWV2" s="46"/>
      <c r="DWW2" s="46"/>
      <c r="DWX2" s="46"/>
      <c r="DWY2" s="46"/>
      <c r="DWZ2" s="46"/>
      <c r="DXA2" s="46"/>
      <c r="DXB2" s="46"/>
      <c r="DXC2" s="46"/>
      <c r="DXD2" s="46"/>
      <c r="DXE2" s="46"/>
      <c r="DXF2" s="46"/>
      <c r="DXG2" s="46"/>
      <c r="DXH2" s="46"/>
      <c r="DXI2" s="46"/>
      <c r="DXJ2" s="46"/>
      <c r="DXK2" s="46"/>
      <c r="DXL2" s="46"/>
      <c r="DXM2" s="46"/>
      <c r="DXN2" s="46"/>
      <c r="DXO2" s="46"/>
      <c r="DXP2" s="46"/>
      <c r="DXQ2" s="46"/>
      <c r="DXR2" s="46"/>
      <c r="DXS2" s="46"/>
      <c r="DXT2" s="46"/>
      <c r="DXU2" s="46"/>
      <c r="DXV2" s="46"/>
      <c r="DXW2" s="46"/>
      <c r="DXX2" s="46"/>
      <c r="DXY2" s="46"/>
      <c r="DXZ2" s="46"/>
      <c r="DYA2" s="46"/>
      <c r="DYB2" s="46"/>
      <c r="DYC2" s="46"/>
      <c r="DYD2" s="46"/>
      <c r="DYE2" s="46"/>
      <c r="DYF2" s="46"/>
      <c r="DYG2" s="46"/>
      <c r="DYH2" s="46"/>
      <c r="DYI2" s="46"/>
      <c r="DYJ2" s="46"/>
      <c r="DYK2" s="46"/>
      <c r="DYL2" s="46"/>
      <c r="DYM2" s="46"/>
      <c r="DYN2" s="46"/>
      <c r="DYO2" s="46"/>
      <c r="DYP2" s="46"/>
      <c r="DYQ2" s="46"/>
      <c r="DYR2" s="46"/>
      <c r="DYS2" s="46"/>
      <c r="DYT2" s="46"/>
      <c r="DYU2" s="46"/>
      <c r="DYV2" s="46"/>
      <c r="DYW2" s="46"/>
      <c r="DYX2" s="46"/>
      <c r="DYY2" s="46"/>
      <c r="DYZ2" s="46"/>
      <c r="DZA2" s="46"/>
      <c r="DZB2" s="46"/>
      <c r="DZC2" s="46"/>
      <c r="DZD2" s="46"/>
      <c r="DZE2" s="46"/>
      <c r="DZF2" s="46"/>
      <c r="DZG2" s="46"/>
      <c r="DZH2" s="46"/>
      <c r="DZI2" s="46"/>
      <c r="DZJ2" s="46"/>
      <c r="DZK2" s="46"/>
      <c r="DZL2" s="46"/>
      <c r="DZM2" s="46"/>
      <c r="DZN2" s="46"/>
      <c r="DZO2" s="46"/>
      <c r="DZP2" s="46"/>
      <c r="DZQ2" s="46"/>
      <c r="DZR2" s="46"/>
      <c r="DZS2" s="46"/>
      <c r="DZT2" s="46"/>
      <c r="DZU2" s="46"/>
      <c r="DZV2" s="46"/>
      <c r="DZW2" s="46"/>
      <c r="DZX2" s="46"/>
      <c r="DZY2" s="46"/>
      <c r="DZZ2" s="46"/>
      <c r="EAA2" s="46"/>
      <c r="EAB2" s="46"/>
      <c r="EAC2" s="46"/>
      <c r="EAD2" s="46"/>
      <c r="EAE2" s="46"/>
      <c r="EAF2" s="46"/>
      <c r="EAG2" s="46"/>
      <c r="EAH2" s="46"/>
      <c r="EAI2" s="46"/>
      <c r="EAJ2" s="46"/>
      <c r="EAK2" s="46"/>
      <c r="EAL2" s="46"/>
      <c r="EAM2" s="46"/>
      <c r="EAN2" s="46"/>
      <c r="EAO2" s="46"/>
      <c r="EAP2" s="46"/>
      <c r="EAQ2" s="46"/>
      <c r="EAR2" s="46"/>
      <c r="EAS2" s="46"/>
      <c r="EAT2" s="46"/>
      <c r="EAU2" s="46"/>
      <c r="EAV2" s="46"/>
      <c r="EAW2" s="46"/>
      <c r="EAX2" s="46"/>
      <c r="EAY2" s="46"/>
      <c r="EAZ2" s="46"/>
      <c r="EBA2" s="46"/>
      <c r="EBB2" s="46"/>
      <c r="EBC2" s="46"/>
      <c r="EBD2" s="46"/>
      <c r="EBE2" s="46"/>
      <c r="EBF2" s="46"/>
      <c r="EBG2" s="46"/>
      <c r="EBH2" s="46"/>
      <c r="EBI2" s="46"/>
      <c r="EBJ2" s="46"/>
      <c r="EBK2" s="46"/>
      <c r="EBL2" s="46"/>
      <c r="EBM2" s="46"/>
      <c r="EBN2" s="46"/>
      <c r="EBO2" s="46"/>
      <c r="EBP2" s="46"/>
      <c r="EBQ2" s="46"/>
      <c r="EBR2" s="46"/>
      <c r="EBS2" s="46"/>
      <c r="EBT2" s="46"/>
      <c r="EBU2" s="46"/>
      <c r="EBV2" s="46"/>
      <c r="EBW2" s="46"/>
      <c r="EBX2" s="46"/>
      <c r="EBY2" s="46"/>
      <c r="EBZ2" s="46"/>
      <c r="ECA2" s="46"/>
      <c r="ECB2" s="46"/>
      <c r="ECC2" s="46"/>
      <c r="ECD2" s="46"/>
      <c r="ECE2" s="46"/>
      <c r="ECF2" s="46"/>
      <c r="ECG2" s="46"/>
      <c r="ECH2" s="46"/>
      <c r="ECI2" s="46"/>
      <c r="ECJ2" s="46"/>
      <c r="ECK2" s="46"/>
      <c r="ECL2" s="46"/>
      <c r="ECM2" s="46"/>
      <c r="ECN2" s="46"/>
      <c r="ECO2" s="46"/>
      <c r="ECP2" s="46"/>
      <c r="ECQ2" s="46"/>
      <c r="ECR2" s="46"/>
      <c r="ECS2" s="46"/>
      <c r="ECT2" s="46"/>
      <c r="ECU2" s="46"/>
      <c r="ECV2" s="46"/>
      <c r="ECW2" s="46"/>
      <c r="ECX2" s="46"/>
      <c r="ECY2" s="46"/>
      <c r="ECZ2" s="46"/>
      <c r="EDA2" s="46"/>
      <c r="EDB2" s="46"/>
      <c r="EDC2" s="46"/>
      <c r="EDD2" s="46"/>
      <c r="EDE2" s="46"/>
      <c r="EDF2" s="46"/>
      <c r="EDG2" s="46"/>
      <c r="EDH2" s="46"/>
      <c r="EDI2" s="46"/>
      <c r="EDJ2" s="46"/>
      <c r="EDK2" s="46"/>
      <c r="EDL2" s="46"/>
      <c r="EDM2" s="46"/>
      <c r="EDN2" s="46"/>
      <c r="EDO2" s="46"/>
      <c r="EDP2" s="46"/>
      <c r="EDQ2" s="46"/>
      <c r="EDR2" s="46"/>
      <c r="EDS2" s="46"/>
      <c r="EDT2" s="46"/>
      <c r="EDU2" s="46"/>
      <c r="EDV2" s="46"/>
      <c r="EDW2" s="46"/>
      <c r="EDX2" s="46"/>
      <c r="EDY2" s="46"/>
      <c r="EDZ2" s="46"/>
      <c r="EEA2" s="46"/>
      <c r="EEB2" s="46"/>
      <c r="EEC2" s="46"/>
      <c r="EED2" s="46"/>
      <c r="EEE2" s="46"/>
      <c r="EEF2" s="46"/>
      <c r="EEG2" s="46"/>
      <c r="EEH2" s="46"/>
      <c r="EEI2" s="46"/>
      <c r="EEJ2" s="46"/>
      <c r="EEK2" s="46"/>
      <c r="EEL2" s="46"/>
      <c r="EEM2" s="46"/>
      <c r="EEN2" s="46"/>
      <c r="EEO2" s="46"/>
      <c r="EEP2" s="46"/>
      <c r="EEQ2" s="46"/>
      <c r="EER2" s="46"/>
      <c r="EES2" s="46"/>
      <c r="EET2" s="46"/>
      <c r="EEU2" s="46"/>
      <c r="EEV2" s="46"/>
      <c r="EEW2" s="46"/>
      <c r="EEX2" s="46"/>
      <c r="EEY2" s="46"/>
      <c r="EEZ2" s="46"/>
      <c r="EFA2" s="46"/>
      <c r="EFB2" s="46"/>
      <c r="EFC2" s="46"/>
      <c r="EFD2" s="46"/>
      <c r="EFE2" s="46"/>
      <c r="EFF2" s="46"/>
      <c r="EFG2" s="46"/>
      <c r="EFH2" s="46"/>
      <c r="EFI2" s="46"/>
      <c r="EFJ2" s="46"/>
      <c r="EFK2" s="46"/>
      <c r="EFL2" s="46"/>
      <c r="EFM2" s="46"/>
      <c r="EFN2" s="46"/>
      <c r="EFO2" s="46"/>
      <c r="EFP2" s="46"/>
      <c r="EFQ2" s="46"/>
      <c r="EFR2" s="46"/>
      <c r="EFS2" s="46"/>
      <c r="EFT2" s="46"/>
      <c r="EFU2" s="46"/>
      <c r="EFV2" s="46"/>
      <c r="EFW2" s="46"/>
      <c r="EFX2" s="46"/>
      <c r="EFY2" s="46"/>
      <c r="EFZ2" s="46"/>
      <c r="EGA2" s="46"/>
      <c r="EGB2" s="46"/>
      <c r="EGC2" s="46"/>
      <c r="EGD2" s="46"/>
      <c r="EGE2" s="46"/>
      <c r="EGF2" s="46"/>
      <c r="EGG2" s="46"/>
      <c r="EGH2" s="46"/>
      <c r="EGI2" s="46"/>
      <c r="EGJ2" s="46"/>
      <c r="EGK2" s="46"/>
      <c r="EGL2" s="46"/>
      <c r="EGM2" s="46"/>
      <c r="EGN2" s="46"/>
      <c r="EGO2" s="46"/>
      <c r="EGP2" s="46"/>
      <c r="EGQ2" s="46"/>
      <c r="EGR2" s="46"/>
      <c r="EGS2" s="46"/>
      <c r="EGT2" s="46"/>
      <c r="EGU2" s="46"/>
      <c r="EGV2" s="46"/>
      <c r="EGW2" s="46"/>
      <c r="EGX2" s="46"/>
      <c r="EGY2" s="46"/>
      <c r="EGZ2" s="46"/>
      <c r="EHA2" s="46"/>
      <c r="EHB2" s="46"/>
      <c r="EHC2" s="46"/>
      <c r="EHD2" s="46"/>
      <c r="EHE2" s="46"/>
      <c r="EHF2" s="46"/>
      <c r="EHG2" s="46"/>
      <c r="EHH2" s="46"/>
      <c r="EHI2" s="46"/>
      <c r="EHJ2" s="46"/>
      <c r="EHK2" s="46"/>
      <c r="EHL2" s="46"/>
      <c r="EHM2" s="46"/>
      <c r="EHN2" s="46"/>
      <c r="EHO2" s="46"/>
      <c r="EHP2" s="46"/>
      <c r="EHQ2" s="46"/>
      <c r="EHR2" s="46"/>
      <c r="EHS2" s="46"/>
      <c r="EHT2" s="46"/>
      <c r="EHU2" s="46"/>
      <c r="EHV2" s="46"/>
      <c r="EHW2" s="46"/>
      <c r="EHX2" s="46"/>
      <c r="EHY2" s="46"/>
      <c r="EHZ2" s="46"/>
      <c r="EIA2" s="46"/>
      <c r="EIB2" s="46"/>
      <c r="EIC2" s="46"/>
      <c r="EID2" s="46"/>
      <c r="EIE2" s="46"/>
      <c r="EIF2" s="46"/>
      <c r="EIG2" s="46"/>
      <c r="EIH2" s="46"/>
      <c r="EII2" s="46"/>
      <c r="EIJ2" s="46"/>
      <c r="EIK2" s="46"/>
      <c r="EIL2" s="46"/>
      <c r="EIM2" s="46"/>
      <c r="EIN2" s="46"/>
      <c r="EIO2" s="46"/>
      <c r="EIP2" s="46"/>
      <c r="EIQ2" s="46"/>
      <c r="EIR2" s="46"/>
      <c r="EIS2" s="46"/>
      <c r="EIT2" s="46"/>
      <c r="EIU2" s="46"/>
      <c r="EIV2" s="46"/>
      <c r="EIW2" s="46"/>
      <c r="EIX2" s="46"/>
      <c r="EIY2" s="46"/>
      <c r="EIZ2" s="46"/>
      <c r="EJA2" s="46"/>
      <c r="EJB2" s="46"/>
      <c r="EJC2" s="46"/>
      <c r="EJD2" s="46"/>
      <c r="EJE2" s="46"/>
      <c r="EJF2" s="46"/>
      <c r="EJG2" s="46"/>
      <c r="EJH2" s="46"/>
      <c r="EJI2" s="46"/>
      <c r="EJJ2" s="46"/>
      <c r="EJK2" s="46"/>
      <c r="EJL2" s="46"/>
      <c r="EJM2" s="46"/>
      <c r="EJN2" s="46"/>
      <c r="EJO2" s="46"/>
      <c r="EJP2" s="46"/>
      <c r="EJQ2" s="46"/>
      <c r="EJR2" s="46"/>
      <c r="EJS2" s="46"/>
      <c r="EJT2" s="46"/>
      <c r="EJU2" s="46"/>
      <c r="EJV2" s="46"/>
      <c r="EJW2" s="46"/>
      <c r="EJX2" s="46"/>
      <c r="EJY2" s="46"/>
      <c r="EJZ2" s="46"/>
      <c r="EKA2" s="46"/>
      <c r="EKB2" s="46"/>
      <c r="EKC2" s="46"/>
      <c r="EKD2" s="46"/>
      <c r="EKE2" s="46"/>
      <c r="EKF2" s="46"/>
      <c r="EKG2" s="46"/>
      <c r="EKH2" s="46"/>
      <c r="EKI2" s="46"/>
      <c r="EKJ2" s="46"/>
      <c r="EKK2" s="46"/>
      <c r="EKL2" s="46"/>
      <c r="EKM2" s="46"/>
      <c r="EKN2" s="46"/>
      <c r="EKO2" s="46"/>
      <c r="EKP2" s="46"/>
      <c r="EKQ2" s="46"/>
      <c r="EKR2" s="46"/>
      <c r="EKS2" s="46"/>
      <c r="EKT2" s="46"/>
      <c r="EKU2" s="46"/>
      <c r="EKV2" s="46"/>
      <c r="EKW2" s="46"/>
      <c r="EKX2" s="46"/>
      <c r="EKY2" s="46"/>
      <c r="EKZ2" s="46"/>
      <c r="ELA2" s="46"/>
      <c r="ELB2" s="46"/>
      <c r="ELC2" s="46"/>
      <c r="ELD2" s="46"/>
      <c r="ELE2" s="46"/>
      <c r="ELF2" s="46"/>
      <c r="ELG2" s="46"/>
      <c r="ELH2" s="46"/>
      <c r="ELI2" s="46"/>
      <c r="ELJ2" s="46"/>
      <c r="ELK2" s="46"/>
      <c r="ELL2" s="46"/>
      <c r="ELM2" s="46"/>
      <c r="ELN2" s="46"/>
      <c r="ELO2" s="46"/>
      <c r="ELP2" s="46"/>
      <c r="ELQ2" s="46"/>
      <c r="ELR2" s="46"/>
      <c r="ELS2" s="46"/>
      <c r="ELT2" s="46"/>
      <c r="ELU2" s="46"/>
      <c r="ELV2" s="46"/>
      <c r="ELW2" s="46"/>
      <c r="ELX2" s="46"/>
      <c r="ELY2" s="46"/>
      <c r="ELZ2" s="46"/>
      <c r="EMA2" s="46"/>
      <c r="EMB2" s="46"/>
      <c r="EMC2" s="46"/>
      <c r="EMD2" s="46"/>
      <c r="EME2" s="46"/>
      <c r="EMF2" s="46"/>
      <c r="EMG2" s="46"/>
      <c r="EMH2" s="46"/>
      <c r="EMI2" s="46"/>
      <c r="EMJ2" s="46"/>
      <c r="EMK2" s="46"/>
      <c r="EML2" s="46"/>
      <c r="EMM2" s="46"/>
      <c r="EMN2" s="46"/>
      <c r="EMO2" s="46"/>
      <c r="EMP2" s="46"/>
      <c r="EMQ2" s="46"/>
      <c r="EMR2" s="46"/>
      <c r="EMS2" s="46"/>
      <c r="EMT2" s="46"/>
      <c r="EMU2" s="46"/>
      <c r="EMV2" s="46"/>
      <c r="EMW2" s="46"/>
      <c r="EMX2" s="46"/>
      <c r="EMY2" s="46"/>
      <c r="EMZ2" s="46"/>
      <c r="ENA2" s="46"/>
      <c r="ENB2" s="46"/>
      <c r="ENC2" s="46"/>
      <c r="END2" s="46"/>
      <c r="ENE2" s="46"/>
      <c r="ENF2" s="46"/>
      <c r="ENG2" s="46"/>
      <c r="ENH2" s="46"/>
      <c r="ENI2" s="46"/>
      <c r="ENJ2" s="46"/>
      <c r="ENK2" s="46"/>
      <c r="ENL2" s="46"/>
      <c r="ENM2" s="46"/>
      <c r="ENN2" s="46"/>
      <c r="ENO2" s="46"/>
      <c r="ENP2" s="46"/>
      <c r="ENQ2" s="46"/>
      <c r="ENR2" s="46"/>
      <c r="ENS2" s="46"/>
      <c r="ENT2" s="46"/>
      <c r="ENU2" s="46"/>
      <c r="ENV2" s="46"/>
      <c r="ENW2" s="46"/>
      <c r="ENX2" s="46"/>
      <c r="ENY2" s="46"/>
      <c r="ENZ2" s="46"/>
      <c r="EOA2" s="46"/>
      <c r="EOB2" s="46"/>
      <c r="EOC2" s="46"/>
      <c r="EOD2" s="46"/>
      <c r="EOE2" s="46"/>
      <c r="EOF2" s="46"/>
      <c r="EOG2" s="46"/>
      <c r="EOH2" s="46"/>
      <c r="EOI2" s="46"/>
      <c r="EOJ2" s="46"/>
      <c r="EOK2" s="46"/>
      <c r="EOL2" s="46"/>
      <c r="EOM2" s="46"/>
      <c r="EON2" s="46"/>
      <c r="EOO2" s="46"/>
      <c r="EOP2" s="46"/>
      <c r="EOQ2" s="46"/>
      <c r="EOR2" s="46"/>
      <c r="EOS2" s="46"/>
      <c r="EOT2" s="46"/>
      <c r="EOU2" s="46"/>
      <c r="EOV2" s="46"/>
      <c r="EOW2" s="46"/>
      <c r="EOX2" s="46"/>
      <c r="EOY2" s="46"/>
      <c r="EOZ2" s="46"/>
      <c r="EPA2" s="46"/>
      <c r="EPB2" s="46"/>
      <c r="EPC2" s="46"/>
      <c r="EPD2" s="46"/>
      <c r="EPE2" s="46"/>
      <c r="EPF2" s="46"/>
      <c r="EPG2" s="46"/>
      <c r="EPH2" s="46"/>
      <c r="EPI2" s="46"/>
      <c r="EPJ2" s="46"/>
      <c r="EPK2" s="46"/>
      <c r="EPL2" s="46"/>
      <c r="EPM2" s="46"/>
      <c r="EPN2" s="46"/>
      <c r="EPO2" s="46"/>
      <c r="EPP2" s="46"/>
      <c r="EPQ2" s="46"/>
      <c r="EPR2" s="46"/>
      <c r="EPS2" s="46"/>
      <c r="EPT2" s="46"/>
      <c r="EPU2" s="46"/>
      <c r="EPV2" s="46"/>
      <c r="EPW2" s="46"/>
      <c r="EPX2" s="46"/>
      <c r="EPY2" s="46"/>
      <c r="EPZ2" s="46"/>
      <c r="EQA2" s="46"/>
      <c r="EQB2" s="46"/>
      <c r="EQC2" s="46"/>
      <c r="EQD2" s="46"/>
      <c r="EQE2" s="46"/>
      <c r="EQF2" s="46"/>
      <c r="EQG2" s="46"/>
      <c r="EQH2" s="46"/>
      <c r="EQI2" s="46"/>
      <c r="EQJ2" s="46"/>
      <c r="EQK2" s="46"/>
      <c r="EQL2" s="46"/>
      <c r="EQM2" s="46"/>
      <c r="EQN2" s="46"/>
      <c r="EQO2" s="46"/>
      <c r="EQP2" s="46"/>
      <c r="EQQ2" s="46"/>
      <c r="EQR2" s="46"/>
      <c r="EQS2" s="46"/>
      <c r="EQT2" s="46"/>
      <c r="EQU2" s="46"/>
      <c r="EQV2" s="46"/>
      <c r="EQW2" s="46"/>
      <c r="EQX2" s="46"/>
      <c r="EQY2" s="46"/>
      <c r="EQZ2" s="46"/>
      <c r="ERA2" s="46"/>
      <c r="ERB2" s="46"/>
      <c r="ERC2" s="46"/>
      <c r="ERD2" s="46"/>
      <c r="ERE2" s="46"/>
      <c r="ERF2" s="46"/>
      <c r="ERG2" s="46"/>
      <c r="ERH2" s="46"/>
      <c r="ERI2" s="46"/>
      <c r="ERJ2" s="46"/>
      <c r="ERK2" s="46"/>
      <c r="ERL2" s="46"/>
      <c r="ERM2" s="46"/>
      <c r="ERN2" s="46"/>
      <c r="ERO2" s="46"/>
      <c r="ERP2" s="46"/>
      <c r="ERQ2" s="46"/>
      <c r="ERR2" s="46"/>
      <c r="ERS2" s="46"/>
      <c r="ERT2" s="46"/>
      <c r="ERU2" s="46"/>
      <c r="ERV2" s="46"/>
      <c r="ERW2" s="46"/>
      <c r="ERX2" s="46"/>
      <c r="ERY2" s="46"/>
      <c r="ERZ2" s="46"/>
      <c r="ESA2" s="46"/>
      <c r="ESB2" s="46"/>
      <c r="ESC2" s="46"/>
      <c r="ESD2" s="46"/>
      <c r="ESE2" s="46"/>
      <c r="ESF2" s="46"/>
      <c r="ESG2" s="46"/>
      <c r="ESH2" s="46"/>
      <c r="ESI2" s="46"/>
      <c r="ESJ2" s="46"/>
      <c r="ESK2" s="46"/>
      <c r="ESL2" s="46"/>
      <c r="ESM2" s="46"/>
      <c r="ESN2" s="46"/>
      <c r="ESO2" s="46"/>
      <c r="ESP2" s="46"/>
      <c r="ESQ2" s="46"/>
      <c r="ESR2" s="46"/>
      <c r="ESS2" s="46"/>
      <c r="EST2" s="46"/>
      <c r="ESU2" s="46"/>
      <c r="ESV2" s="46"/>
      <c r="ESW2" s="46"/>
      <c r="ESX2" s="46"/>
      <c r="ESY2" s="46"/>
      <c r="ESZ2" s="46"/>
      <c r="ETA2" s="46"/>
      <c r="ETB2" s="46"/>
      <c r="ETC2" s="46"/>
      <c r="ETD2" s="46"/>
      <c r="ETE2" s="46"/>
      <c r="ETF2" s="46"/>
      <c r="ETG2" s="46"/>
      <c r="ETH2" s="46"/>
      <c r="ETI2" s="46"/>
      <c r="ETJ2" s="46"/>
      <c r="ETK2" s="46"/>
      <c r="ETL2" s="46"/>
      <c r="ETM2" s="46"/>
      <c r="ETN2" s="46"/>
      <c r="ETO2" s="46"/>
      <c r="ETP2" s="46"/>
      <c r="ETQ2" s="46"/>
      <c r="ETR2" s="46"/>
      <c r="ETS2" s="46"/>
      <c r="ETT2" s="46"/>
      <c r="ETU2" s="46"/>
      <c r="ETV2" s="46"/>
      <c r="ETW2" s="46"/>
      <c r="ETX2" s="46"/>
      <c r="ETY2" s="46"/>
      <c r="ETZ2" s="46"/>
      <c r="EUA2" s="46"/>
      <c r="EUB2" s="46"/>
      <c r="EUC2" s="46"/>
      <c r="EUD2" s="46"/>
      <c r="EUE2" s="46"/>
      <c r="EUF2" s="46"/>
      <c r="EUG2" s="46"/>
      <c r="EUH2" s="46"/>
      <c r="EUI2" s="46"/>
      <c r="EUJ2" s="46"/>
      <c r="EUK2" s="46"/>
      <c r="EUL2" s="46"/>
      <c r="EUM2" s="46"/>
      <c r="EUN2" s="46"/>
      <c r="EUO2" s="46"/>
      <c r="EUP2" s="46"/>
      <c r="EUQ2" s="46"/>
      <c r="EUR2" s="46"/>
      <c r="EUS2" s="46"/>
      <c r="EUT2" s="46"/>
      <c r="EUU2" s="46"/>
      <c r="EUV2" s="46"/>
      <c r="EUW2" s="46"/>
      <c r="EUX2" s="46"/>
      <c r="EUY2" s="46"/>
      <c r="EUZ2" s="46"/>
      <c r="EVA2" s="46"/>
      <c r="EVB2" s="46"/>
      <c r="EVC2" s="46"/>
      <c r="EVD2" s="46"/>
      <c r="EVE2" s="46"/>
      <c r="EVF2" s="46"/>
      <c r="EVG2" s="46"/>
      <c r="EVH2" s="46"/>
      <c r="EVI2" s="46"/>
      <c r="EVJ2" s="46"/>
      <c r="EVK2" s="46"/>
      <c r="EVL2" s="46"/>
      <c r="EVM2" s="46"/>
      <c r="EVN2" s="46"/>
      <c r="EVO2" s="46"/>
      <c r="EVP2" s="46"/>
      <c r="EVQ2" s="46"/>
      <c r="EVR2" s="46"/>
      <c r="EVS2" s="46"/>
      <c r="EVT2" s="46"/>
      <c r="EVU2" s="46"/>
      <c r="EVV2" s="46"/>
      <c r="EVW2" s="46"/>
      <c r="EVX2" s="46"/>
      <c r="EVY2" s="46"/>
      <c r="EVZ2" s="46"/>
      <c r="EWA2" s="46"/>
      <c r="EWB2" s="46"/>
      <c r="EWC2" s="46"/>
      <c r="EWD2" s="46"/>
      <c r="EWE2" s="46"/>
      <c r="EWF2" s="46"/>
      <c r="EWG2" s="46"/>
      <c r="EWH2" s="46"/>
      <c r="EWI2" s="46"/>
      <c r="EWJ2" s="46"/>
      <c r="EWK2" s="46"/>
      <c r="EWL2" s="46"/>
      <c r="EWM2" s="46"/>
      <c r="EWN2" s="46"/>
      <c r="EWO2" s="46"/>
      <c r="EWP2" s="46"/>
      <c r="EWQ2" s="46"/>
      <c r="EWR2" s="46"/>
      <c r="EWS2" s="46"/>
      <c r="EWT2" s="46"/>
      <c r="EWU2" s="46"/>
      <c r="EWV2" s="46"/>
      <c r="EWW2" s="46"/>
      <c r="EWX2" s="46"/>
      <c r="EWY2" s="46"/>
      <c r="EWZ2" s="46"/>
      <c r="EXA2" s="46"/>
      <c r="EXB2" s="46"/>
      <c r="EXC2" s="46"/>
      <c r="EXD2" s="46"/>
      <c r="EXE2" s="46"/>
      <c r="EXF2" s="46"/>
      <c r="EXG2" s="46"/>
      <c r="EXH2" s="46"/>
      <c r="EXI2" s="46"/>
      <c r="EXJ2" s="46"/>
      <c r="EXK2" s="46"/>
      <c r="EXL2" s="46"/>
      <c r="EXM2" s="46"/>
      <c r="EXN2" s="46"/>
      <c r="EXO2" s="46"/>
      <c r="EXP2" s="46"/>
      <c r="EXQ2" s="46"/>
      <c r="EXR2" s="46"/>
      <c r="EXS2" s="46"/>
      <c r="EXT2" s="46"/>
      <c r="EXU2" s="46"/>
      <c r="EXV2" s="46"/>
      <c r="EXW2" s="46"/>
      <c r="EXX2" s="46"/>
      <c r="EXY2" s="46"/>
      <c r="EXZ2" s="46"/>
      <c r="EYA2" s="46"/>
      <c r="EYB2" s="46"/>
      <c r="EYC2" s="46"/>
      <c r="EYD2" s="46"/>
      <c r="EYE2" s="46"/>
      <c r="EYF2" s="46"/>
      <c r="EYG2" s="46"/>
      <c r="EYH2" s="46"/>
      <c r="EYI2" s="46"/>
      <c r="EYJ2" s="46"/>
      <c r="EYK2" s="46"/>
      <c r="EYL2" s="46"/>
      <c r="EYM2" s="46"/>
      <c r="EYN2" s="46"/>
      <c r="EYO2" s="46"/>
      <c r="EYP2" s="46"/>
      <c r="EYQ2" s="46"/>
      <c r="EYR2" s="46"/>
      <c r="EYS2" s="46"/>
      <c r="EYT2" s="46"/>
      <c r="EYU2" s="46"/>
      <c r="EYV2" s="46"/>
      <c r="EYW2" s="46"/>
      <c r="EYX2" s="46"/>
      <c r="EYY2" s="46"/>
      <c r="EYZ2" s="46"/>
      <c r="EZA2" s="46"/>
      <c r="EZB2" s="46"/>
      <c r="EZC2" s="46"/>
      <c r="EZD2" s="46"/>
      <c r="EZE2" s="46"/>
      <c r="EZF2" s="46"/>
      <c r="EZG2" s="46"/>
      <c r="EZH2" s="46"/>
      <c r="EZI2" s="46"/>
      <c r="EZJ2" s="46"/>
      <c r="EZK2" s="46"/>
      <c r="EZL2" s="46"/>
      <c r="EZM2" s="46"/>
      <c r="EZN2" s="46"/>
      <c r="EZO2" s="46"/>
      <c r="EZP2" s="46"/>
      <c r="EZQ2" s="46"/>
      <c r="EZR2" s="46"/>
      <c r="EZS2" s="46"/>
      <c r="EZT2" s="46"/>
      <c r="EZU2" s="46"/>
      <c r="EZV2" s="46"/>
      <c r="EZW2" s="46"/>
      <c r="EZX2" s="46"/>
      <c r="EZY2" s="46"/>
      <c r="EZZ2" s="46"/>
      <c r="FAA2" s="46"/>
      <c r="FAB2" s="46"/>
      <c r="FAC2" s="46"/>
      <c r="FAD2" s="46"/>
      <c r="FAE2" s="46"/>
      <c r="FAF2" s="46"/>
      <c r="FAG2" s="46"/>
      <c r="FAH2" s="46"/>
      <c r="FAI2" s="46"/>
      <c r="FAJ2" s="46"/>
      <c r="FAK2" s="46"/>
      <c r="FAL2" s="46"/>
      <c r="FAM2" s="46"/>
      <c r="FAN2" s="46"/>
      <c r="FAO2" s="46"/>
      <c r="FAP2" s="46"/>
      <c r="FAQ2" s="46"/>
      <c r="FAR2" s="46"/>
      <c r="FAS2" s="46"/>
      <c r="FAT2" s="46"/>
      <c r="FAU2" s="46"/>
      <c r="FAV2" s="46"/>
      <c r="FAW2" s="46"/>
      <c r="FAX2" s="46"/>
      <c r="FAY2" s="46"/>
      <c r="FAZ2" s="46"/>
      <c r="FBA2" s="46"/>
      <c r="FBB2" s="46"/>
      <c r="FBC2" s="46"/>
      <c r="FBD2" s="46"/>
      <c r="FBE2" s="46"/>
      <c r="FBF2" s="46"/>
      <c r="FBG2" s="46"/>
      <c r="FBH2" s="46"/>
      <c r="FBI2" s="46"/>
      <c r="FBJ2" s="46"/>
      <c r="FBK2" s="46"/>
      <c r="FBL2" s="46"/>
      <c r="FBM2" s="46"/>
      <c r="FBN2" s="46"/>
      <c r="FBO2" s="46"/>
      <c r="FBP2" s="46"/>
      <c r="FBQ2" s="46"/>
      <c r="FBR2" s="46"/>
      <c r="FBS2" s="46"/>
      <c r="FBT2" s="46"/>
      <c r="FBU2" s="46"/>
      <c r="FBV2" s="46"/>
      <c r="FBW2" s="46"/>
      <c r="FBX2" s="46"/>
      <c r="FBY2" s="46"/>
      <c r="FBZ2" s="46"/>
      <c r="FCA2" s="46"/>
      <c r="FCB2" s="46"/>
      <c r="FCC2" s="46"/>
      <c r="FCD2" s="46"/>
      <c r="FCE2" s="46"/>
      <c r="FCF2" s="46"/>
      <c r="FCG2" s="46"/>
      <c r="FCH2" s="46"/>
      <c r="FCI2" s="46"/>
      <c r="FCJ2" s="46"/>
      <c r="FCK2" s="46"/>
      <c r="FCL2" s="46"/>
      <c r="FCM2" s="46"/>
      <c r="FCN2" s="46"/>
      <c r="FCO2" s="46"/>
      <c r="FCP2" s="46"/>
      <c r="FCQ2" s="46"/>
      <c r="FCR2" s="46"/>
      <c r="FCS2" s="46"/>
      <c r="FCT2" s="46"/>
      <c r="FCU2" s="46"/>
      <c r="FCV2" s="46"/>
      <c r="FCW2" s="46"/>
      <c r="FCX2" s="46"/>
      <c r="FCY2" s="46"/>
      <c r="FCZ2" s="46"/>
      <c r="FDA2" s="46"/>
      <c r="FDB2" s="46"/>
      <c r="FDC2" s="46"/>
      <c r="FDD2" s="46"/>
      <c r="FDE2" s="46"/>
      <c r="FDF2" s="46"/>
      <c r="FDG2" s="46"/>
      <c r="FDH2" s="46"/>
      <c r="FDI2" s="46"/>
      <c r="FDJ2" s="46"/>
      <c r="FDK2" s="46"/>
      <c r="FDL2" s="46"/>
      <c r="FDM2" s="46"/>
      <c r="FDN2" s="46"/>
      <c r="FDO2" s="46"/>
      <c r="FDP2" s="46"/>
      <c r="FDQ2" s="46"/>
      <c r="FDR2" s="46"/>
      <c r="FDS2" s="46"/>
      <c r="FDT2" s="46"/>
      <c r="FDU2" s="46"/>
      <c r="FDV2" s="46"/>
      <c r="FDW2" s="46"/>
      <c r="FDX2" s="46"/>
      <c r="FDY2" s="46"/>
      <c r="FDZ2" s="46"/>
      <c r="FEA2" s="46"/>
      <c r="FEB2" s="46"/>
      <c r="FEC2" s="46"/>
      <c r="FED2" s="46"/>
      <c r="FEE2" s="46"/>
      <c r="FEF2" s="46"/>
      <c r="FEG2" s="46"/>
      <c r="FEH2" s="46"/>
      <c r="FEI2" s="46"/>
      <c r="FEJ2" s="46"/>
      <c r="FEK2" s="46"/>
      <c r="FEL2" s="46"/>
      <c r="FEM2" s="46"/>
      <c r="FEN2" s="46"/>
      <c r="FEO2" s="46"/>
      <c r="FEP2" s="46"/>
      <c r="FEQ2" s="46"/>
      <c r="FER2" s="46"/>
      <c r="FES2" s="46"/>
      <c r="FET2" s="46"/>
      <c r="FEU2" s="46"/>
      <c r="FEV2" s="46"/>
      <c r="FEW2" s="46"/>
      <c r="FEX2" s="46"/>
      <c r="FEY2" s="46"/>
      <c r="FEZ2" s="46"/>
      <c r="FFA2" s="46"/>
      <c r="FFB2" s="46"/>
      <c r="FFC2" s="46"/>
      <c r="FFD2" s="46"/>
      <c r="FFE2" s="46"/>
      <c r="FFF2" s="46"/>
      <c r="FFG2" s="46"/>
      <c r="FFH2" s="46"/>
      <c r="FFI2" s="46"/>
      <c r="FFJ2" s="46"/>
      <c r="FFK2" s="46"/>
      <c r="FFL2" s="46"/>
      <c r="FFM2" s="46"/>
      <c r="FFN2" s="46"/>
      <c r="FFO2" s="46"/>
      <c r="FFP2" s="46"/>
      <c r="FFQ2" s="46"/>
      <c r="FFR2" s="46"/>
      <c r="FFS2" s="46"/>
      <c r="FFT2" s="46"/>
      <c r="FFU2" s="46"/>
      <c r="FFV2" s="46"/>
      <c r="FFW2" s="46"/>
      <c r="FFX2" s="46"/>
      <c r="FFY2" s="46"/>
      <c r="FFZ2" s="46"/>
      <c r="FGA2" s="46"/>
      <c r="FGB2" s="46"/>
      <c r="FGC2" s="46"/>
      <c r="FGD2" s="46"/>
      <c r="FGE2" s="46"/>
      <c r="FGF2" s="46"/>
      <c r="FGG2" s="46"/>
      <c r="FGH2" s="46"/>
      <c r="FGI2" s="46"/>
      <c r="FGJ2" s="46"/>
      <c r="FGK2" s="46"/>
      <c r="FGL2" s="46"/>
      <c r="FGM2" s="46"/>
      <c r="FGN2" s="46"/>
      <c r="FGO2" s="46"/>
      <c r="FGP2" s="46"/>
      <c r="FGQ2" s="46"/>
      <c r="FGR2" s="46"/>
      <c r="FGS2" s="46"/>
      <c r="FGT2" s="46"/>
      <c r="FGU2" s="46"/>
      <c r="FGV2" s="46"/>
      <c r="FGW2" s="46"/>
      <c r="FGX2" s="46"/>
      <c r="FGY2" s="46"/>
      <c r="FGZ2" s="46"/>
      <c r="FHA2" s="46"/>
      <c r="FHB2" s="46"/>
      <c r="FHC2" s="46"/>
      <c r="FHD2" s="46"/>
      <c r="FHE2" s="46"/>
      <c r="FHF2" s="46"/>
      <c r="FHG2" s="46"/>
      <c r="FHH2" s="46"/>
      <c r="FHI2" s="46"/>
      <c r="FHJ2" s="46"/>
      <c r="FHK2" s="46"/>
      <c r="FHL2" s="46"/>
      <c r="FHM2" s="46"/>
      <c r="FHN2" s="46"/>
      <c r="FHO2" s="46"/>
      <c r="FHP2" s="46"/>
      <c r="FHQ2" s="46"/>
      <c r="FHR2" s="46"/>
      <c r="FHS2" s="46"/>
      <c r="FHT2" s="46"/>
      <c r="FHU2" s="46"/>
      <c r="FHV2" s="46"/>
      <c r="FHW2" s="46"/>
      <c r="FHX2" s="46"/>
      <c r="FHY2" s="46"/>
      <c r="FHZ2" s="46"/>
      <c r="FIA2" s="46"/>
      <c r="FIB2" s="46"/>
      <c r="FIC2" s="46"/>
      <c r="FID2" s="46"/>
      <c r="FIE2" s="46"/>
      <c r="FIF2" s="46"/>
      <c r="FIG2" s="46"/>
      <c r="FIH2" s="46"/>
      <c r="FII2" s="46"/>
      <c r="FIJ2" s="46"/>
      <c r="FIK2" s="46"/>
      <c r="FIL2" s="46"/>
      <c r="FIM2" s="46"/>
      <c r="FIN2" s="46"/>
      <c r="FIO2" s="46"/>
      <c r="FIP2" s="46"/>
      <c r="FIQ2" s="46"/>
      <c r="FIR2" s="46"/>
      <c r="FIS2" s="46"/>
      <c r="FIT2" s="46"/>
      <c r="FIU2" s="46"/>
      <c r="FIV2" s="46"/>
      <c r="FIW2" s="46"/>
      <c r="FIX2" s="46"/>
      <c r="FIY2" s="46"/>
      <c r="FIZ2" s="46"/>
      <c r="FJA2" s="46"/>
      <c r="FJB2" s="46"/>
      <c r="FJC2" s="46"/>
      <c r="FJD2" s="46"/>
      <c r="FJE2" s="46"/>
      <c r="FJF2" s="46"/>
      <c r="FJG2" s="46"/>
      <c r="FJH2" s="46"/>
      <c r="FJI2" s="46"/>
      <c r="FJJ2" s="46"/>
      <c r="FJK2" s="46"/>
      <c r="FJL2" s="46"/>
      <c r="FJM2" s="46"/>
      <c r="FJN2" s="46"/>
      <c r="FJO2" s="46"/>
      <c r="FJP2" s="46"/>
      <c r="FJQ2" s="46"/>
      <c r="FJR2" s="46"/>
      <c r="FJS2" s="46"/>
      <c r="FJT2" s="46"/>
      <c r="FJU2" s="46"/>
      <c r="FJV2" s="46"/>
      <c r="FJW2" s="46"/>
      <c r="FJX2" s="46"/>
      <c r="FJY2" s="46"/>
      <c r="FJZ2" s="46"/>
      <c r="FKA2" s="46"/>
      <c r="FKB2" s="46"/>
      <c r="FKC2" s="46"/>
      <c r="FKD2" s="46"/>
      <c r="FKE2" s="46"/>
      <c r="FKF2" s="46"/>
      <c r="FKG2" s="46"/>
      <c r="FKH2" s="46"/>
      <c r="FKI2" s="46"/>
      <c r="FKJ2" s="46"/>
      <c r="FKK2" s="46"/>
      <c r="FKL2" s="46"/>
      <c r="FKM2" s="46"/>
      <c r="FKN2" s="46"/>
      <c r="FKO2" s="46"/>
      <c r="FKP2" s="46"/>
      <c r="FKQ2" s="46"/>
      <c r="FKR2" s="46"/>
      <c r="FKS2" s="46"/>
      <c r="FKT2" s="46"/>
      <c r="FKU2" s="46"/>
      <c r="FKV2" s="46"/>
      <c r="FKW2" s="46"/>
      <c r="FKX2" s="46"/>
      <c r="FKY2" s="46"/>
      <c r="FKZ2" s="46"/>
      <c r="FLA2" s="46"/>
      <c r="FLB2" s="46"/>
      <c r="FLC2" s="46"/>
      <c r="FLD2" s="46"/>
      <c r="FLE2" s="46"/>
      <c r="FLF2" s="46"/>
      <c r="FLG2" s="46"/>
      <c r="FLH2" s="46"/>
      <c r="FLI2" s="46"/>
      <c r="FLJ2" s="46"/>
      <c r="FLK2" s="46"/>
      <c r="FLL2" s="46"/>
      <c r="FLM2" s="46"/>
      <c r="FLN2" s="46"/>
      <c r="FLO2" s="46"/>
      <c r="FLP2" s="46"/>
      <c r="FLQ2" s="46"/>
      <c r="FLR2" s="46"/>
      <c r="FLS2" s="46"/>
      <c r="FLT2" s="46"/>
      <c r="FLU2" s="46"/>
      <c r="FLV2" s="46"/>
      <c r="FLW2" s="46"/>
      <c r="FLX2" s="46"/>
      <c r="FLY2" s="46"/>
      <c r="FLZ2" s="46"/>
      <c r="FMA2" s="46"/>
      <c r="FMB2" s="46"/>
      <c r="FMC2" s="46"/>
      <c r="FMD2" s="46"/>
      <c r="FME2" s="46"/>
      <c r="FMF2" s="46"/>
      <c r="FMG2" s="46"/>
      <c r="FMH2" s="46"/>
      <c r="FMI2" s="46"/>
      <c r="FMJ2" s="46"/>
      <c r="FMK2" s="46"/>
      <c r="FML2" s="46"/>
      <c r="FMM2" s="46"/>
      <c r="FMN2" s="46"/>
      <c r="FMO2" s="46"/>
      <c r="FMP2" s="46"/>
      <c r="FMQ2" s="46"/>
      <c r="FMR2" s="46"/>
      <c r="FMS2" s="46"/>
      <c r="FMT2" s="46"/>
      <c r="FMU2" s="46"/>
      <c r="FMV2" s="46"/>
      <c r="FMW2" s="46"/>
      <c r="FMX2" s="46"/>
      <c r="FMY2" s="46"/>
      <c r="FMZ2" s="46"/>
      <c r="FNA2" s="46"/>
      <c r="FNB2" s="46"/>
      <c r="FNC2" s="46"/>
      <c r="FND2" s="46"/>
      <c r="FNE2" s="46"/>
      <c r="FNF2" s="46"/>
      <c r="FNG2" s="46"/>
      <c r="FNH2" s="46"/>
      <c r="FNI2" s="46"/>
      <c r="FNJ2" s="46"/>
      <c r="FNK2" s="46"/>
      <c r="FNL2" s="46"/>
      <c r="FNM2" s="46"/>
      <c r="FNN2" s="46"/>
      <c r="FNO2" s="46"/>
      <c r="FNP2" s="46"/>
      <c r="FNQ2" s="46"/>
      <c r="FNR2" s="46"/>
      <c r="FNS2" s="46"/>
      <c r="FNT2" s="46"/>
      <c r="FNU2" s="46"/>
      <c r="FNV2" s="46"/>
      <c r="FNW2" s="46"/>
      <c r="FNX2" s="46"/>
      <c r="FNY2" s="46"/>
      <c r="FNZ2" s="46"/>
      <c r="FOA2" s="46"/>
      <c r="FOB2" s="46"/>
      <c r="FOC2" s="46"/>
      <c r="FOD2" s="46"/>
      <c r="FOE2" s="46"/>
      <c r="FOF2" s="46"/>
      <c r="FOG2" s="46"/>
      <c r="FOH2" s="46"/>
      <c r="FOI2" s="46"/>
      <c r="FOJ2" s="46"/>
      <c r="FOK2" s="46"/>
      <c r="FOL2" s="46"/>
      <c r="FOM2" s="46"/>
      <c r="FON2" s="46"/>
      <c r="FOO2" s="46"/>
      <c r="FOP2" s="46"/>
      <c r="FOQ2" s="46"/>
      <c r="FOR2" s="46"/>
      <c r="FOS2" s="46"/>
      <c r="FOT2" s="46"/>
      <c r="FOU2" s="46"/>
      <c r="FOV2" s="46"/>
      <c r="FOW2" s="46"/>
      <c r="FOX2" s="46"/>
      <c r="FOY2" s="46"/>
      <c r="FOZ2" s="46"/>
      <c r="FPA2" s="46"/>
      <c r="FPB2" s="46"/>
      <c r="FPC2" s="46"/>
      <c r="FPD2" s="46"/>
      <c r="FPE2" s="46"/>
      <c r="FPF2" s="46"/>
      <c r="FPG2" s="46"/>
      <c r="FPH2" s="46"/>
      <c r="FPI2" s="46"/>
      <c r="FPJ2" s="46"/>
      <c r="FPK2" s="46"/>
      <c r="FPL2" s="46"/>
      <c r="FPM2" s="46"/>
      <c r="FPN2" s="46"/>
      <c r="FPO2" s="46"/>
      <c r="FPP2" s="46"/>
      <c r="FPQ2" s="46"/>
      <c r="FPR2" s="46"/>
      <c r="FPS2" s="46"/>
      <c r="FPT2" s="46"/>
      <c r="FPU2" s="46"/>
      <c r="FPV2" s="46"/>
      <c r="FPW2" s="46"/>
      <c r="FPX2" s="46"/>
      <c r="FPY2" s="46"/>
      <c r="FPZ2" s="46"/>
      <c r="FQA2" s="46"/>
      <c r="FQB2" s="46"/>
      <c r="FQC2" s="46"/>
      <c r="FQD2" s="46"/>
      <c r="FQE2" s="46"/>
      <c r="FQF2" s="46"/>
      <c r="FQG2" s="46"/>
      <c r="FQH2" s="46"/>
      <c r="FQI2" s="46"/>
      <c r="FQJ2" s="46"/>
      <c r="FQK2" s="46"/>
      <c r="FQL2" s="46"/>
      <c r="FQM2" s="46"/>
      <c r="FQN2" s="46"/>
      <c r="FQO2" s="46"/>
      <c r="FQP2" s="46"/>
      <c r="FQQ2" s="46"/>
      <c r="FQR2" s="46"/>
      <c r="FQS2" s="46"/>
      <c r="FQT2" s="46"/>
      <c r="FQU2" s="46"/>
      <c r="FQV2" s="46"/>
      <c r="FQW2" s="46"/>
      <c r="FQX2" s="46"/>
      <c r="FQY2" s="46"/>
      <c r="FQZ2" s="46"/>
      <c r="FRA2" s="46"/>
      <c r="FRB2" s="46"/>
      <c r="FRC2" s="46"/>
      <c r="FRD2" s="46"/>
      <c r="FRE2" s="46"/>
      <c r="FRF2" s="46"/>
      <c r="FRG2" s="46"/>
      <c r="FRH2" s="46"/>
      <c r="FRI2" s="46"/>
      <c r="FRJ2" s="46"/>
      <c r="FRK2" s="46"/>
      <c r="FRL2" s="46"/>
      <c r="FRM2" s="46"/>
      <c r="FRN2" s="46"/>
      <c r="FRO2" s="46"/>
      <c r="FRP2" s="46"/>
      <c r="FRQ2" s="46"/>
      <c r="FRR2" s="46"/>
      <c r="FRS2" s="46"/>
      <c r="FRT2" s="46"/>
      <c r="FRU2" s="46"/>
      <c r="FRV2" s="46"/>
      <c r="FRW2" s="46"/>
      <c r="FRX2" s="46"/>
      <c r="FRY2" s="46"/>
      <c r="FRZ2" s="46"/>
      <c r="FSA2" s="46"/>
      <c r="FSB2" s="46"/>
      <c r="FSC2" s="46"/>
      <c r="FSD2" s="46"/>
      <c r="FSE2" s="46"/>
      <c r="FSF2" s="46"/>
      <c r="FSG2" s="46"/>
      <c r="FSH2" s="46"/>
      <c r="FSI2" s="46"/>
      <c r="FSJ2" s="46"/>
      <c r="FSK2" s="46"/>
      <c r="FSL2" s="46"/>
      <c r="FSM2" s="46"/>
      <c r="FSN2" s="46"/>
      <c r="FSO2" s="46"/>
      <c r="FSP2" s="46"/>
      <c r="FSQ2" s="46"/>
      <c r="FSR2" s="46"/>
      <c r="FSS2" s="46"/>
      <c r="FST2" s="46"/>
      <c r="FSU2" s="46"/>
      <c r="FSV2" s="46"/>
      <c r="FSW2" s="46"/>
      <c r="FSX2" s="46"/>
      <c r="FSY2" s="46"/>
      <c r="FSZ2" s="46"/>
      <c r="FTA2" s="46"/>
      <c r="FTB2" s="46"/>
      <c r="FTC2" s="46"/>
      <c r="FTD2" s="46"/>
      <c r="FTE2" s="46"/>
      <c r="FTF2" s="46"/>
      <c r="FTG2" s="46"/>
      <c r="FTH2" s="46"/>
      <c r="FTI2" s="46"/>
      <c r="FTJ2" s="46"/>
      <c r="FTK2" s="46"/>
      <c r="FTL2" s="46"/>
      <c r="FTM2" s="46"/>
      <c r="FTN2" s="46"/>
      <c r="FTO2" s="46"/>
      <c r="FTP2" s="46"/>
      <c r="FTQ2" s="46"/>
      <c r="FTR2" s="46"/>
      <c r="FTS2" s="46"/>
      <c r="FTT2" s="46"/>
      <c r="FTU2" s="46"/>
      <c r="FTV2" s="46"/>
      <c r="FTW2" s="46"/>
      <c r="FTX2" s="46"/>
      <c r="FTY2" s="46"/>
      <c r="FTZ2" s="46"/>
      <c r="FUA2" s="46"/>
      <c r="FUB2" s="46"/>
      <c r="FUC2" s="46"/>
      <c r="FUD2" s="46"/>
      <c r="FUE2" s="46"/>
      <c r="FUF2" s="46"/>
      <c r="FUG2" s="46"/>
      <c r="FUH2" s="46"/>
      <c r="FUI2" s="46"/>
      <c r="FUJ2" s="46"/>
      <c r="FUK2" s="46"/>
      <c r="FUL2" s="46"/>
      <c r="FUM2" s="46"/>
      <c r="FUN2" s="46"/>
      <c r="FUO2" s="46"/>
      <c r="FUP2" s="46"/>
      <c r="FUQ2" s="46"/>
      <c r="FUR2" s="46"/>
      <c r="FUS2" s="46"/>
      <c r="FUT2" s="46"/>
      <c r="FUU2" s="46"/>
      <c r="FUV2" s="46"/>
      <c r="FUW2" s="46"/>
      <c r="FUX2" s="46"/>
      <c r="FUY2" s="46"/>
      <c r="FUZ2" s="46"/>
      <c r="FVA2" s="46"/>
      <c r="FVB2" s="46"/>
      <c r="FVC2" s="46"/>
      <c r="FVD2" s="46"/>
      <c r="FVE2" s="46"/>
      <c r="FVF2" s="46"/>
      <c r="FVG2" s="46"/>
      <c r="FVH2" s="46"/>
      <c r="FVI2" s="46"/>
      <c r="FVJ2" s="46"/>
      <c r="FVK2" s="46"/>
      <c r="FVL2" s="46"/>
      <c r="FVM2" s="46"/>
      <c r="FVN2" s="46"/>
      <c r="FVO2" s="46"/>
      <c r="FVP2" s="46"/>
      <c r="FVQ2" s="46"/>
      <c r="FVR2" s="46"/>
      <c r="FVS2" s="46"/>
      <c r="FVT2" s="46"/>
      <c r="FVU2" s="46"/>
      <c r="FVV2" s="46"/>
      <c r="FVW2" s="46"/>
      <c r="FVX2" s="46"/>
      <c r="FVY2" s="46"/>
      <c r="FVZ2" s="46"/>
      <c r="FWA2" s="46"/>
      <c r="FWB2" s="46"/>
      <c r="FWC2" s="46"/>
      <c r="FWD2" s="46"/>
      <c r="FWE2" s="46"/>
      <c r="FWF2" s="46"/>
      <c r="FWG2" s="46"/>
      <c r="FWH2" s="46"/>
      <c r="FWI2" s="46"/>
      <c r="FWJ2" s="46"/>
      <c r="FWK2" s="46"/>
      <c r="FWL2" s="46"/>
      <c r="FWM2" s="46"/>
      <c r="FWN2" s="46"/>
      <c r="FWO2" s="46"/>
      <c r="FWP2" s="46"/>
      <c r="FWQ2" s="46"/>
      <c r="FWR2" s="46"/>
      <c r="FWS2" s="46"/>
      <c r="FWT2" s="46"/>
      <c r="FWU2" s="46"/>
      <c r="FWV2" s="46"/>
      <c r="FWW2" s="46"/>
      <c r="FWX2" s="46"/>
      <c r="FWY2" s="46"/>
      <c r="FWZ2" s="46"/>
      <c r="FXA2" s="46"/>
      <c r="FXB2" s="46"/>
      <c r="FXC2" s="46"/>
      <c r="FXD2" s="46"/>
      <c r="FXE2" s="46"/>
      <c r="FXF2" s="46"/>
      <c r="FXG2" s="46"/>
      <c r="FXH2" s="46"/>
      <c r="FXI2" s="46"/>
      <c r="FXJ2" s="46"/>
      <c r="FXK2" s="46"/>
      <c r="FXL2" s="46"/>
      <c r="FXM2" s="46"/>
      <c r="FXN2" s="46"/>
      <c r="FXO2" s="46"/>
      <c r="FXP2" s="46"/>
      <c r="FXQ2" s="46"/>
      <c r="FXR2" s="46"/>
      <c r="FXS2" s="46"/>
      <c r="FXT2" s="46"/>
      <c r="FXU2" s="46"/>
      <c r="FXV2" s="46"/>
      <c r="FXW2" s="46"/>
      <c r="FXX2" s="46"/>
      <c r="FXY2" s="46"/>
      <c r="FXZ2" s="46"/>
      <c r="FYA2" s="46"/>
      <c r="FYB2" s="46"/>
      <c r="FYC2" s="46"/>
      <c r="FYD2" s="46"/>
      <c r="FYE2" s="46"/>
      <c r="FYF2" s="46"/>
      <c r="FYG2" s="46"/>
      <c r="FYH2" s="46"/>
      <c r="FYI2" s="46"/>
      <c r="FYJ2" s="46"/>
      <c r="FYK2" s="46"/>
      <c r="FYL2" s="46"/>
      <c r="FYM2" s="46"/>
      <c r="FYN2" s="46"/>
      <c r="FYO2" s="46"/>
      <c r="FYP2" s="46"/>
      <c r="FYQ2" s="46"/>
      <c r="FYR2" s="46"/>
      <c r="FYS2" s="46"/>
      <c r="FYT2" s="46"/>
      <c r="FYU2" s="46"/>
      <c r="FYV2" s="46"/>
      <c r="FYW2" s="46"/>
      <c r="FYX2" s="46"/>
      <c r="FYY2" s="46"/>
      <c r="FYZ2" s="46"/>
      <c r="FZA2" s="46"/>
      <c r="FZB2" s="46"/>
      <c r="FZC2" s="46"/>
      <c r="FZD2" s="46"/>
      <c r="FZE2" s="46"/>
      <c r="FZF2" s="46"/>
      <c r="FZG2" s="46"/>
      <c r="FZH2" s="46"/>
      <c r="FZI2" s="46"/>
      <c r="FZJ2" s="46"/>
      <c r="FZK2" s="46"/>
      <c r="FZL2" s="46"/>
      <c r="FZM2" s="46"/>
      <c r="FZN2" s="46"/>
      <c r="FZO2" s="46"/>
      <c r="FZP2" s="46"/>
      <c r="FZQ2" s="46"/>
      <c r="FZR2" s="46"/>
      <c r="FZS2" s="46"/>
      <c r="FZT2" s="46"/>
      <c r="FZU2" s="46"/>
      <c r="FZV2" s="46"/>
      <c r="FZW2" s="46"/>
      <c r="FZX2" s="46"/>
      <c r="FZY2" s="46"/>
      <c r="FZZ2" s="46"/>
      <c r="GAA2" s="46"/>
      <c r="GAB2" s="46"/>
      <c r="GAC2" s="46"/>
      <c r="GAD2" s="46"/>
      <c r="GAE2" s="46"/>
      <c r="GAF2" s="46"/>
      <c r="GAG2" s="46"/>
      <c r="GAH2" s="46"/>
      <c r="GAI2" s="46"/>
      <c r="GAJ2" s="46"/>
      <c r="GAK2" s="46"/>
      <c r="GAL2" s="46"/>
      <c r="GAM2" s="46"/>
      <c r="GAN2" s="46"/>
      <c r="GAO2" s="46"/>
      <c r="GAP2" s="46"/>
      <c r="GAQ2" s="46"/>
      <c r="GAR2" s="46"/>
      <c r="GAS2" s="46"/>
      <c r="GAT2" s="46"/>
      <c r="GAU2" s="46"/>
      <c r="GAV2" s="46"/>
      <c r="GAW2" s="46"/>
      <c r="GAX2" s="46"/>
      <c r="GAY2" s="46"/>
      <c r="GAZ2" s="46"/>
      <c r="GBA2" s="46"/>
      <c r="GBB2" s="46"/>
      <c r="GBC2" s="46"/>
      <c r="GBD2" s="46"/>
      <c r="GBE2" s="46"/>
      <c r="GBF2" s="46"/>
      <c r="GBG2" s="46"/>
      <c r="GBH2" s="46"/>
      <c r="GBI2" s="46"/>
      <c r="GBJ2" s="46"/>
      <c r="GBK2" s="46"/>
      <c r="GBL2" s="46"/>
      <c r="GBM2" s="46"/>
      <c r="GBN2" s="46"/>
      <c r="GBO2" s="46"/>
      <c r="GBP2" s="46"/>
      <c r="GBQ2" s="46"/>
      <c r="GBR2" s="46"/>
      <c r="GBS2" s="46"/>
      <c r="GBT2" s="46"/>
      <c r="GBU2" s="46"/>
      <c r="GBV2" s="46"/>
      <c r="GBW2" s="46"/>
      <c r="GBX2" s="46"/>
      <c r="GBY2" s="46"/>
      <c r="GBZ2" s="46"/>
      <c r="GCA2" s="46"/>
      <c r="GCB2" s="46"/>
      <c r="GCC2" s="46"/>
      <c r="GCD2" s="46"/>
      <c r="GCE2" s="46"/>
      <c r="GCF2" s="46"/>
      <c r="GCG2" s="46"/>
      <c r="GCH2" s="46"/>
      <c r="GCI2" s="46"/>
      <c r="GCJ2" s="46"/>
      <c r="GCK2" s="46"/>
      <c r="GCL2" s="46"/>
      <c r="GCM2" s="46"/>
      <c r="GCN2" s="46"/>
      <c r="GCO2" s="46"/>
      <c r="GCP2" s="46"/>
      <c r="GCQ2" s="46"/>
      <c r="GCR2" s="46"/>
      <c r="GCS2" s="46"/>
      <c r="GCT2" s="46"/>
      <c r="GCU2" s="46"/>
      <c r="GCV2" s="46"/>
      <c r="GCW2" s="46"/>
      <c r="GCX2" s="46"/>
      <c r="GCY2" s="46"/>
      <c r="GCZ2" s="46"/>
      <c r="GDA2" s="46"/>
      <c r="GDB2" s="46"/>
      <c r="GDC2" s="46"/>
      <c r="GDD2" s="46"/>
      <c r="GDE2" s="46"/>
      <c r="GDF2" s="46"/>
      <c r="GDG2" s="46"/>
      <c r="GDH2" s="46"/>
      <c r="GDI2" s="46"/>
      <c r="GDJ2" s="46"/>
      <c r="GDK2" s="46"/>
      <c r="GDL2" s="46"/>
      <c r="GDM2" s="46"/>
      <c r="GDN2" s="46"/>
      <c r="GDO2" s="46"/>
      <c r="GDP2" s="46"/>
      <c r="GDQ2" s="46"/>
      <c r="GDR2" s="46"/>
      <c r="GDS2" s="46"/>
      <c r="GDT2" s="46"/>
      <c r="GDU2" s="46"/>
      <c r="GDV2" s="46"/>
      <c r="GDW2" s="46"/>
      <c r="GDX2" s="46"/>
      <c r="GDY2" s="46"/>
      <c r="GDZ2" s="46"/>
      <c r="GEA2" s="46"/>
      <c r="GEB2" s="46"/>
      <c r="GEC2" s="46"/>
      <c r="GED2" s="46"/>
      <c r="GEE2" s="46"/>
      <c r="GEF2" s="46"/>
      <c r="GEG2" s="46"/>
      <c r="GEH2" s="46"/>
      <c r="GEI2" s="46"/>
      <c r="GEJ2" s="46"/>
      <c r="GEK2" s="46"/>
      <c r="GEL2" s="46"/>
      <c r="GEM2" s="46"/>
      <c r="GEN2" s="46"/>
      <c r="GEO2" s="46"/>
      <c r="GEP2" s="46"/>
      <c r="GEQ2" s="46"/>
      <c r="GER2" s="46"/>
      <c r="GES2" s="46"/>
      <c r="GET2" s="46"/>
      <c r="GEU2" s="46"/>
      <c r="GEV2" s="46"/>
      <c r="GEW2" s="46"/>
      <c r="GEX2" s="46"/>
      <c r="GEY2" s="46"/>
      <c r="GEZ2" s="46"/>
      <c r="GFA2" s="46"/>
      <c r="GFB2" s="46"/>
      <c r="GFC2" s="46"/>
      <c r="GFD2" s="46"/>
      <c r="GFE2" s="46"/>
      <c r="GFF2" s="46"/>
      <c r="GFG2" s="46"/>
      <c r="GFH2" s="46"/>
      <c r="GFI2" s="46"/>
      <c r="GFJ2" s="46"/>
      <c r="GFK2" s="46"/>
      <c r="GFL2" s="46"/>
      <c r="GFM2" s="46"/>
      <c r="GFN2" s="46"/>
      <c r="GFO2" s="46"/>
      <c r="GFP2" s="46"/>
      <c r="GFQ2" s="46"/>
      <c r="GFR2" s="46"/>
      <c r="GFS2" s="46"/>
      <c r="GFT2" s="46"/>
      <c r="GFU2" s="46"/>
      <c r="GFV2" s="46"/>
      <c r="GFW2" s="46"/>
      <c r="GFX2" s="46"/>
      <c r="GFY2" s="46"/>
      <c r="GFZ2" s="46"/>
      <c r="GGA2" s="46"/>
      <c r="GGB2" s="46"/>
      <c r="GGC2" s="46"/>
      <c r="GGD2" s="46"/>
      <c r="GGE2" s="46"/>
      <c r="GGF2" s="46"/>
      <c r="GGG2" s="46"/>
      <c r="GGH2" s="46"/>
      <c r="GGI2" s="46"/>
      <c r="GGJ2" s="46"/>
      <c r="GGK2" s="46"/>
      <c r="GGL2" s="46"/>
      <c r="GGM2" s="46"/>
      <c r="GGN2" s="46"/>
      <c r="GGO2" s="46"/>
      <c r="GGP2" s="46"/>
      <c r="GGQ2" s="46"/>
      <c r="GGR2" s="46"/>
      <c r="GGS2" s="46"/>
      <c r="GGT2" s="46"/>
      <c r="GGU2" s="46"/>
      <c r="GGV2" s="46"/>
      <c r="GGW2" s="46"/>
      <c r="GGX2" s="46"/>
      <c r="GGY2" s="46"/>
      <c r="GGZ2" s="46"/>
      <c r="GHA2" s="46"/>
      <c r="GHB2" s="46"/>
      <c r="GHC2" s="46"/>
      <c r="GHD2" s="46"/>
      <c r="GHE2" s="46"/>
      <c r="GHF2" s="46"/>
      <c r="GHG2" s="46"/>
      <c r="GHH2" s="46"/>
      <c r="GHI2" s="46"/>
      <c r="GHJ2" s="46"/>
      <c r="GHK2" s="46"/>
      <c r="GHL2" s="46"/>
      <c r="GHM2" s="46"/>
      <c r="GHN2" s="46"/>
      <c r="GHO2" s="46"/>
      <c r="GHP2" s="46"/>
      <c r="GHQ2" s="46"/>
      <c r="GHR2" s="46"/>
      <c r="GHS2" s="46"/>
      <c r="GHT2" s="46"/>
      <c r="GHU2" s="46"/>
      <c r="GHV2" s="46"/>
      <c r="GHW2" s="46"/>
      <c r="GHX2" s="46"/>
      <c r="GHY2" s="46"/>
      <c r="GHZ2" s="46"/>
      <c r="GIA2" s="46"/>
      <c r="GIB2" s="46"/>
      <c r="GIC2" s="46"/>
      <c r="GID2" s="46"/>
      <c r="GIE2" s="46"/>
      <c r="GIF2" s="46"/>
      <c r="GIG2" s="46"/>
      <c r="GIH2" s="46"/>
      <c r="GII2" s="46"/>
      <c r="GIJ2" s="46"/>
      <c r="GIK2" s="46"/>
      <c r="GIL2" s="46"/>
      <c r="GIM2" s="46"/>
      <c r="GIN2" s="46"/>
      <c r="GIO2" s="46"/>
      <c r="GIP2" s="46"/>
      <c r="GIQ2" s="46"/>
      <c r="GIR2" s="46"/>
      <c r="GIS2" s="46"/>
      <c r="GIT2" s="46"/>
      <c r="GIU2" s="46"/>
      <c r="GIV2" s="46"/>
      <c r="GIW2" s="46"/>
      <c r="GIX2" s="46"/>
      <c r="GIY2" s="46"/>
      <c r="GIZ2" s="46"/>
      <c r="GJA2" s="46"/>
      <c r="GJB2" s="46"/>
      <c r="GJC2" s="46"/>
      <c r="GJD2" s="46"/>
      <c r="GJE2" s="46"/>
      <c r="GJF2" s="46"/>
      <c r="GJG2" s="46"/>
      <c r="GJH2" s="46"/>
      <c r="GJI2" s="46"/>
      <c r="GJJ2" s="46"/>
      <c r="GJK2" s="46"/>
      <c r="GJL2" s="46"/>
      <c r="GJM2" s="46"/>
      <c r="GJN2" s="46"/>
      <c r="GJO2" s="46"/>
      <c r="GJP2" s="46"/>
      <c r="GJQ2" s="46"/>
      <c r="GJR2" s="46"/>
      <c r="GJS2" s="46"/>
      <c r="GJT2" s="46"/>
      <c r="GJU2" s="46"/>
      <c r="GJV2" s="46"/>
      <c r="GJW2" s="46"/>
      <c r="GJX2" s="46"/>
      <c r="GJY2" s="46"/>
      <c r="GJZ2" s="46"/>
      <c r="GKA2" s="46"/>
      <c r="GKB2" s="46"/>
      <c r="GKC2" s="46"/>
      <c r="GKD2" s="46"/>
      <c r="GKE2" s="46"/>
      <c r="GKF2" s="46"/>
      <c r="GKG2" s="46"/>
      <c r="GKH2" s="46"/>
      <c r="GKI2" s="46"/>
      <c r="GKJ2" s="46"/>
      <c r="GKK2" s="46"/>
      <c r="GKL2" s="46"/>
      <c r="GKM2" s="46"/>
      <c r="GKN2" s="46"/>
      <c r="GKO2" s="46"/>
      <c r="GKP2" s="46"/>
      <c r="GKQ2" s="46"/>
      <c r="GKR2" s="46"/>
      <c r="GKS2" s="46"/>
      <c r="GKT2" s="46"/>
      <c r="GKU2" s="46"/>
      <c r="GKV2" s="46"/>
      <c r="GKW2" s="46"/>
      <c r="GKX2" s="46"/>
      <c r="GKY2" s="46"/>
      <c r="GKZ2" s="46"/>
      <c r="GLA2" s="46"/>
      <c r="GLB2" s="46"/>
      <c r="GLC2" s="46"/>
      <c r="GLD2" s="46"/>
      <c r="GLE2" s="46"/>
      <c r="GLF2" s="46"/>
      <c r="GLG2" s="46"/>
      <c r="GLH2" s="46"/>
      <c r="GLI2" s="46"/>
      <c r="GLJ2" s="46"/>
      <c r="GLK2" s="46"/>
      <c r="GLL2" s="46"/>
      <c r="GLM2" s="46"/>
      <c r="GLN2" s="46"/>
      <c r="GLO2" s="46"/>
      <c r="GLP2" s="46"/>
      <c r="GLQ2" s="46"/>
      <c r="GLR2" s="46"/>
      <c r="GLS2" s="46"/>
      <c r="GLT2" s="46"/>
      <c r="GLU2" s="46"/>
      <c r="GLV2" s="46"/>
      <c r="GLW2" s="46"/>
      <c r="GLX2" s="46"/>
      <c r="GLY2" s="46"/>
      <c r="GLZ2" s="46"/>
      <c r="GMA2" s="46"/>
      <c r="GMB2" s="46"/>
      <c r="GMC2" s="46"/>
      <c r="GMD2" s="46"/>
      <c r="GME2" s="46"/>
      <c r="GMF2" s="46"/>
      <c r="GMG2" s="46"/>
      <c r="GMH2" s="46"/>
      <c r="GMI2" s="46"/>
      <c r="GMJ2" s="46"/>
      <c r="GMK2" s="46"/>
      <c r="GML2" s="46"/>
      <c r="GMM2" s="46"/>
      <c r="GMN2" s="46"/>
      <c r="GMO2" s="46"/>
      <c r="GMP2" s="46"/>
      <c r="GMQ2" s="46"/>
      <c r="GMR2" s="46"/>
      <c r="GMS2" s="46"/>
      <c r="GMT2" s="46"/>
      <c r="GMU2" s="46"/>
      <c r="GMV2" s="46"/>
      <c r="GMW2" s="46"/>
      <c r="GMX2" s="46"/>
      <c r="GMY2" s="46"/>
      <c r="GMZ2" s="46"/>
      <c r="GNA2" s="46"/>
      <c r="GNB2" s="46"/>
      <c r="GNC2" s="46"/>
      <c r="GND2" s="46"/>
      <c r="GNE2" s="46"/>
      <c r="GNF2" s="46"/>
      <c r="GNG2" s="46"/>
      <c r="GNH2" s="46"/>
      <c r="GNI2" s="46"/>
      <c r="GNJ2" s="46"/>
      <c r="GNK2" s="46"/>
      <c r="GNL2" s="46"/>
      <c r="GNM2" s="46"/>
      <c r="GNN2" s="46"/>
      <c r="GNO2" s="46"/>
      <c r="GNP2" s="46"/>
      <c r="GNQ2" s="46"/>
      <c r="GNR2" s="46"/>
      <c r="GNS2" s="46"/>
      <c r="GNT2" s="46"/>
      <c r="GNU2" s="46"/>
      <c r="GNV2" s="46"/>
      <c r="GNW2" s="46"/>
      <c r="GNX2" s="46"/>
      <c r="GNY2" s="46"/>
      <c r="GNZ2" s="46"/>
      <c r="GOA2" s="46"/>
      <c r="GOB2" s="46"/>
      <c r="GOC2" s="46"/>
      <c r="GOD2" s="46"/>
      <c r="GOE2" s="46"/>
      <c r="GOF2" s="46"/>
      <c r="GOG2" s="46"/>
      <c r="GOH2" s="46"/>
      <c r="GOI2" s="46"/>
      <c r="GOJ2" s="46"/>
      <c r="GOK2" s="46"/>
      <c r="GOL2" s="46"/>
      <c r="GOM2" s="46"/>
      <c r="GON2" s="46"/>
      <c r="GOO2" s="46"/>
      <c r="GOP2" s="46"/>
      <c r="GOQ2" s="46"/>
      <c r="GOR2" s="46"/>
      <c r="GOS2" s="46"/>
      <c r="GOT2" s="46"/>
      <c r="GOU2" s="46"/>
      <c r="GOV2" s="46"/>
      <c r="GOW2" s="46"/>
      <c r="GOX2" s="46"/>
      <c r="GOY2" s="46"/>
      <c r="GOZ2" s="46"/>
      <c r="GPA2" s="46"/>
      <c r="GPB2" s="46"/>
      <c r="GPC2" s="46"/>
      <c r="GPD2" s="46"/>
      <c r="GPE2" s="46"/>
      <c r="GPF2" s="46"/>
      <c r="GPG2" s="46"/>
      <c r="GPH2" s="46"/>
      <c r="GPI2" s="46"/>
      <c r="GPJ2" s="46"/>
      <c r="GPK2" s="46"/>
      <c r="GPL2" s="46"/>
      <c r="GPM2" s="46"/>
      <c r="GPN2" s="46"/>
      <c r="GPO2" s="46"/>
      <c r="GPP2" s="46"/>
      <c r="GPQ2" s="46"/>
      <c r="GPR2" s="46"/>
      <c r="GPS2" s="46"/>
      <c r="GPT2" s="46"/>
      <c r="GPU2" s="46"/>
      <c r="GPV2" s="46"/>
      <c r="GPW2" s="46"/>
      <c r="GPX2" s="46"/>
      <c r="GPY2" s="46"/>
      <c r="GPZ2" s="46"/>
      <c r="GQA2" s="46"/>
      <c r="GQB2" s="46"/>
      <c r="GQC2" s="46"/>
      <c r="GQD2" s="46"/>
      <c r="GQE2" s="46"/>
      <c r="GQF2" s="46"/>
      <c r="GQG2" s="46"/>
      <c r="GQH2" s="46"/>
      <c r="GQI2" s="46"/>
      <c r="GQJ2" s="46"/>
      <c r="GQK2" s="46"/>
      <c r="GQL2" s="46"/>
      <c r="GQM2" s="46"/>
      <c r="GQN2" s="46"/>
      <c r="GQO2" s="46"/>
      <c r="GQP2" s="46"/>
      <c r="GQQ2" s="46"/>
      <c r="GQR2" s="46"/>
      <c r="GQS2" s="46"/>
      <c r="GQT2" s="46"/>
      <c r="GQU2" s="46"/>
      <c r="GQV2" s="46"/>
      <c r="GQW2" s="46"/>
      <c r="GQX2" s="46"/>
      <c r="GQY2" s="46"/>
      <c r="GQZ2" s="46"/>
      <c r="GRA2" s="46"/>
      <c r="GRB2" s="46"/>
      <c r="GRC2" s="46"/>
      <c r="GRD2" s="46"/>
      <c r="GRE2" s="46"/>
      <c r="GRF2" s="46"/>
      <c r="GRG2" s="46"/>
      <c r="GRH2" s="46"/>
      <c r="GRI2" s="46"/>
      <c r="GRJ2" s="46"/>
      <c r="GRK2" s="46"/>
      <c r="GRL2" s="46"/>
      <c r="GRM2" s="46"/>
      <c r="GRN2" s="46"/>
      <c r="GRO2" s="46"/>
      <c r="GRP2" s="46"/>
      <c r="GRQ2" s="46"/>
      <c r="GRR2" s="46"/>
      <c r="GRS2" s="46"/>
      <c r="GRT2" s="46"/>
      <c r="GRU2" s="46"/>
      <c r="GRV2" s="46"/>
      <c r="GRW2" s="46"/>
      <c r="GRX2" s="46"/>
      <c r="GRY2" s="46"/>
      <c r="GRZ2" s="46"/>
      <c r="GSA2" s="46"/>
      <c r="GSB2" s="46"/>
      <c r="GSC2" s="46"/>
      <c r="GSD2" s="46"/>
      <c r="GSE2" s="46"/>
      <c r="GSF2" s="46"/>
      <c r="GSG2" s="46"/>
      <c r="GSH2" s="46"/>
      <c r="GSI2" s="46"/>
      <c r="GSJ2" s="46"/>
      <c r="GSK2" s="46"/>
      <c r="GSL2" s="46"/>
      <c r="GSM2" s="46"/>
      <c r="GSN2" s="46"/>
      <c r="GSO2" s="46"/>
      <c r="GSP2" s="46"/>
      <c r="GSQ2" s="46"/>
      <c r="GSR2" s="46"/>
      <c r="GSS2" s="46"/>
      <c r="GST2" s="46"/>
      <c r="GSU2" s="46"/>
      <c r="GSV2" s="46"/>
      <c r="GSW2" s="46"/>
      <c r="GSX2" s="46"/>
      <c r="GSY2" s="46"/>
      <c r="GSZ2" s="46"/>
      <c r="GTA2" s="46"/>
      <c r="GTB2" s="46"/>
      <c r="GTC2" s="46"/>
      <c r="GTD2" s="46"/>
      <c r="GTE2" s="46"/>
      <c r="GTF2" s="46"/>
      <c r="GTG2" s="46"/>
      <c r="GTH2" s="46"/>
      <c r="GTI2" s="46"/>
      <c r="GTJ2" s="46"/>
      <c r="GTK2" s="46"/>
      <c r="GTL2" s="46"/>
      <c r="GTM2" s="46"/>
      <c r="GTN2" s="46"/>
      <c r="GTO2" s="46"/>
      <c r="GTP2" s="46"/>
      <c r="GTQ2" s="46"/>
      <c r="GTR2" s="46"/>
      <c r="GTS2" s="46"/>
      <c r="GTT2" s="46"/>
      <c r="GTU2" s="46"/>
      <c r="GTV2" s="46"/>
      <c r="GTW2" s="46"/>
      <c r="GTX2" s="46"/>
      <c r="GTY2" s="46"/>
      <c r="GTZ2" s="46"/>
      <c r="GUA2" s="46"/>
      <c r="GUB2" s="46"/>
      <c r="GUC2" s="46"/>
      <c r="GUD2" s="46"/>
      <c r="GUE2" s="46"/>
      <c r="GUF2" s="46"/>
      <c r="GUG2" s="46"/>
      <c r="GUH2" s="46"/>
      <c r="GUI2" s="46"/>
      <c r="GUJ2" s="46"/>
      <c r="GUK2" s="46"/>
      <c r="GUL2" s="46"/>
      <c r="GUM2" s="46"/>
      <c r="GUN2" s="46"/>
      <c r="GUO2" s="46"/>
      <c r="GUP2" s="46"/>
      <c r="GUQ2" s="46"/>
      <c r="GUR2" s="46"/>
      <c r="GUS2" s="46"/>
      <c r="GUT2" s="46"/>
      <c r="GUU2" s="46"/>
      <c r="GUV2" s="46"/>
      <c r="GUW2" s="46"/>
      <c r="GUX2" s="46"/>
      <c r="GUY2" s="46"/>
      <c r="GUZ2" s="46"/>
      <c r="GVA2" s="46"/>
      <c r="GVB2" s="46"/>
      <c r="GVC2" s="46"/>
      <c r="GVD2" s="46"/>
      <c r="GVE2" s="46"/>
      <c r="GVF2" s="46"/>
      <c r="GVG2" s="46"/>
      <c r="GVH2" s="46"/>
      <c r="GVI2" s="46"/>
      <c r="GVJ2" s="46"/>
      <c r="GVK2" s="46"/>
      <c r="GVL2" s="46"/>
      <c r="GVM2" s="46"/>
      <c r="GVN2" s="46"/>
      <c r="GVO2" s="46"/>
      <c r="GVP2" s="46"/>
      <c r="GVQ2" s="46"/>
      <c r="GVR2" s="46"/>
      <c r="GVS2" s="46"/>
      <c r="GVT2" s="46"/>
      <c r="GVU2" s="46"/>
      <c r="GVV2" s="46"/>
      <c r="GVW2" s="46"/>
      <c r="GVX2" s="46"/>
      <c r="GVY2" s="46"/>
      <c r="GVZ2" s="46"/>
      <c r="GWA2" s="46"/>
      <c r="GWB2" s="46"/>
      <c r="GWC2" s="46"/>
      <c r="GWD2" s="46"/>
      <c r="GWE2" s="46"/>
      <c r="GWF2" s="46"/>
      <c r="GWG2" s="46"/>
      <c r="GWH2" s="46"/>
      <c r="GWI2" s="46"/>
      <c r="GWJ2" s="46"/>
      <c r="GWK2" s="46"/>
      <c r="GWL2" s="46"/>
      <c r="GWM2" s="46"/>
      <c r="GWN2" s="46"/>
      <c r="GWO2" s="46"/>
      <c r="GWP2" s="46"/>
      <c r="GWQ2" s="46"/>
      <c r="GWR2" s="46"/>
      <c r="GWS2" s="46"/>
      <c r="GWT2" s="46"/>
      <c r="GWU2" s="46"/>
      <c r="GWV2" s="46"/>
      <c r="GWW2" s="46"/>
      <c r="GWX2" s="46"/>
      <c r="GWY2" s="46"/>
      <c r="GWZ2" s="46"/>
      <c r="GXA2" s="46"/>
      <c r="GXB2" s="46"/>
      <c r="GXC2" s="46"/>
      <c r="GXD2" s="46"/>
      <c r="GXE2" s="46"/>
      <c r="GXF2" s="46"/>
      <c r="GXG2" s="46"/>
      <c r="GXH2" s="46"/>
      <c r="GXI2" s="46"/>
      <c r="GXJ2" s="46"/>
      <c r="GXK2" s="46"/>
      <c r="GXL2" s="46"/>
      <c r="GXM2" s="46"/>
      <c r="GXN2" s="46"/>
      <c r="GXO2" s="46"/>
      <c r="GXP2" s="46"/>
      <c r="GXQ2" s="46"/>
      <c r="GXR2" s="46"/>
      <c r="GXS2" s="46"/>
      <c r="GXT2" s="46"/>
      <c r="GXU2" s="46"/>
      <c r="GXV2" s="46"/>
      <c r="GXW2" s="46"/>
      <c r="GXX2" s="46"/>
      <c r="GXY2" s="46"/>
      <c r="GXZ2" s="46"/>
      <c r="GYA2" s="46"/>
      <c r="GYB2" s="46"/>
      <c r="GYC2" s="46"/>
      <c r="GYD2" s="46"/>
      <c r="GYE2" s="46"/>
      <c r="GYF2" s="46"/>
      <c r="GYG2" s="46"/>
      <c r="GYH2" s="46"/>
      <c r="GYI2" s="46"/>
      <c r="GYJ2" s="46"/>
      <c r="GYK2" s="46"/>
      <c r="GYL2" s="46"/>
      <c r="GYM2" s="46"/>
      <c r="GYN2" s="46"/>
      <c r="GYO2" s="46"/>
      <c r="GYP2" s="46"/>
      <c r="GYQ2" s="46"/>
      <c r="GYR2" s="46"/>
      <c r="GYS2" s="46"/>
      <c r="GYT2" s="46"/>
      <c r="GYU2" s="46"/>
      <c r="GYV2" s="46"/>
      <c r="GYW2" s="46"/>
      <c r="GYX2" s="46"/>
      <c r="GYY2" s="46"/>
      <c r="GYZ2" s="46"/>
      <c r="GZA2" s="46"/>
      <c r="GZB2" s="46"/>
      <c r="GZC2" s="46"/>
      <c r="GZD2" s="46"/>
      <c r="GZE2" s="46"/>
      <c r="GZF2" s="46"/>
      <c r="GZG2" s="46"/>
      <c r="GZH2" s="46"/>
      <c r="GZI2" s="46"/>
      <c r="GZJ2" s="46"/>
      <c r="GZK2" s="46"/>
      <c r="GZL2" s="46"/>
      <c r="GZM2" s="46"/>
      <c r="GZN2" s="46"/>
      <c r="GZO2" s="46"/>
      <c r="GZP2" s="46"/>
      <c r="GZQ2" s="46"/>
      <c r="GZR2" s="46"/>
      <c r="GZS2" s="46"/>
      <c r="GZT2" s="46"/>
      <c r="GZU2" s="46"/>
      <c r="GZV2" s="46"/>
      <c r="GZW2" s="46"/>
      <c r="GZX2" s="46"/>
      <c r="GZY2" s="46"/>
      <c r="GZZ2" s="46"/>
      <c r="HAA2" s="46"/>
      <c r="HAB2" s="46"/>
      <c r="HAC2" s="46"/>
      <c r="HAD2" s="46"/>
      <c r="HAE2" s="46"/>
      <c r="HAF2" s="46"/>
      <c r="HAG2" s="46"/>
      <c r="HAH2" s="46"/>
      <c r="HAI2" s="46"/>
      <c r="HAJ2" s="46"/>
      <c r="HAK2" s="46"/>
      <c r="HAL2" s="46"/>
      <c r="HAM2" s="46"/>
      <c r="HAN2" s="46"/>
      <c r="HAO2" s="46"/>
      <c r="HAP2" s="46"/>
      <c r="HAQ2" s="46"/>
      <c r="HAR2" s="46"/>
      <c r="HAS2" s="46"/>
      <c r="HAT2" s="46"/>
      <c r="HAU2" s="46"/>
      <c r="HAV2" s="46"/>
      <c r="HAW2" s="46"/>
      <c r="HAX2" s="46"/>
      <c r="HAY2" s="46"/>
      <c r="HAZ2" s="46"/>
      <c r="HBA2" s="46"/>
      <c r="HBB2" s="46"/>
      <c r="HBC2" s="46"/>
      <c r="HBD2" s="46"/>
      <c r="HBE2" s="46"/>
      <c r="HBF2" s="46"/>
      <c r="HBG2" s="46"/>
      <c r="HBH2" s="46"/>
      <c r="HBI2" s="46"/>
      <c r="HBJ2" s="46"/>
      <c r="HBK2" s="46"/>
      <c r="HBL2" s="46"/>
      <c r="HBM2" s="46"/>
      <c r="HBN2" s="46"/>
      <c r="HBO2" s="46"/>
      <c r="HBP2" s="46"/>
      <c r="HBQ2" s="46"/>
      <c r="HBR2" s="46"/>
      <c r="HBS2" s="46"/>
      <c r="HBT2" s="46"/>
      <c r="HBU2" s="46"/>
      <c r="HBV2" s="46"/>
      <c r="HBW2" s="46"/>
      <c r="HBX2" s="46"/>
      <c r="HBY2" s="46"/>
      <c r="HBZ2" s="46"/>
      <c r="HCA2" s="46"/>
      <c r="HCB2" s="46"/>
      <c r="HCC2" s="46"/>
      <c r="HCD2" s="46"/>
      <c r="HCE2" s="46"/>
      <c r="HCF2" s="46"/>
      <c r="HCG2" s="46"/>
      <c r="HCH2" s="46"/>
      <c r="HCI2" s="46"/>
      <c r="HCJ2" s="46"/>
      <c r="HCK2" s="46"/>
      <c r="HCL2" s="46"/>
      <c r="HCM2" s="46"/>
      <c r="HCN2" s="46"/>
      <c r="HCO2" s="46"/>
      <c r="HCP2" s="46"/>
      <c r="HCQ2" s="46"/>
      <c r="HCR2" s="46"/>
      <c r="HCS2" s="46"/>
      <c r="HCT2" s="46"/>
      <c r="HCU2" s="46"/>
      <c r="HCV2" s="46"/>
      <c r="HCW2" s="46"/>
      <c r="HCX2" s="46"/>
      <c r="HCY2" s="46"/>
      <c r="HCZ2" s="46"/>
      <c r="HDA2" s="46"/>
      <c r="HDB2" s="46"/>
      <c r="HDC2" s="46"/>
      <c r="HDD2" s="46"/>
      <c r="HDE2" s="46"/>
      <c r="HDF2" s="46"/>
      <c r="HDG2" s="46"/>
      <c r="HDH2" s="46"/>
      <c r="HDI2" s="46"/>
      <c r="HDJ2" s="46"/>
      <c r="HDK2" s="46"/>
      <c r="HDL2" s="46"/>
      <c r="HDM2" s="46"/>
      <c r="HDN2" s="46"/>
      <c r="HDO2" s="46"/>
      <c r="HDP2" s="46"/>
      <c r="HDQ2" s="46"/>
      <c r="HDR2" s="46"/>
      <c r="HDS2" s="46"/>
      <c r="HDT2" s="46"/>
      <c r="HDU2" s="46"/>
      <c r="HDV2" s="46"/>
      <c r="HDW2" s="46"/>
      <c r="HDX2" s="46"/>
      <c r="HDY2" s="46"/>
      <c r="HDZ2" s="46"/>
      <c r="HEA2" s="46"/>
      <c r="HEB2" s="46"/>
      <c r="HEC2" s="46"/>
      <c r="HED2" s="46"/>
      <c r="HEE2" s="46"/>
      <c r="HEF2" s="46"/>
      <c r="HEG2" s="46"/>
      <c r="HEH2" s="46"/>
      <c r="HEI2" s="46"/>
      <c r="HEJ2" s="46"/>
      <c r="HEK2" s="46"/>
      <c r="HEL2" s="46"/>
      <c r="HEM2" s="46"/>
      <c r="HEN2" s="46"/>
      <c r="HEO2" s="46"/>
      <c r="HEP2" s="46"/>
      <c r="HEQ2" s="46"/>
      <c r="HER2" s="46"/>
      <c r="HES2" s="46"/>
      <c r="HET2" s="46"/>
      <c r="HEU2" s="46"/>
      <c r="HEV2" s="46"/>
      <c r="HEW2" s="46"/>
      <c r="HEX2" s="46"/>
      <c r="HEY2" s="46"/>
      <c r="HEZ2" s="46"/>
      <c r="HFA2" s="46"/>
      <c r="HFB2" s="46"/>
      <c r="HFC2" s="46"/>
      <c r="HFD2" s="46"/>
      <c r="HFE2" s="46"/>
      <c r="HFF2" s="46"/>
      <c r="HFG2" s="46"/>
      <c r="HFH2" s="46"/>
      <c r="HFI2" s="46"/>
      <c r="HFJ2" s="46"/>
      <c r="HFK2" s="46"/>
      <c r="HFL2" s="46"/>
      <c r="HFM2" s="46"/>
      <c r="HFN2" s="46"/>
      <c r="HFO2" s="46"/>
      <c r="HFP2" s="46"/>
      <c r="HFQ2" s="46"/>
      <c r="HFR2" s="46"/>
      <c r="HFS2" s="46"/>
      <c r="HFT2" s="46"/>
      <c r="HFU2" s="46"/>
      <c r="HFV2" s="46"/>
      <c r="HFW2" s="46"/>
      <c r="HFX2" s="46"/>
      <c r="HFY2" s="46"/>
      <c r="HFZ2" s="46"/>
      <c r="HGA2" s="46"/>
      <c r="HGB2" s="46"/>
      <c r="HGC2" s="46"/>
      <c r="HGD2" s="46"/>
      <c r="HGE2" s="46"/>
      <c r="HGF2" s="46"/>
      <c r="HGG2" s="46"/>
      <c r="HGH2" s="46"/>
      <c r="HGI2" s="46"/>
      <c r="HGJ2" s="46"/>
      <c r="HGK2" s="46"/>
      <c r="HGL2" s="46"/>
      <c r="HGM2" s="46"/>
      <c r="HGN2" s="46"/>
      <c r="HGO2" s="46"/>
      <c r="HGP2" s="46"/>
      <c r="HGQ2" s="46"/>
      <c r="HGR2" s="46"/>
      <c r="HGS2" s="46"/>
      <c r="HGT2" s="46"/>
      <c r="HGU2" s="46"/>
      <c r="HGV2" s="46"/>
      <c r="HGW2" s="46"/>
      <c r="HGX2" s="46"/>
      <c r="HGY2" s="46"/>
      <c r="HGZ2" s="46"/>
      <c r="HHA2" s="46"/>
      <c r="HHB2" s="46"/>
      <c r="HHC2" s="46"/>
      <c r="HHD2" s="46"/>
      <c r="HHE2" s="46"/>
      <c r="HHF2" s="46"/>
      <c r="HHG2" s="46"/>
      <c r="HHH2" s="46"/>
      <c r="HHI2" s="46"/>
      <c r="HHJ2" s="46"/>
      <c r="HHK2" s="46"/>
      <c r="HHL2" s="46"/>
      <c r="HHM2" s="46"/>
      <c r="HHN2" s="46"/>
      <c r="HHO2" s="46"/>
      <c r="HHP2" s="46"/>
      <c r="HHQ2" s="46"/>
      <c r="HHR2" s="46"/>
      <c r="HHS2" s="46"/>
      <c r="HHT2" s="46"/>
      <c r="HHU2" s="46"/>
      <c r="HHV2" s="46"/>
      <c r="HHW2" s="46"/>
      <c r="HHX2" s="46"/>
      <c r="HHY2" s="46"/>
      <c r="HHZ2" s="46"/>
      <c r="HIA2" s="46"/>
      <c r="HIB2" s="46"/>
      <c r="HIC2" s="46"/>
      <c r="HID2" s="46"/>
      <c r="HIE2" s="46"/>
      <c r="HIF2" s="46"/>
      <c r="HIG2" s="46"/>
      <c r="HIH2" s="46"/>
      <c r="HII2" s="46"/>
      <c r="HIJ2" s="46"/>
      <c r="HIK2" s="46"/>
      <c r="HIL2" s="46"/>
      <c r="HIM2" s="46"/>
      <c r="HIN2" s="46"/>
      <c r="HIO2" s="46"/>
      <c r="HIP2" s="46"/>
      <c r="HIQ2" s="46"/>
      <c r="HIR2" s="46"/>
      <c r="HIS2" s="46"/>
      <c r="HIT2" s="46"/>
      <c r="HIU2" s="46"/>
      <c r="HIV2" s="46"/>
      <c r="HIW2" s="46"/>
      <c r="HIX2" s="46"/>
      <c r="HIY2" s="46"/>
      <c r="HIZ2" s="46"/>
      <c r="HJA2" s="46"/>
      <c r="HJB2" s="46"/>
      <c r="HJC2" s="46"/>
      <c r="HJD2" s="46"/>
      <c r="HJE2" s="46"/>
      <c r="HJF2" s="46"/>
      <c r="HJG2" s="46"/>
      <c r="HJH2" s="46"/>
      <c r="HJI2" s="46"/>
      <c r="HJJ2" s="46"/>
      <c r="HJK2" s="46"/>
      <c r="HJL2" s="46"/>
      <c r="HJM2" s="46"/>
      <c r="HJN2" s="46"/>
      <c r="HJO2" s="46"/>
      <c r="HJP2" s="46"/>
      <c r="HJQ2" s="46"/>
      <c r="HJR2" s="46"/>
      <c r="HJS2" s="46"/>
      <c r="HJT2" s="46"/>
      <c r="HJU2" s="46"/>
      <c r="HJV2" s="46"/>
      <c r="HJW2" s="46"/>
      <c r="HJX2" s="46"/>
      <c r="HJY2" s="46"/>
      <c r="HJZ2" s="46"/>
      <c r="HKA2" s="46"/>
      <c r="HKB2" s="46"/>
      <c r="HKC2" s="46"/>
      <c r="HKD2" s="46"/>
      <c r="HKE2" s="46"/>
      <c r="HKF2" s="46"/>
      <c r="HKG2" s="46"/>
      <c r="HKH2" s="46"/>
      <c r="HKI2" s="46"/>
      <c r="HKJ2" s="46"/>
      <c r="HKK2" s="46"/>
      <c r="HKL2" s="46"/>
      <c r="HKM2" s="46"/>
      <c r="HKN2" s="46"/>
      <c r="HKO2" s="46"/>
      <c r="HKP2" s="46"/>
      <c r="HKQ2" s="46"/>
      <c r="HKR2" s="46"/>
      <c r="HKS2" s="46"/>
      <c r="HKT2" s="46"/>
      <c r="HKU2" s="46"/>
      <c r="HKV2" s="46"/>
      <c r="HKW2" s="46"/>
      <c r="HKX2" s="46"/>
      <c r="HKY2" s="46"/>
      <c r="HKZ2" s="46"/>
      <c r="HLA2" s="46"/>
      <c r="HLB2" s="46"/>
      <c r="HLC2" s="46"/>
      <c r="HLD2" s="46"/>
      <c r="HLE2" s="46"/>
      <c r="HLF2" s="46"/>
      <c r="HLG2" s="46"/>
      <c r="HLH2" s="46"/>
      <c r="HLI2" s="46"/>
      <c r="HLJ2" s="46"/>
      <c r="HLK2" s="46"/>
      <c r="HLL2" s="46"/>
      <c r="HLM2" s="46"/>
      <c r="HLN2" s="46"/>
      <c r="HLO2" s="46"/>
      <c r="HLP2" s="46"/>
      <c r="HLQ2" s="46"/>
      <c r="HLR2" s="46"/>
      <c r="HLS2" s="46"/>
      <c r="HLT2" s="46"/>
      <c r="HLU2" s="46"/>
      <c r="HLV2" s="46"/>
      <c r="HLW2" s="46"/>
      <c r="HLX2" s="46"/>
      <c r="HLY2" s="46"/>
      <c r="HLZ2" s="46"/>
      <c r="HMA2" s="46"/>
      <c r="HMB2" s="46"/>
      <c r="HMC2" s="46"/>
      <c r="HMD2" s="46"/>
      <c r="HME2" s="46"/>
      <c r="HMF2" s="46"/>
      <c r="HMG2" s="46"/>
      <c r="HMH2" s="46"/>
      <c r="HMI2" s="46"/>
      <c r="HMJ2" s="46"/>
      <c r="HMK2" s="46"/>
      <c r="HML2" s="46"/>
      <c r="HMM2" s="46"/>
      <c r="HMN2" s="46"/>
      <c r="HMO2" s="46"/>
      <c r="HMP2" s="46"/>
      <c r="HMQ2" s="46"/>
      <c r="HMR2" s="46"/>
      <c r="HMS2" s="46"/>
      <c r="HMT2" s="46"/>
      <c r="HMU2" s="46"/>
      <c r="HMV2" s="46"/>
      <c r="HMW2" s="46"/>
      <c r="HMX2" s="46"/>
      <c r="HMY2" s="46"/>
      <c r="HMZ2" s="46"/>
      <c r="HNA2" s="46"/>
      <c r="HNB2" s="46"/>
      <c r="HNC2" s="46"/>
      <c r="HND2" s="46"/>
      <c r="HNE2" s="46"/>
      <c r="HNF2" s="46"/>
      <c r="HNG2" s="46"/>
      <c r="HNH2" s="46"/>
      <c r="HNI2" s="46"/>
      <c r="HNJ2" s="46"/>
      <c r="HNK2" s="46"/>
      <c r="HNL2" s="46"/>
      <c r="HNM2" s="46"/>
      <c r="HNN2" s="46"/>
      <c r="HNO2" s="46"/>
      <c r="HNP2" s="46"/>
      <c r="HNQ2" s="46"/>
      <c r="HNR2" s="46"/>
      <c r="HNS2" s="46"/>
      <c r="HNT2" s="46"/>
      <c r="HNU2" s="46"/>
      <c r="HNV2" s="46"/>
      <c r="HNW2" s="46"/>
      <c r="HNX2" s="46"/>
      <c r="HNY2" s="46"/>
      <c r="HNZ2" s="46"/>
      <c r="HOA2" s="46"/>
      <c r="HOB2" s="46"/>
      <c r="HOC2" s="46"/>
      <c r="HOD2" s="46"/>
      <c r="HOE2" s="46"/>
      <c r="HOF2" s="46"/>
      <c r="HOG2" s="46"/>
      <c r="HOH2" s="46"/>
      <c r="HOI2" s="46"/>
      <c r="HOJ2" s="46"/>
      <c r="HOK2" s="46"/>
      <c r="HOL2" s="46"/>
      <c r="HOM2" s="46"/>
      <c r="HON2" s="46"/>
      <c r="HOO2" s="46"/>
      <c r="HOP2" s="46"/>
      <c r="HOQ2" s="46"/>
      <c r="HOR2" s="46"/>
      <c r="HOS2" s="46"/>
      <c r="HOT2" s="46"/>
      <c r="HOU2" s="46"/>
      <c r="HOV2" s="46"/>
      <c r="HOW2" s="46"/>
      <c r="HOX2" s="46"/>
      <c r="HOY2" s="46"/>
      <c r="HOZ2" s="46"/>
      <c r="HPA2" s="46"/>
      <c r="HPB2" s="46"/>
      <c r="HPC2" s="46"/>
      <c r="HPD2" s="46"/>
      <c r="HPE2" s="46"/>
      <c r="HPF2" s="46"/>
      <c r="HPG2" s="46"/>
      <c r="HPH2" s="46"/>
      <c r="HPI2" s="46"/>
      <c r="HPJ2" s="46"/>
      <c r="HPK2" s="46"/>
      <c r="HPL2" s="46"/>
      <c r="HPM2" s="46"/>
      <c r="HPN2" s="46"/>
      <c r="HPO2" s="46"/>
      <c r="HPP2" s="46"/>
      <c r="HPQ2" s="46"/>
      <c r="HPR2" s="46"/>
      <c r="HPS2" s="46"/>
      <c r="HPT2" s="46"/>
      <c r="HPU2" s="46"/>
      <c r="HPV2" s="46"/>
      <c r="HPW2" s="46"/>
      <c r="HPX2" s="46"/>
      <c r="HPY2" s="46"/>
      <c r="HPZ2" s="46"/>
      <c r="HQA2" s="46"/>
      <c r="HQB2" s="46"/>
      <c r="HQC2" s="46"/>
      <c r="HQD2" s="46"/>
      <c r="HQE2" s="46"/>
      <c r="HQF2" s="46"/>
      <c r="HQG2" s="46"/>
      <c r="HQH2" s="46"/>
      <c r="HQI2" s="46"/>
      <c r="HQJ2" s="46"/>
      <c r="HQK2" s="46"/>
      <c r="HQL2" s="46"/>
      <c r="HQM2" s="46"/>
      <c r="HQN2" s="46"/>
      <c r="HQO2" s="46"/>
      <c r="HQP2" s="46"/>
      <c r="HQQ2" s="46"/>
      <c r="HQR2" s="46"/>
      <c r="HQS2" s="46"/>
      <c r="HQT2" s="46"/>
      <c r="HQU2" s="46"/>
      <c r="HQV2" s="46"/>
      <c r="HQW2" s="46"/>
      <c r="HQX2" s="46"/>
      <c r="HQY2" s="46"/>
      <c r="HQZ2" s="46"/>
      <c r="HRA2" s="46"/>
      <c r="HRB2" s="46"/>
      <c r="HRC2" s="46"/>
      <c r="HRD2" s="46"/>
      <c r="HRE2" s="46"/>
      <c r="HRF2" s="46"/>
      <c r="HRG2" s="46"/>
      <c r="HRH2" s="46"/>
      <c r="HRI2" s="46"/>
      <c r="HRJ2" s="46"/>
      <c r="HRK2" s="46"/>
      <c r="HRL2" s="46"/>
      <c r="HRM2" s="46"/>
      <c r="HRN2" s="46"/>
      <c r="HRO2" s="46"/>
      <c r="HRP2" s="46"/>
      <c r="HRQ2" s="46"/>
      <c r="HRR2" s="46"/>
      <c r="HRS2" s="46"/>
      <c r="HRT2" s="46"/>
      <c r="HRU2" s="46"/>
      <c r="HRV2" s="46"/>
      <c r="HRW2" s="46"/>
      <c r="HRX2" s="46"/>
      <c r="HRY2" s="46"/>
      <c r="HRZ2" s="46"/>
      <c r="HSA2" s="46"/>
      <c r="HSB2" s="46"/>
      <c r="HSC2" s="46"/>
      <c r="HSD2" s="46"/>
      <c r="HSE2" s="46"/>
      <c r="HSF2" s="46"/>
      <c r="HSG2" s="46"/>
      <c r="HSH2" s="46"/>
      <c r="HSI2" s="46"/>
      <c r="HSJ2" s="46"/>
      <c r="HSK2" s="46"/>
      <c r="HSL2" s="46"/>
      <c r="HSM2" s="46"/>
      <c r="HSN2" s="46"/>
      <c r="HSO2" s="46"/>
      <c r="HSP2" s="46"/>
      <c r="HSQ2" s="46"/>
      <c r="HSR2" s="46"/>
      <c r="HSS2" s="46"/>
      <c r="HST2" s="46"/>
      <c r="HSU2" s="46"/>
      <c r="HSV2" s="46"/>
      <c r="HSW2" s="46"/>
      <c r="HSX2" s="46"/>
      <c r="HSY2" s="46"/>
      <c r="HSZ2" s="46"/>
      <c r="HTA2" s="46"/>
      <c r="HTB2" s="46"/>
      <c r="HTC2" s="46"/>
      <c r="HTD2" s="46"/>
      <c r="HTE2" s="46"/>
      <c r="HTF2" s="46"/>
      <c r="HTG2" s="46"/>
      <c r="HTH2" s="46"/>
      <c r="HTI2" s="46"/>
      <c r="HTJ2" s="46"/>
      <c r="HTK2" s="46"/>
      <c r="HTL2" s="46"/>
      <c r="HTM2" s="46"/>
      <c r="HTN2" s="46"/>
      <c r="HTO2" s="46"/>
      <c r="HTP2" s="46"/>
      <c r="HTQ2" s="46"/>
      <c r="HTR2" s="46"/>
      <c r="HTS2" s="46"/>
      <c r="HTT2" s="46"/>
      <c r="HTU2" s="46"/>
      <c r="HTV2" s="46"/>
      <c r="HTW2" s="46"/>
      <c r="HTX2" s="46"/>
      <c r="HTY2" s="46"/>
      <c r="HTZ2" s="46"/>
      <c r="HUA2" s="46"/>
      <c r="HUB2" s="46"/>
      <c r="HUC2" s="46"/>
      <c r="HUD2" s="46"/>
      <c r="HUE2" s="46"/>
      <c r="HUF2" s="46"/>
      <c r="HUG2" s="46"/>
      <c r="HUH2" s="46"/>
      <c r="HUI2" s="46"/>
      <c r="HUJ2" s="46"/>
      <c r="HUK2" s="46"/>
      <c r="HUL2" s="46"/>
      <c r="HUM2" s="46"/>
      <c r="HUN2" s="46"/>
      <c r="HUO2" s="46"/>
      <c r="HUP2" s="46"/>
      <c r="HUQ2" s="46"/>
      <c r="HUR2" s="46"/>
      <c r="HUS2" s="46"/>
      <c r="HUT2" s="46"/>
      <c r="HUU2" s="46"/>
      <c r="HUV2" s="46"/>
      <c r="HUW2" s="46"/>
      <c r="HUX2" s="46"/>
      <c r="HUY2" s="46"/>
      <c r="HUZ2" s="46"/>
      <c r="HVA2" s="46"/>
      <c r="HVB2" s="46"/>
      <c r="HVC2" s="46"/>
      <c r="HVD2" s="46"/>
      <c r="HVE2" s="46"/>
      <c r="HVF2" s="46"/>
      <c r="HVG2" s="46"/>
      <c r="HVH2" s="46"/>
      <c r="HVI2" s="46"/>
      <c r="HVJ2" s="46"/>
      <c r="HVK2" s="46"/>
      <c r="HVL2" s="46"/>
      <c r="HVM2" s="46"/>
      <c r="HVN2" s="46"/>
      <c r="HVO2" s="46"/>
      <c r="HVP2" s="46"/>
      <c r="HVQ2" s="46"/>
      <c r="HVR2" s="46"/>
      <c r="HVS2" s="46"/>
      <c r="HVT2" s="46"/>
      <c r="HVU2" s="46"/>
      <c r="HVV2" s="46"/>
      <c r="HVW2" s="46"/>
      <c r="HVX2" s="46"/>
      <c r="HVY2" s="46"/>
      <c r="HVZ2" s="46"/>
      <c r="HWA2" s="46"/>
      <c r="HWB2" s="46"/>
      <c r="HWC2" s="46"/>
      <c r="HWD2" s="46"/>
      <c r="HWE2" s="46"/>
      <c r="HWF2" s="46"/>
      <c r="HWG2" s="46"/>
      <c r="HWH2" s="46"/>
      <c r="HWI2" s="46"/>
      <c r="HWJ2" s="46"/>
      <c r="HWK2" s="46"/>
      <c r="HWL2" s="46"/>
      <c r="HWM2" s="46"/>
      <c r="HWN2" s="46"/>
      <c r="HWO2" s="46"/>
      <c r="HWP2" s="46"/>
      <c r="HWQ2" s="46"/>
      <c r="HWR2" s="46"/>
      <c r="HWS2" s="46"/>
      <c r="HWT2" s="46"/>
      <c r="HWU2" s="46"/>
      <c r="HWV2" s="46"/>
      <c r="HWW2" s="46"/>
      <c r="HWX2" s="46"/>
      <c r="HWY2" s="46"/>
      <c r="HWZ2" s="46"/>
      <c r="HXA2" s="46"/>
      <c r="HXB2" s="46"/>
      <c r="HXC2" s="46"/>
      <c r="HXD2" s="46"/>
      <c r="HXE2" s="46"/>
      <c r="HXF2" s="46"/>
      <c r="HXG2" s="46"/>
      <c r="HXH2" s="46"/>
      <c r="HXI2" s="46"/>
      <c r="HXJ2" s="46"/>
      <c r="HXK2" s="46"/>
      <c r="HXL2" s="46"/>
      <c r="HXM2" s="46"/>
      <c r="HXN2" s="46"/>
      <c r="HXO2" s="46"/>
      <c r="HXP2" s="46"/>
      <c r="HXQ2" s="46"/>
      <c r="HXR2" s="46"/>
      <c r="HXS2" s="46"/>
      <c r="HXT2" s="46"/>
      <c r="HXU2" s="46"/>
      <c r="HXV2" s="46"/>
      <c r="HXW2" s="46"/>
      <c r="HXX2" s="46"/>
      <c r="HXY2" s="46"/>
      <c r="HXZ2" s="46"/>
      <c r="HYA2" s="46"/>
      <c r="HYB2" s="46"/>
      <c r="HYC2" s="46"/>
      <c r="HYD2" s="46"/>
      <c r="HYE2" s="46"/>
      <c r="HYF2" s="46"/>
      <c r="HYG2" s="46"/>
      <c r="HYH2" s="46"/>
      <c r="HYI2" s="46"/>
      <c r="HYJ2" s="46"/>
      <c r="HYK2" s="46"/>
      <c r="HYL2" s="46"/>
      <c r="HYM2" s="46"/>
      <c r="HYN2" s="46"/>
      <c r="HYO2" s="46"/>
      <c r="HYP2" s="46"/>
      <c r="HYQ2" s="46"/>
      <c r="HYR2" s="46"/>
      <c r="HYS2" s="46"/>
      <c r="HYT2" s="46"/>
      <c r="HYU2" s="46"/>
      <c r="HYV2" s="46"/>
      <c r="HYW2" s="46"/>
      <c r="HYX2" s="46"/>
      <c r="HYY2" s="46"/>
      <c r="HYZ2" s="46"/>
      <c r="HZA2" s="46"/>
      <c r="HZB2" s="46"/>
      <c r="HZC2" s="46"/>
      <c r="HZD2" s="46"/>
      <c r="HZE2" s="46"/>
      <c r="HZF2" s="46"/>
      <c r="HZG2" s="46"/>
      <c r="HZH2" s="46"/>
      <c r="HZI2" s="46"/>
      <c r="HZJ2" s="46"/>
      <c r="HZK2" s="46"/>
      <c r="HZL2" s="46"/>
      <c r="HZM2" s="46"/>
      <c r="HZN2" s="46"/>
      <c r="HZO2" s="46"/>
      <c r="HZP2" s="46"/>
      <c r="HZQ2" s="46"/>
      <c r="HZR2" s="46"/>
      <c r="HZS2" s="46"/>
      <c r="HZT2" s="46"/>
      <c r="HZU2" s="46"/>
      <c r="HZV2" s="46"/>
      <c r="HZW2" s="46"/>
      <c r="HZX2" s="46"/>
      <c r="HZY2" s="46"/>
      <c r="HZZ2" s="46"/>
      <c r="IAA2" s="46"/>
      <c r="IAB2" s="46"/>
      <c r="IAC2" s="46"/>
      <c r="IAD2" s="46"/>
      <c r="IAE2" s="46"/>
      <c r="IAF2" s="46"/>
      <c r="IAG2" s="46"/>
      <c r="IAH2" s="46"/>
      <c r="IAI2" s="46"/>
      <c r="IAJ2" s="46"/>
      <c r="IAK2" s="46"/>
      <c r="IAL2" s="46"/>
      <c r="IAM2" s="46"/>
      <c r="IAN2" s="46"/>
      <c r="IAO2" s="46"/>
      <c r="IAP2" s="46"/>
      <c r="IAQ2" s="46"/>
      <c r="IAR2" s="46"/>
      <c r="IAS2" s="46"/>
      <c r="IAT2" s="46"/>
      <c r="IAU2" s="46"/>
      <c r="IAV2" s="46"/>
      <c r="IAW2" s="46"/>
      <c r="IAX2" s="46"/>
      <c r="IAY2" s="46"/>
      <c r="IAZ2" s="46"/>
      <c r="IBA2" s="46"/>
      <c r="IBB2" s="46"/>
      <c r="IBC2" s="46"/>
      <c r="IBD2" s="46"/>
      <c r="IBE2" s="46"/>
      <c r="IBF2" s="46"/>
      <c r="IBG2" s="46"/>
      <c r="IBH2" s="46"/>
      <c r="IBI2" s="46"/>
      <c r="IBJ2" s="46"/>
      <c r="IBK2" s="46"/>
      <c r="IBL2" s="46"/>
      <c r="IBM2" s="46"/>
      <c r="IBN2" s="46"/>
      <c r="IBO2" s="46"/>
      <c r="IBP2" s="46"/>
      <c r="IBQ2" s="46"/>
      <c r="IBR2" s="46"/>
      <c r="IBS2" s="46"/>
      <c r="IBT2" s="46"/>
      <c r="IBU2" s="46"/>
      <c r="IBV2" s="46"/>
      <c r="IBW2" s="46"/>
      <c r="IBX2" s="46"/>
      <c r="IBY2" s="46"/>
      <c r="IBZ2" s="46"/>
      <c r="ICA2" s="46"/>
      <c r="ICB2" s="46"/>
      <c r="ICC2" s="46"/>
      <c r="ICD2" s="46"/>
      <c r="ICE2" s="46"/>
      <c r="ICF2" s="46"/>
      <c r="ICG2" s="46"/>
      <c r="ICH2" s="46"/>
      <c r="ICI2" s="46"/>
      <c r="ICJ2" s="46"/>
      <c r="ICK2" s="46"/>
      <c r="ICL2" s="46"/>
      <c r="ICM2" s="46"/>
      <c r="ICN2" s="46"/>
      <c r="ICO2" s="46"/>
      <c r="ICP2" s="46"/>
      <c r="ICQ2" s="46"/>
      <c r="ICR2" s="46"/>
      <c r="ICS2" s="46"/>
      <c r="ICT2" s="46"/>
      <c r="ICU2" s="46"/>
      <c r="ICV2" s="46"/>
      <c r="ICW2" s="46"/>
      <c r="ICX2" s="46"/>
      <c r="ICY2" s="46"/>
      <c r="ICZ2" s="46"/>
      <c r="IDA2" s="46"/>
      <c r="IDB2" s="46"/>
      <c r="IDC2" s="46"/>
      <c r="IDD2" s="46"/>
      <c r="IDE2" s="46"/>
      <c r="IDF2" s="46"/>
      <c r="IDG2" s="46"/>
      <c r="IDH2" s="46"/>
      <c r="IDI2" s="46"/>
      <c r="IDJ2" s="46"/>
      <c r="IDK2" s="46"/>
      <c r="IDL2" s="46"/>
      <c r="IDM2" s="46"/>
      <c r="IDN2" s="46"/>
      <c r="IDO2" s="46"/>
      <c r="IDP2" s="46"/>
      <c r="IDQ2" s="46"/>
      <c r="IDR2" s="46"/>
      <c r="IDS2" s="46"/>
      <c r="IDT2" s="46"/>
      <c r="IDU2" s="46"/>
      <c r="IDV2" s="46"/>
      <c r="IDW2" s="46"/>
      <c r="IDX2" s="46"/>
      <c r="IDY2" s="46"/>
      <c r="IDZ2" s="46"/>
      <c r="IEA2" s="46"/>
      <c r="IEB2" s="46"/>
      <c r="IEC2" s="46"/>
      <c r="IED2" s="46"/>
      <c r="IEE2" s="46"/>
      <c r="IEF2" s="46"/>
      <c r="IEG2" s="46"/>
      <c r="IEH2" s="46"/>
      <c r="IEI2" s="46"/>
      <c r="IEJ2" s="46"/>
      <c r="IEK2" s="46"/>
      <c r="IEL2" s="46"/>
      <c r="IEM2" s="46"/>
      <c r="IEN2" s="46"/>
      <c r="IEO2" s="46"/>
      <c r="IEP2" s="46"/>
      <c r="IEQ2" s="46"/>
      <c r="IER2" s="46"/>
      <c r="IES2" s="46"/>
      <c r="IET2" s="46"/>
      <c r="IEU2" s="46"/>
      <c r="IEV2" s="46"/>
      <c r="IEW2" s="46"/>
      <c r="IEX2" s="46"/>
      <c r="IEY2" s="46"/>
      <c r="IEZ2" s="46"/>
      <c r="IFA2" s="46"/>
      <c r="IFB2" s="46"/>
      <c r="IFC2" s="46"/>
      <c r="IFD2" s="46"/>
      <c r="IFE2" s="46"/>
      <c r="IFF2" s="46"/>
      <c r="IFG2" s="46"/>
      <c r="IFH2" s="46"/>
      <c r="IFI2" s="46"/>
      <c r="IFJ2" s="46"/>
      <c r="IFK2" s="46"/>
      <c r="IFL2" s="46"/>
      <c r="IFM2" s="46"/>
      <c r="IFN2" s="46"/>
      <c r="IFO2" s="46"/>
      <c r="IFP2" s="46"/>
      <c r="IFQ2" s="46"/>
      <c r="IFR2" s="46"/>
      <c r="IFS2" s="46"/>
      <c r="IFT2" s="46"/>
      <c r="IFU2" s="46"/>
      <c r="IFV2" s="46"/>
      <c r="IFW2" s="46"/>
      <c r="IFX2" s="46"/>
      <c r="IFY2" s="46"/>
      <c r="IFZ2" s="46"/>
      <c r="IGA2" s="46"/>
      <c r="IGB2" s="46"/>
      <c r="IGC2" s="46"/>
      <c r="IGD2" s="46"/>
      <c r="IGE2" s="46"/>
      <c r="IGF2" s="46"/>
      <c r="IGG2" s="46"/>
      <c r="IGH2" s="46"/>
      <c r="IGI2" s="46"/>
      <c r="IGJ2" s="46"/>
      <c r="IGK2" s="46"/>
      <c r="IGL2" s="46"/>
      <c r="IGM2" s="46"/>
      <c r="IGN2" s="46"/>
      <c r="IGO2" s="46"/>
      <c r="IGP2" s="46"/>
      <c r="IGQ2" s="46"/>
      <c r="IGR2" s="46"/>
      <c r="IGS2" s="46"/>
      <c r="IGT2" s="46"/>
      <c r="IGU2" s="46"/>
      <c r="IGV2" s="46"/>
      <c r="IGW2" s="46"/>
      <c r="IGX2" s="46"/>
      <c r="IGY2" s="46"/>
      <c r="IGZ2" s="46"/>
      <c r="IHA2" s="46"/>
      <c r="IHB2" s="46"/>
      <c r="IHC2" s="46"/>
      <c r="IHD2" s="46"/>
      <c r="IHE2" s="46"/>
      <c r="IHF2" s="46"/>
      <c r="IHG2" s="46"/>
      <c r="IHH2" s="46"/>
      <c r="IHI2" s="46"/>
      <c r="IHJ2" s="46"/>
      <c r="IHK2" s="46"/>
      <c r="IHL2" s="46"/>
      <c r="IHM2" s="46"/>
      <c r="IHN2" s="46"/>
      <c r="IHO2" s="46"/>
      <c r="IHP2" s="46"/>
      <c r="IHQ2" s="46"/>
      <c r="IHR2" s="46"/>
      <c r="IHS2" s="46"/>
      <c r="IHT2" s="46"/>
      <c r="IHU2" s="46"/>
      <c r="IHV2" s="46"/>
      <c r="IHW2" s="46"/>
      <c r="IHX2" s="46"/>
      <c r="IHY2" s="46"/>
      <c r="IHZ2" s="46"/>
      <c r="IIA2" s="46"/>
      <c r="IIB2" s="46"/>
      <c r="IIC2" s="46"/>
      <c r="IID2" s="46"/>
      <c r="IIE2" s="46"/>
      <c r="IIF2" s="46"/>
      <c r="IIG2" s="46"/>
      <c r="IIH2" s="46"/>
      <c r="III2" s="46"/>
      <c r="IIJ2" s="46"/>
      <c r="IIK2" s="46"/>
      <c r="IIL2" s="46"/>
      <c r="IIM2" s="46"/>
      <c r="IIN2" s="46"/>
      <c r="IIO2" s="46"/>
      <c r="IIP2" s="46"/>
      <c r="IIQ2" s="46"/>
      <c r="IIR2" s="46"/>
      <c r="IIS2" s="46"/>
      <c r="IIT2" s="46"/>
      <c r="IIU2" s="46"/>
      <c r="IIV2" s="46"/>
      <c r="IIW2" s="46"/>
      <c r="IIX2" s="46"/>
      <c r="IIY2" s="46"/>
      <c r="IIZ2" s="46"/>
      <c r="IJA2" s="46"/>
      <c r="IJB2" s="46"/>
      <c r="IJC2" s="46"/>
      <c r="IJD2" s="46"/>
      <c r="IJE2" s="46"/>
      <c r="IJF2" s="46"/>
      <c r="IJG2" s="46"/>
      <c r="IJH2" s="46"/>
      <c r="IJI2" s="46"/>
      <c r="IJJ2" s="46"/>
      <c r="IJK2" s="46"/>
      <c r="IJL2" s="46"/>
      <c r="IJM2" s="46"/>
      <c r="IJN2" s="46"/>
      <c r="IJO2" s="46"/>
      <c r="IJP2" s="46"/>
      <c r="IJQ2" s="46"/>
      <c r="IJR2" s="46"/>
      <c r="IJS2" s="46"/>
      <c r="IJT2" s="46"/>
      <c r="IJU2" s="46"/>
      <c r="IJV2" s="46"/>
      <c r="IJW2" s="46"/>
      <c r="IJX2" s="46"/>
      <c r="IJY2" s="46"/>
      <c r="IJZ2" s="46"/>
      <c r="IKA2" s="46"/>
      <c r="IKB2" s="46"/>
      <c r="IKC2" s="46"/>
      <c r="IKD2" s="46"/>
      <c r="IKE2" s="46"/>
      <c r="IKF2" s="46"/>
      <c r="IKG2" s="46"/>
      <c r="IKH2" s="46"/>
      <c r="IKI2" s="46"/>
      <c r="IKJ2" s="46"/>
      <c r="IKK2" s="46"/>
      <c r="IKL2" s="46"/>
      <c r="IKM2" s="46"/>
      <c r="IKN2" s="46"/>
      <c r="IKO2" s="46"/>
      <c r="IKP2" s="46"/>
      <c r="IKQ2" s="46"/>
      <c r="IKR2" s="46"/>
      <c r="IKS2" s="46"/>
      <c r="IKT2" s="46"/>
      <c r="IKU2" s="46"/>
      <c r="IKV2" s="46"/>
      <c r="IKW2" s="46"/>
      <c r="IKX2" s="46"/>
      <c r="IKY2" s="46"/>
      <c r="IKZ2" s="46"/>
      <c r="ILA2" s="46"/>
      <c r="ILB2" s="46"/>
      <c r="ILC2" s="46"/>
      <c r="ILD2" s="46"/>
      <c r="ILE2" s="46"/>
      <c r="ILF2" s="46"/>
      <c r="ILG2" s="46"/>
      <c r="ILH2" s="46"/>
      <c r="ILI2" s="46"/>
      <c r="ILJ2" s="46"/>
      <c r="ILK2" s="46"/>
      <c r="ILL2" s="46"/>
      <c r="ILM2" s="46"/>
      <c r="ILN2" s="46"/>
      <c r="ILO2" s="46"/>
      <c r="ILP2" s="46"/>
      <c r="ILQ2" s="46"/>
      <c r="ILR2" s="46"/>
      <c r="ILS2" s="46"/>
      <c r="ILT2" s="46"/>
      <c r="ILU2" s="46"/>
      <c r="ILV2" s="46"/>
      <c r="ILW2" s="46"/>
      <c r="ILX2" s="46"/>
      <c r="ILY2" s="46"/>
      <c r="ILZ2" s="46"/>
      <c r="IMA2" s="46"/>
      <c r="IMB2" s="46"/>
      <c r="IMC2" s="46"/>
      <c r="IMD2" s="46"/>
      <c r="IME2" s="46"/>
      <c r="IMF2" s="46"/>
      <c r="IMG2" s="46"/>
      <c r="IMH2" s="46"/>
      <c r="IMI2" s="46"/>
      <c r="IMJ2" s="46"/>
      <c r="IMK2" s="46"/>
      <c r="IML2" s="46"/>
      <c r="IMM2" s="46"/>
      <c r="IMN2" s="46"/>
      <c r="IMO2" s="46"/>
      <c r="IMP2" s="46"/>
      <c r="IMQ2" s="46"/>
      <c r="IMR2" s="46"/>
      <c r="IMS2" s="46"/>
      <c r="IMT2" s="46"/>
      <c r="IMU2" s="46"/>
      <c r="IMV2" s="46"/>
      <c r="IMW2" s="46"/>
      <c r="IMX2" s="46"/>
      <c r="IMY2" s="46"/>
      <c r="IMZ2" s="46"/>
      <c r="INA2" s="46"/>
      <c r="INB2" s="46"/>
      <c r="INC2" s="46"/>
      <c r="IND2" s="46"/>
      <c r="INE2" s="46"/>
      <c r="INF2" s="46"/>
      <c r="ING2" s="46"/>
      <c r="INH2" s="46"/>
      <c r="INI2" s="46"/>
      <c r="INJ2" s="46"/>
      <c r="INK2" s="46"/>
      <c r="INL2" s="46"/>
      <c r="INM2" s="46"/>
      <c r="INN2" s="46"/>
      <c r="INO2" s="46"/>
      <c r="INP2" s="46"/>
      <c r="INQ2" s="46"/>
      <c r="INR2" s="46"/>
      <c r="INS2" s="46"/>
      <c r="INT2" s="46"/>
      <c r="INU2" s="46"/>
      <c r="INV2" s="46"/>
      <c r="INW2" s="46"/>
      <c r="INX2" s="46"/>
      <c r="INY2" s="46"/>
      <c r="INZ2" s="46"/>
      <c r="IOA2" s="46"/>
      <c r="IOB2" s="46"/>
      <c r="IOC2" s="46"/>
      <c r="IOD2" s="46"/>
      <c r="IOE2" s="46"/>
      <c r="IOF2" s="46"/>
      <c r="IOG2" s="46"/>
      <c r="IOH2" s="46"/>
      <c r="IOI2" s="46"/>
      <c r="IOJ2" s="46"/>
      <c r="IOK2" s="46"/>
      <c r="IOL2" s="46"/>
      <c r="IOM2" s="46"/>
      <c r="ION2" s="46"/>
      <c r="IOO2" s="46"/>
      <c r="IOP2" s="46"/>
      <c r="IOQ2" s="46"/>
      <c r="IOR2" s="46"/>
      <c r="IOS2" s="46"/>
      <c r="IOT2" s="46"/>
      <c r="IOU2" s="46"/>
      <c r="IOV2" s="46"/>
      <c r="IOW2" s="46"/>
      <c r="IOX2" s="46"/>
      <c r="IOY2" s="46"/>
      <c r="IOZ2" s="46"/>
      <c r="IPA2" s="46"/>
      <c r="IPB2" s="46"/>
      <c r="IPC2" s="46"/>
      <c r="IPD2" s="46"/>
      <c r="IPE2" s="46"/>
      <c r="IPF2" s="46"/>
      <c r="IPG2" s="46"/>
      <c r="IPH2" s="46"/>
      <c r="IPI2" s="46"/>
      <c r="IPJ2" s="46"/>
      <c r="IPK2" s="46"/>
      <c r="IPL2" s="46"/>
      <c r="IPM2" s="46"/>
      <c r="IPN2" s="46"/>
      <c r="IPO2" s="46"/>
      <c r="IPP2" s="46"/>
      <c r="IPQ2" s="46"/>
      <c r="IPR2" s="46"/>
      <c r="IPS2" s="46"/>
      <c r="IPT2" s="46"/>
      <c r="IPU2" s="46"/>
      <c r="IPV2" s="46"/>
      <c r="IPW2" s="46"/>
      <c r="IPX2" s="46"/>
      <c r="IPY2" s="46"/>
      <c r="IPZ2" s="46"/>
      <c r="IQA2" s="46"/>
      <c r="IQB2" s="46"/>
      <c r="IQC2" s="46"/>
      <c r="IQD2" s="46"/>
      <c r="IQE2" s="46"/>
      <c r="IQF2" s="46"/>
      <c r="IQG2" s="46"/>
      <c r="IQH2" s="46"/>
      <c r="IQI2" s="46"/>
      <c r="IQJ2" s="46"/>
      <c r="IQK2" s="46"/>
      <c r="IQL2" s="46"/>
      <c r="IQM2" s="46"/>
      <c r="IQN2" s="46"/>
      <c r="IQO2" s="46"/>
      <c r="IQP2" s="46"/>
      <c r="IQQ2" s="46"/>
      <c r="IQR2" s="46"/>
      <c r="IQS2" s="46"/>
      <c r="IQT2" s="46"/>
      <c r="IQU2" s="46"/>
      <c r="IQV2" s="46"/>
      <c r="IQW2" s="46"/>
      <c r="IQX2" s="46"/>
      <c r="IQY2" s="46"/>
      <c r="IQZ2" s="46"/>
      <c r="IRA2" s="46"/>
      <c r="IRB2" s="46"/>
      <c r="IRC2" s="46"/>
      <c r="IRD2" s="46"/>
      <c r="IRE2" s="46"/>
      <c r="IRF2" s="46"/>
      <c r="IRG2" s="46"/>
      <c r="IRH2" s="46"/>
      <c r="IRI2" s="46"/>
      <c r="IRJ2" s="46"/>
      <c r="IRK2" s="46"/>
      <c r="IRL2" s="46"/>
      <c r="IRM2" s="46"/>
      <c r="IRN2" s="46"/>
      <c r="IRO2" s="46"/>
      <c r="IRP2" s="46"/>
      <c r="IRQ2" s="46"/>
      <c r="IRR2" s="46"/>
      <c r="IRS2" s="46"/>
      <c r="IRT2" s="46"/>
      <c r="IRU2" s="46"/>
      <c r="IRV2" s="46"/>
      <c r="IRW2" s="46"/>
      <c r="IRX2" s="46"/>
      <c r="IRY2" s="46"/>
      <c r="IRZ2" s="46"/>
      <c r="ISA2" s="46"/>
      <c r="ISB2" s="46"/>
      <c r="ISC2" s="46"/>
      <c r="ISD2" s="46"/>
      <c r="ISE2" s="46"/>
      <c r="ISF2" s="46"/>
      <c r="ISG2" s="46"/>
      <c r="ISH2" s="46"/>
      <c r="ISI2" s="46"/>
      <c r="ISJ2" s="46"/>
      <c r="ISK2" s="46"/>
      <c r="ISL2" s="46"/>
      <c r="ISM2" s="46"/>
      <c r="ISN2" s="46"/>
      <c r="ISO2" s="46"/>
      <c r="ISP2" s="46"/>
      <c r="ISQ2" s="46"/>
      <c r="ISR2" s="46"/>
      <c r="ISS2" s="46"/>
      <c r="IST2" s="46"/>
      <c r="ISU2" s="46"/>
      <c r="ISV2" s="46"/>
      <c r="ISW2" s="46"/>
      <c r="ISX2" s="46"/>
      <c r="ISY2" s="46"/>
      <c r="ISZ2" s="46"/>
      <c r="ITA2" s="46"/>
      <c r="ITB2" s="46"/>
      <c r="ITC2" s="46"/>
      <c r="ITD2" s="46"/>
      <c r="ITE2" s="46"/>
      <c r="ITF2" s="46"/>
      <c r="ITG2" s="46"/>
      <c r="ITH2" s="46"/>
      <c r="ITI2" s="46"/>
      <c r="ITJ2" s="46"/>
      <c r="ITK2" s="46"/>
      <c r="ITL2" s="46"/>
      <c r="ITM2" s="46"/>
      <c r="ITN2" s="46"/>
      <c r="ITO2" s="46"/>
      <c r="ITP2" s="46"/>
      <c r="ITQ2" s="46"/>
      <c r="ITR2" s="46"/>
      <c r="ITS2" s="46"/>
      <c r="ITT2" s="46"/>
      <c r="ITU2" s="46"/>
      <c r="ITV2" s="46"/>
      <c r="ITW2" s="46"/>
      <c r="ITX2" s="46"/>
      <c r="ITY2" s="46"/>
      <c r="ITZ2" s="46"/>
      <c r="IUA2" s="46"/>
      <c r="IUB2" s="46"/>
      <c r="IUC2" s="46"/>
      <c r="IUD2" s="46"/>
      <c r="IUE2" s="46"/>
      <c r="IUF2" s="46"/>
      <c r="IUG2" s="46"/>
      <c r="IUH2" s="46"/>
      <c r="IUI2" s="46"/>
      <c r="IUJ2" s="46"/>
      <c r="IUK2" s="46"/>
      <c r="IUL2" s="46"/>
      <c r="IUM2" s="46"/>
      <c r="IUN2" s="46"/>
      <c r="IUO2" s="46"/>
      <c r="IUP2" s="46"/>
      <c r="IUQ2" s="46"/>
      <c r="IUR2" s="46"/>
      <c r="IUS2" s="46"/>
      <c r="IUT2" s="46"/>
      <c r="IUU2" s="46"/>
      <c r="IUV2" s="46"/>
      <c r="IUW2" s="46"/>
      <c r="IUX2" s="46"/>
      <c r="IUY2" s="46"/>
      <c r="IUZ2" s="46"/>
      <c r="IVA2" s="46"/>
      <c r="IVB2" s="46"/>
      <c r="IVC2" s="46"/>
      <c r="IVD2" s="46"/>
      <c r="IVE2" s="46"/>
      <c r="IVF2" s="46"/>
      <c r="IVG2" s="46"/>
      <c r="IVH2" s="46"/>
      <c r="IVI2" s="46"/>
      <c r="IVJ2" s="46"/>
      <c r="IVK2" s="46"/>
      <c r="IVL2" s="46"/>
      <c r="IVM2" s="46"/>
      <c r="IVN2" s="46"/>
      <c r="IVO2" s="46"/>
      <c r="IVP2" s="46"/>
      <c r="IVQ2" s="46"/>
      <c r="IVR2" s="46"/>
      <c r="IVS2" s="46"/>
      <c r="IVT2" s="46"/>
      <c r="IVU2" s="46"/>
      <c r="IVV2" s="46"/>
      <c r="IVW2" s="46"/>
      <c r="IVX2" s="46"/>
      <c r="IVY2" s="46"/>
      <c r="IVZ2" s="46"/>
      <c r="IWA2" s="46"/>
      <c r="IWB2" s="46"/>
      <c r="IWC2" s="46"/>
      <c r="IWD2" s="46"/>
      <c r="IWE2" s="46"/>
      <c r="IWF2" s="46"/>
      <c r="IWG2" s="46"/>
      <c r="IWH2" s="46"/>
      <c r="IWI2" s="46"/>
      <c r="IWJ2" s="46"/>
      <c r="IWK2" s="46"/>
      <c r="IWL2" s="46"/>
      <c r="IWM2" s="46"/>
      <c r="IWN2" s="46"/>
      <c r="IWO2" s="46"/>
      <c r="IWP2" s="46"/>
      <c r="IWQ2" s="46"/>
      <c r="IWR2" s="46"/>
      <c r="IWS2" s="46"/>
      <c r="IWT2" s="46"/>
      <c r="IWU2" s="46"/>
      <c r="IWV2" s="46"/>
      <c r="IWW2" s="46"/>
      <c r="IWX2" s="46"/>
      <c r="IWY2" s="46"/>
      <c r="IWZ2" s="46"/>
      <c r="IXA2" s="46"/>
      <c r="IXB2" s="46"/>
      <c r="IXC2" s="46"/>
      <c r="IXD2" s="46"/>
      <c r="IXE2" s="46"/>
      <c r="IXF2" s="46"/>
      <c r="IXG2" s="46"/>
      <c r="IXH2" s="46"/>
      <c r="IXI2" s="46"/>
      <c r="IXJ2" s="46"/>
      <c r="IXK2" s="46"/>
      <c r="IXL2" s="46"/>
      <c r="IXM2" s="46"/>
      <c r="IXN2" s="46"/>
      <c r="IXO2" s="46"/>
      <c r="IXP2" s="46"/>
      <c r="IXQ2" s="46"/>
      <c r="IXR2" s="46"/>
      <c r="IXS2" s="46"/>
      <c r="IXT2" s="46"/>
      <c r="IXU2" s="46"/>
      <c r="IXV2" s="46"/>
      <c r="IXW2" s="46"/>
      <c r="IXX2" s="46"/>
      <c r="IXY2" s="46"/>
      <c r="IXZ2" s="46"/>
      <c r="IYA2" s="46"/>
      <c r="IYB2" s="46"/>
      <c r="IYC2" s="46"/>
      <c r="IYD2" s="46"/>
      <c r="IYE2" s="46"/>
      <c r="IYF2" s="46"/>
      <c r="IYG2" s="46"/>
      <c r="IYH2" s="46"/>
      <c r="IYI2" s="46"/>
      <c r="IYJ2" s="46"/>
      <c r="IYK2" s="46"/>
      <c r="IYL2" s="46"/>
      <c r="IYM2" s="46"/>
      <c r="IYN2" s="46"/>
      <c r="IYO2" s="46"/>
      <c r="IYP2" s="46"/>
      <c r="IYQ2" s="46"/>
      <c r="IYR2" s="46"/>
      <c r="IYS2" s="46"/>
      <c r="IYT2" s="46"/>
      <c r="IYU2" s="46"/>
      <c r="IYV2" s="46"/>
      <c r="IYW2" s="46"/>
      <c r="IYX2" s="46"/>
      <c r="IYY2" s="46"/>
      <c r="IYZ2" s="46"/>
      <c r="IZA2" s="46"/>
      <c r="IZB2" s="46"/>
      <c r="IZC2" s="46"/>
      <c r="IZD2" s="46"/>
      <c r="IZE2" s="46"/>
      <c r="IZF2" s="46"/>
      <c r="IZG2" s="46"/>
      <c r="IZH2" s="46"/>
      <c r="IZI2" s="46"/>
      <c r="IZJ2" s="46"/>
      <c r="IZK2" s="46"/>
      <c r="IZL2" s="46"/>
      <c r="IZM2" s="46"/>
      <c r="IZN2" s="46"/>
      <c r="IZO2" s="46"/>
      <c r="IZP2" s="46"/>
      <c r="IZQ2" s="46"/>
      <c r="IZR2" s="46"/>
      <c r="IZS2" s="46"/>
      <c r="IZT2" s="46"/>
      <c r="IZU2" s="46"/>
      <c r="IZV2" s="46"/>
      <c r="IZW2" s="46"/>
      <c r="IZX2" s="46"/>
      <c r="IZY2" s="46"/>
      <c r="IZZ2" s="46"/>
      <c r="JAA2" s="46"/>
      <c r="JAB2" s="46"/>
      <c r="JAC2" s="46"/>
      <c r="JAD2" s="46"/>
      <c r="JAE2" s="46"/>
      <c r="JAF2" s="46"/>
      <c r="JAG2" s="46"/>
      <c r="JAH2" s="46"/>
      <c r="JAI2" s="46"/>
      <c r="JAJ2" s="46"/>
      <c r="JAK2" s="46"/>
      <c r="JAL2" s="46"/>
      <c r="JAM2" s="46"/>
      <c r="JAN2" s="46"/>
      <c r="JAO2" s="46"/>
      <c r="JAP2" s="46"/>
      <c r="JAQ2" s="46"/>
      <c r="JAR2" s="46"/>
      <c r="JAS2" s="46"/>
      <c r="JAT2" s="46"/>
      <c r="JAU2" s="46"/>
      <c r="JAV2" s="46"/>
      <c r="JAW2" s="46"/>
      <c r="JAX2" s="46"/>
      <c r="JAY2" s="46"/>
      <c r="JAZ2" s="46"/>
      <c r="JBA2" s="46"/>
      <c r="JBB2" s="46"/>
      <c r="JBC2" s="46"/>
      <c r="JBD2" s="46"/>
      <c r="JBE2" s="46"/>
      <c r="JBF2" s="46"/>
      <c r="JBG2" s="46"/>
      <c r="JBH2" s="46"/>
      <c r="JBI2" s="46"/>
      <c r="JBJ2" s="46"/>
      <c r="JBK2" s="46"/>
      <c r="JBL2" s="46"/>
      <c r="JBM2" s="46"/>
      <c r="JBN2" s="46"/>
      <c r="JBO2" s="46"/>
      <c r="JBP2" s="46"/>
      <c r="JBQ2" s="46"/>
      <c r="JBR2" s="46"/>
      <c r="JBS2" s="46"/>
      <c r="JBT2" s="46"/>
      <c r="JBU2" s="46"/>
      <c r="JBV2" s="46"/>
      <c r="JBW2" s="46"/>
      <c r="JBX2" s="46"/>
      <c r="JBY2" s="46"/>
      <c r="JBZ2" s="46"/>
      <c r="JCA2" s="46"/>
      <c r="JCB2" s="46"/>
      <c r="JCC2" s="46"/>
      <c r="JCD2" s="46"/>
      <c r="JCE2" s="46"/>
      <c r="JCF2" s="46"/>
      <c r="JCG2" s="46"/>
      <c r="JCH2" s="46"/>
      <c r="JCI2" s="46"/>
      <c r="JCJ2" s="46"/>
      <c r="JCK2" s="46"/>
      <c r="JCL2" s="46"/>
      <c r="JCM2" s="46"/>
      <c r="JCN2" s="46"/>
      <c r="JCO2" s="46"/>
      <c r="JCP2" s="46"/>
      <c r="JCQ2" s="46"/>
      <c r="JCR2" s="46"/>
      <c r="JCS2" s="46"/>
      <c r="JCT2" s="46"/>
      <c r="JCU2" s="46"/>
      <c r="JCV2" s="46"/>
      <c r="JCW2" s="46"/>
      <c r="JCX2" s="46"/>
      <c r="JCY2" s="46"/>
      <c r="JCZ2" s="46"/>
      <c r="JDA2" s="46"/>
      <c r="JDB2" s="46"/>
      <c r="JDC2" s="46"/>
      <c r="JDD2" s="46"/>
      <c r="JDE2" s="46"/>
      <c r="JDF2" s="46"/>
      <c r="JDG2" s="46"/>
      <c r="JDH2" s="46"/>
      <c r="JDI2" s="46"/>
      <c r="JDJ2" s="46"/>
      <c r="JDK2" s="46"/>
      <c r="JDL2" s="46"/>
      <c r="JDM2" s="46"/>
      <c r="JDN2" s="46"/>
      <c r="JDO2" s="46"/>
      <c r="JDP2" s="46"/>
      <c r="JDQ2" s="46"/>
      <c r="JDR2" s="46"/>
      <c r="JDS2" s="46"/>
      <c r="JDT2" s="46"/>
      <c r="JDU2" s="46"/>
      <c r="JDV2" s="46"/>
      <c r="JDW2" s="46"/>
      <c r="JDX2" s="46"/>
      <c r="JDY2" s="46"/>
      <c r="JDZ2" s="46"/>
      <c r="JEA2" s="46"/>
      <c r="JEB2" s="46"/>
      <c r="JEC2" s="46"/>
      <c r="JED2" s="46"/>
      <c r="JEE2" s="46"/>
      <c r="JEF2" s="46"/>
      <c r="JEG2" s="46"/>
      <c r="JEH2" s="46"/>
      <c r="JEI2" s="46"/>
      <c r="JEJ2" s="46"/>
      <c r="JEK2" s="46"/>
      <c r="JEL2" s="46"/>
      <c r="JEM2" s="46"/>
      <c r="JEN2" s="46"/>
      <c r="JEO2" s="46"/>
      <c r="JEP2" s="46"/>
      <c r="JEQ2" s="46"/>
      <c r="JER2" s="46"/>
      <c r="JES2" s="46"/>
      <c r="JET2" s="46"/>
      <c r="JEU2" s="46"/>
      <c r="JEV2" s="46"/>
      <c r="JEW2" s="46"/>
      <c r="JEX2" s="46"/>
      <c r="JEY2" s="46"/>
      <c r="JEZ2" s="46"/>
      <c r="JFA2" s="46"/>
      <c r="JFB2" s="46"/>
      <c r="JFC2" s="46"/>
      <c r="JFD2" s="46"/>
      <c r="JFE2" s="46"/>
      <c r="JFF2" s="46"/>
      <c r="JFG2" s="46"/>
      <c r="JFH2" s="46"/>
      <c r="JFI2" s="46"/>
      <c r="JFJ2" s="46"/>
      <c r="JFK2" s="46"/>
      <c r="JFL2" s="46"/>
      <c r="JFM2" s="46"/>
      <c r="JFN2" s="46"/>
      <c r="JFO2" s="46"/>
      <c r="JFP2" s="46"/>
      <c r="JFQ2" s="46"/>
      <c r="JFR2" s="46"/>
      <c r="JFS2" s="46"/>
      <c r="JFT2" s="46"/>
      <c r="JFU2" s="46"/>
      <c r="JFV2" s="46"/>
      <c r="JFW2" s="46"/>
      <c r="JFX2" s="46"/>
      <c r="JFY2" s="46"/>
      <c r="JFZ2" s="46"/>
      <c r="JGA2" s="46"/>
      <c r="JGB2" s="46"/>
      <c r="JGC2" s="46"/>
      <c r="JGD2" s="46"/>
      <c r="JGE2" s="46"/>
      <c r="JGF2" s="46"/>
      <c r="JGG2" s="46"/>
      <c r="JGH2" s="46"/>
      <c r="JGI2" s="46"/>
      <c r="JGJ2" s="46"/>
      <c r="JGK2" s="46"/>
      <c r="JGL2" s="46"/>
      <c r="JGM2" s="46"/>
      <c r="JGN2" s="46"/>
      <c r="JGO2" s="46"/>
      <c r="JGP2" s="46"/>
      <c r="JGQ2" s="46"/>
      <c r="JGR2" s="46"/>
      <c r="JGS2" s="46"/>
      <c r="JGT2" s="46"/>
      <c r="JGU2" s="46"/>
      <c r="JGV2" s="46"/>
      <c r="JGW2" s="46"/>
      <c r="JGX2" s="46"/>
      <c r="JGY2" s="46"/>
      <c r="JGZ2" s="46"/>
      <c r="JHA2" s="46"/>
      <c r="JHB2" s="46"/>
      <c r="JHC2" s="46"/>
      <c r="JHD2" s="46"/>
      <c r="JHE2" s="46"/>
      <c r="JHF2" s="46"/>
      <c r="JHG2" s="46"/>
      <c r="JHH2" s="46"/>
      <c r="JHI2" s="46"/>
      <c r="JHJ2" s="46"/>
      <c r="JHK2" s="46"/>
      <c r="JHL2" s="46"/>
      <c r="JHM2" s="46"/>
      <c r="JHN2" s="46"/>
      <c r="JHO2" s="46"/>
      <c r="JHP2" s="46"/>
      <c r="JHQ2" s="46"/>
      <c r="JHR2" s="46"/>
      <c r="JHS2" s="46"/>
      <c r="JHT2" s="46"/>
      <c r="JHU2" s="46"/>
      <c r="JHV2" s="46"/>
      <c r="JHW2" s="46"/>
      <c r="JHX2" s="46"/>
      <c r="JHY2" s="46"/>
      <c r="JHZ2" s="46"/>
      <c r="JIA2" s="46"/>
      <c r="JIB2" s="46"/>
      <c r="JIC2" s="46"/>
      <c r="JID2" s="46"/>
      <c r="JIE2" s="46"/>
      <c r="JIF2" s="46"/>
      <c r="JIG2" s="46"/>
      <c r="JIH2" s="46"/>
      <c r="JII2" s="46"/>
      <c r="JIJ2" s="46"/>
      <c r="JIK2" s="46"/>
      <c r="JIL2" s="46"/>
      <c r="JIM2" s="46"/>
      <c r="JIN2" s="46"/>
      <c r="JIO2" s="46"/>
      <c r="JIP2" s="46"/>
      <c r="JIQ2" s="46"/>
      <c r="JIR2" s="46"/>
      <c r="JIS2" s="46"/>
      <c r="JIT2" s="46"/>
      <c r="JIU2" s="46"/>
      <c r="JIV2" s="46"/>
      <c r="JIW2" s="46"/>
      <c r="JIX2" s="46"/>
      <c r="JIY2" s="46"/>
      <c r="JIZ2" s="46"/>
      <c r="JJA2" s="46"/>
      <c r="JJB2" s="46"/>
      <c r="JJC2" s="46"/>
      <c r="JJD2" s="46"/>
      <c r="JJE2" s="46"/>
      <c r="JJF2" s="46"/>
      <c r="JJG2" s="46"/>
      <c r="JJH2" s="46"/>
      <c r="JJI2" s="46"/>
      <c r="JJJ2" s="46"/>
      <c r="JJK2" s="46"/>
      <c r="JJL2" s="46"/>
      <c r="JJM2" s="46"/>
      <c r="JJN2" s="46"/>
      <c r="JJO2" s="46"/>
      <c r="JJP2" s="46"/>
      <c r="JJQ2" s="46"/>
      <c r="JJR2" s="46"/>
      <c r="JJS2" s="46"/>
      <c r="JJT2" s="46"/>
      <c r="JJU2" s="46"/>
      <c r="JJV2" s="46"/>
      <c r="JJW2" s="46"/>
      <c r="JJX2" s="46"/>
      <c r="JJY2" s="46"/>
      <c r="JJZ2" s="46"/>
      <c r="JKA2" s="46"/>
      <c r="JKB2" s="46"/>
      <c r="JKC2" s="46"/>
      <c r="JKD2" s="46"/>
      <c r="JKE2" s="46"/>
      <c r="JKF2" s="46"/>
      <c r="JKG2" s="46"/>
      <c r="JKH2" s="46"/>
      <c r="JKI2" s="46"/>
      <c r="JKJ2" s="46"/>
      <c r="JKK2" s="46"/>
      <c r="JKL2" s="46"/>
      <c r="JKM2" s="46"/>
      <c r="JKN2" s="46"/>
      <c r="JKO2" s="46"/>
      <c r="JKP2" s="46"/>
      <c r="JKQ2" s="46"/>
      <c r="JKR2" s="46"/>
      <c r="JKS2" s="46"/>
      <c r="JKT2" s="46"/>
      <c r="JKU2" s="46"/>
      <c r="JKV2" s="46"/>
      <c r="JKW2" s="46"/>
      <c r="JKX2" s="46"/>
      <c r="JKY2" s="46"/>
      <c r="JKZ2" s="46"/>
      <c r="JLA2" s="46"/>
      <c r="JLB2" s="46"/>
      <c r="JLC2" s="46"/>
      <c r="JLD2" s="46"/>
      <c r="JLE2" s="46"/>
      <c r="JLF2" s="46"/>
      <c r="JLG2" s="46"/>
      <c r="JLH2" s="46"/>
      <c r="JLI2" s="46"/>
      <c r="JLJ2" s="46"/>
      <c r="JLK2" s="46"/>
      <c r="JLL2" s="46"/>
      <c r="JLM2" s="46"/>
      <c r="JLN2" s="46"/>
      <c r="JLO2" s="46"/>
      <c r="JLP2" s="46"/>
      <c r="JLQ2" s="46"/>
      <c r="JLR2" s="46"/>
      <c r="JLS2" s="46"/>
      <c r="JLT2" s="46"/>
      <c r="JLU2" s="46"/>
      <c r="JLV2" s="46"/>
      <c r="JLW2" s="46"/>
      <c r="JLX2" s="46"/>
      <c r="JLY2" s="46"/>
      <c r="JLZ2" s="46"/>
      <c r="JMA2" s="46"/>
      <c r="JMB2" s="46"/>
      <c r="JMC2" s="46"/>
      <c r="JMD2" s="46"/>
      <c r="JME2" s="46"/>
      <c r="JMF2" s="46"/>
      <c r="JMG2" s="46"/>
      <c r="JMH2" s="46"/>
      <c r="JMI2" s="46"/>
      <c r="JMJ2" s="46"/>
      <c r="JMK2" s="46"/>
      <c r="JML2" s="46"/>
      <c r="JMM2" s="46"/>
      <c r="JMN2" s="46"/>
      <c r="JMO2" s="46"/>
      <c r="JMP2" s="46"/>
      <c r="JMQ2" s="46"/>
      <c r="JMR2" s="46"/>
      <c r="JMS2" s="46"/>
      <c r="JMT2" s="46"/>
      <c r="JMU2" s="46"/>
      <c r="JMV2" s="46"/>
      <c r="JMW2" s="46"/>
      <c r="JMX2" s="46"/>
      <c r="JMY2" s="46"/>
      <c r="JMZ2" s="46"/>
      <c r="JNA2" s="46"/>
      <c r="JNB2" s="46"/>
      <c r="JNC2" s="46"/>
      <c r="JND2" s="46"/>
      <c r="JNE2" s="46"/>
      <c r="JNF2" s="46"/>
      <c r="JNG2" s="46"/>
      <c r="JNH2" s="46"/>
      <c r="JNI2" s="46"/>
      <c r="JNJ2" s="46"/>
      <c r="JNK2" s="46"/>
      <c r="JNL2" s="46"/>
      <c r="JNM2" s="46"/>
      <c r="JNN2" s="46"/>
      <c r="JNO2" s="46"/>
      <c r="JNP2" s="46"/>
      <c r="JNQ2" s="46"/>
      <c r="JNR2" s="46"/>
      <c r="JNS2" s="46"/>
      <c r="JNT2" s="46"/>
      <c r="JNU2" s="46"/>
      <c r="JNV2" s="46"/>
      <c r="JNW2" s="46"/>
      <c r="JNX2" s="46"/>
      <c r="JNY2" s="46"/>
      <c r="JNZ2" s="46"/>
      <c r="JOA2" s="46"/>
      <c r="JOB2" s="46"/>
      <c r="JOC2" s="46"/>
      <c r="JOD2" s="46"/>
      <c r="JOE2" s="46"/>
      <c r="JOF2" s="46"/>
      <c r="JOG2" s="46"/>
      <c r="JOH2" s="46"/>
      <c r="JOI2" s="46"/>
      <c r="JOJ2" s="46"/>
      <c r="JOK2" s="46"/>
      <c r="JOL2" s="46"/>
      <c r="JOM2" s="46"/>
      <c r="JON2" s="46"/>
      <c r="JOO2" s="46"/>
      <c r="JOP2" s="46"/>
      <c r="JOQ2" s="46"/>
      <c r="JOR2" s="46"/>
      <c r="JOS2" s="46"/>
      <c r="JOT2" s="46"/>
      <c r="JOU2" s="46"/>
      <c r="JOV2" s="46"/>
      <c r="JOW2" s="46"/>
      <c r="JOX2" s="46"/>
      <c r="JOY2" s="46"/>
      <c r="JOZ2" s="46"/>
      <c r="JPA2" s="46"/>
      <c r="JPB2" s="46"/>
      <c r="JPC2" s="46"/>
      <c r="JPD2" s="46"/>
      <c r="JPE2" s="46"/>
      <c r="JPF2" s="46"/>
      <c r="JPG2" s="46"/>
      <c r="JPH2" s="46"/>
      <c r="JPI2" s="46"/>
      <c r="JPJ2" s="46"/>
      <c r="JPK2" s="46"/>
      <c r="JPL2" s="46"/>
      <c r="JPM2" s="46"/>
      <c r="JPN2" s="46"/>
      <c r="JPO2" s="46"/>
      <c r="JPP2" s="46"/>
      <c r="JPQ2" s="46"/>
      <c r="JPR2" s="46"/>
      <c r="JPS2" s="46"/>
      <c r="JPT2" s="46"/>
      <c r="JPU2" s="46"/>
      <c r="JPV2" s="46"/>
      <c r="JPW2" s="46"/>
      <c r="JPX2" s="46"/>
      <c r="JPY2" s="46"/>
      <c r="JPZ2" s="46"/>
      <c r="JQA2" s="46"/>
      <c r="JQB2" s="46"/>
      <c r="JQC2" s="46"/>
      <c r="JQD2" s="46"/>
      <c r="JQE2" s="46"/>
      <c r="JQF2" s="46"/>
      <c r="JQG2" s="46"/>
      <c r="JQH2" s="46"/>
      <c r="JQI2" s="46"/>
      <c r="JQJ2" s="46"/>
      <c r="JQK2" s="46"/>
      <c r="JQL2" s="46"/>
      <c r="JQM2" s="46"/>
      <c r="JQN2" s="46"/>
      <c r="JQO2" s="46"/>
      <c r="JQP2" s="46"/>
      <c r="JQQ2" s="46"/>
      <c r="JQR2" s="46"/>
      <c r="JQS2" s="46"/>
      <c r="JQT2" s="46"/>
      <c r="JQU2" s="46"/>
      <c r="JQV2" s="46"/>
      <c r="JQW2" s="46"/>
      <c r="JQX2" s="46"/>
      <c r="JQY2" s="46"/>
      <c r="JQZ2" s="46"/>
      <c r="JRA2" s="46"/>
      <c r="JRB2" s="46"/>
      <c r="JRC2" s="46"/>
      <c r="JRD2" s="46"/>
      <c r="JRE2" s="46"/>
      <c r="JRF2" s="46"/>
      <c r="JRG2" s="46"/>
      <c r="JRH2" s="46"/>
      <c r="JRI2" s="46"/>
      <c r="JRJ2" s="46"/>
      <c r="JRK2" s="46"/>
      <c r="JRL2" s="46"/>
      <c r="JRM2" s="46"/>
      <c r="JRN2" s="46"/>
      <c r="JRO2" s="46"/>
      <c r="JRP2" s="46"/>
      <c r="JRQ2" s="46"/>
      <c r="JRR2" s="46"/>
      <c r="JRS2" s="46"/>
      <c r="JRT2" s="46"/>
      <c r="JRU2" s="46"/>
      <c r="JRV2" s="46"/>
      <c r="JRW2" s="46"/>
      <c r="JRX2" s="46"/>
      <c r="JRY2" s="46"/>
      <c r="JRZ2" s="46"/>
      <c r="JSA2" s="46"/>
      <c r="JSB2" s="46"/>
      <c r="JSC2" s="46"/>
      <c r="JSD2" s="46"/>
      <c r="JSE2" s="46"/>
      <c r="JSF2" s="46"/>
      <c r="JSG2" s="46"/>
      <c r="JSH2" s="46"/>
      <c r="JSI2" s="46"/>
      <c r="JSJ2" s="46"/>
      <c r="JSK2" s="46"/>
      <c r="JSL2" s="46"/>
      <c r="JSM2" s="46"/>
      <c r="JSN2" s="46"/>
      <c r="JSO2" s="46"/>
      <c r="JSP2" s="46"/>
      <c r="JSQ2" s="46"/>
      <c r="JSR2" s="46"/>
      <c r="JSS2" s="46"/>
      <c r="JST2" s="46"/>
      <c r="JSU2" s="46"/>
      <c r="JSV2" s="46"/>
      <c r="JSW2" s="46"/>
      <c r="JSX2" s="46"/>
      <c r="JSY2" s="46"/>
      <c r="JSZ2" s="46"/>
      <c r="JTA2" s="46"/>
      <c r="JTB2" s="46"/>
      <c r="JTC2" s="46"/>
      <c r="JTD2" s="46"/>
      <c r="JTE2" s="46"/>
      <c r="JTF2" s="46"/>
      <c r="JTG2" s="46"/>
      <c r="JTH2" s="46"/>
      <c r="JTI2" s="46"/>
      <c r="JTJ2" s="46"/>
      <c r="JTK2" s="46"/>
      <c r="JTL2" s="46"/>
      <c r="JTM2" s="46"/>
      <c r="JTN2" s="46"/>
      <c r="JTO2" s="46"/>
      <c r="JTP2" s="46"/>
      <c r="JTQ2" s="46"/>
      <c r="JTR2" s="46"/>
      <c r="JTS2" s="46"/>
      <c r="JTT2" s="46"/>
      <c r="JTU2" s="46"/>
      <c r="JTV2" s="46"/>
      <c r="JTW2" s="46"/>
      <c r="JTX2" s="46"/>
      <c r="JTY2" s="46"/>
      <c r="JTZ2" s="46"/>
      <c r="JUA2" s="46"/>
      <c r="JUB2" s="46"/>
      <c r="JUC2" s="46"/>
      <c r="JUD2" s="46"/>
      <c r="JUE2" s="46"/>
      <c r="JUF2" s="46"/>
      <c r="JUG2" s="46"/>
      <c r="JUH2" s="46"/>
      <c r="JUI2" s="46"/>
      <c r="JUJ2" s="46"/>
      <c r="JUK2" s="46"/>
      <c r="JUL2" s="46"/>
      <c r="JUM2" s="46"/>
      <c r="JUN2" s="46"/>
      <c r="JUO2" s="46"/>
      <c r="JUP2" s="46"/>
      <c r="JUQ2" s="46"/>
      <c r="JUR2" s="46"/>
      <c r="JUS2" s="46"/>
      <c r="JUT2" s="46"/>
      <c r="JUU2" s="46"/>
      <c r="JUV2" s="46"/>
      <c r="JUW2" s="46"/>
      <c r="JUX2" s="46"/>
      <c r="JUY2" s="46"/>
      <c r="JUZ2" s="46"/>
      <c r="JVA2" s="46"/>
      <c r="JVB2" s="46"/>
      <c r="JVC2" s="46"/>
      <c r="JVD2" s="46"/>
      <c r="JVE2" s="46"/>
      <c r="JVF2" s="46"/>
      <c r="JVG2" s="46"/>
      <c r="JVH2" s="46"/>
      <c r="JVI2" s="46"/>
      <c r="JVJ2" s="46"/>
      <c r="JVK2" s="46"/>
      <c r="JVL2" s="46"/>
      <c r="JVM2" s="46"/>
      <c r="JVN2" s="46"/>
      <c r="JVO2" s="46"/>
      <c r="JVP2" s="46"/>
      <c r="JVQ2" s="46"/>
      <c r="JVR2" s="46"/>
      <c r="JVS2" s="46"/>
      <c r="JVT2" s="46"/>
      <c r="JVU2" s="46"/>
      <c r="JVV2" s="46"/>
      <c r="JVW2" s="46"/>
      <c r="JVX2" s="46"/>
      <c r="JVY2" s="46"/>
      <c r="JVZ2" s="46"/>
      <c r="JWA2" s="46"/>
      <c r="JWB2" s="46"/>
      <c r="JWC2" s="46"/>
      <c r="JWD2" s="46"/>
      <c r="JWE2" s="46"/>
      <c r="JWF2" s="46"/>
      <c r="JWG2" s="46"/>
      <c r="JWH2" s="46"/>
      <c r="JWI2" s="46"/>
      <c r="JWJ2" s="46"/>
      <c r="JWK2" s="46"/>
      <c r="JWL2" s="46"/>
      <c r="JWM2" s="46"/>
      <c r="JWN2" s="46"/>
      <c r="JWO2" s="46"/>
      <c r="JWP2" s="46"/>
      <c r="JWQ2" s="46"/>
      <c r="JWR2" s="46"/>
      <c r="JWS2" s="46"/>
      <c r="JWT2" s="46"/>
      <c r="JWU2" s="46"/>
      <c r="JWV2" s="46"/>
      <c r="JWW2" s="46"/>
      <c r="JWX2" s="46"/>
      <c r="JWY2" s="46"/>
      <c r="JWZ2" s="46"/>
      <c r="JXA2" s="46"/>
      <c r="JXB2" s="46"/>
      <c r="JXC2" s="46"/>
      <c r="JXD2" s="46"/>
      <c r="JXE2" s="46"/>
      <c r="JXF2" s="46"/>
      <c r="JXG2" s="46"/>
      <c r="JXH2" s="46"/>
      <c r="JXI2" s="46"/>
      <c r="JXJ2" s="46"/>
      <c r="JXK2" s="46"/>
      <c r="JXL2" s="46"/>
      <c r="JXM2" s="46"/>
      <c r="JXN2" s="46"/>
      <c r="JXO2" s="46"/>
      <c r="JXP2" s="46"/>
      <c r="JXQ2" s="46"/>
      <c r="JXR2" s="46"/>
      <c r="JXS2" s="46"/>
      <c r="JXT2" s="46"/>
      <c r="JXU2" s="46"/>
      <c r="JXV2" s="46"/>
      <c r="JXW2" s="46"/>
      <c r="JXX2" s="46"/>
      <c r="JXY2" s="46"/>
      <c r="JXZ2" s="46"/>
      <c r="JYA2" s="46"/>
      <c r="JYB2" s="46"/>
      <c r="JYC2" s="46"/>
      <c r="JYD2" s="46"/>
      <c r="JYE2" s="46"/>
      <c r="JYF2" s="46"/>
      <c r="JYG2" s="46"/>
      <c r="JYH2" s="46"/>
      <c r="JYI2" s="46"/>
      <c r="JYJ2" s="46"/>
      <c r="JYK2" s="46"/>
      <c r="JYL2" s="46"/>
      <c r="JYM2" s="46"/>
      <c r="JYN2" s="46"/>
      <c r="JYO2" s="46"/>
      <c r="JYP2" s="46"/>
      <c r="JYQ2" s="46"/>
      <c r="JYR2" s="46"/>
      <c r="JYS2" s="46"/>
      <c r="JYT2" s="46"/>
      <c r="JYU2" s="46"/>
      <c r="JYV2" s="46"/>
      <c r="JYW2" s="46"/>
      <c r="JYX2" s="46"/>
      <c r="JYY2" s="46"/>
      <c r="JYZ2" s="46"/>
      <c r="JZA2" s="46"/>
      <c r="JZB2" s="46"/>
      <c r="JZC2" s="46"/>
      <c r="JZD2" s="46"/>
      <c r="JZE2" s="46"/>
      <c r="JZF2" s="46"/>
      <c r="JZG2" s="46"/>
      <c r="JZH2" s="46"/>
      <c r="JZI2" s="46"/>
      <c r="JZJ2" s="46"/>
      <c r="JZK2" s="46"/>
      <c r="JZL2" s="46"/>
      <c r="JZM2" s="46"/>
      <c r="JZN2" s="46"/>
      <c r="JZO2" s="46"/>
      <c r="JZP2" s="46"/>
      <c r="JZQ2" s="46"/>
      <c r="JZR2" s="46"/>
      <c r="JZS2" s="46"/>
      <c r="JZT2" s="46"/>
      <c r="JZU2" s="46"/>
      <c r="JZV2" s="46"/>
      <c r="JZW2" s="46"/>
      <c r="JZX2" s="46"/>
      <c r="JZY2" s="46"/>
      <c r="JZZ2" s="46"/>
      <c r="KAA2" s="46"/>
      <c r="KAB2" s="46"/>
      <c r="KAC2" s="46"/>
      <c r="KAD2" s="46"/>
      <c r="KAE2" s="46"/>
      <c r="KAF2" s="46"/>
      <c r="KAG2" s="46"/>
      <c r="KAH2" s="46"/>
      <c r="KAI2" s="46"/>
      <c r="KAJ2" s="46"/>
      <c r="KAK2" s="46"/>
      <c r="KAL2" s="46"/>
      <c r="KAM2" s="46"/>
      <c r="KAN2" s="46"/>
      <c r="KAO2" s="46"/>
      <c r="KAP2" s="46"/>
      <c r="KAQ2" s="46"/>
      <c r="KAR2" s="46"/>
      <c r="KAS2" s="46"/>
      <c r="KAT2" s="46"/>
      <c r="KAU2" s="46"/>
      <c r="KAV2" s="46"/>
      <c r="KAW2" s="46"/>
      <c r="KAX2" s="46"/>
      <c r="KAY2" s="46"/>
      <c r="KAZ2" s="46"/>
      <c r="KBA2" s="46"/>
      <c r="KBB2" s="46"/>
      <c r="KBC2" s="46"/>
      <c r="KBD2" s="46"/>
      <c r="KBE2" s="46"/>
      <c r="KBF2" s="46"/>
      <c r="KBG2" s="46"/>
      <c r="KBH2" s="46"/>
      <c r="KBI2" s="46"/>
      <c r="KBJ2" s="46"/>
      <c r="KBK2" s="46"/>
      <c r="KBL2" s="46"/>
      <c r="KBM2" s="46"/>
      <c r="KBN2" s="46"/>
      <c r="KBO2" s="46"/>
      <c r="KBP2" s="46"/>
      <c r="KBQ2" s="46"/>
      <c r="KBR2" s="46"/>
      <c r="KBS2" s="46"/>
      <c r="KBT2" s="46"/>
      <c r="KBU2" s="46"/>
      <c r="KBV2" s="46"/>
      <c r="KBW2" s="46"/>
      <c r="KBX2" s="46"/>
      <c r="KBY2" s="46"/>
      <c r="KBZ2" s="46"/>
      <c r="KCA2" s="46"/>
      <c r="KCB2" s="46"/>
      <c r="KCC2" s="46"/>
      <c r="KCD2" s="46"/>
      <c r="KCE2" s="46"/>
      <c r="KCF2" s="46"/>
      <c r="KCG2" s="46"/>
      <c r="KCH2" s="46"/>
      <c r="KCI2" s="46"/>
      <c r="KCJ2" s="46"/>
      <c r="KCK2" s="46"/>
      <c r="KCL2" s="46"/>
      <c r="KCM2" s="46"/>
      <c r="KCN2" s="46"/>
      <c r="KCO2" s="46"/>
      <c r="KCP2" s="46"/>
      <c r="KCQ2" s="46"/>
      <c r="KCR2" s="46"/>
      <c r="KCS2" s="46"/>
      <c r="KCT2" s="46"/>
      <c r="KCU2" s="46"/>
      <c r="KCV2" s="46"/>
      <c r="KCW2" s="46"/>
      <c r="KCX2" s="46"/>
      <c r="KCY2" s="46"/>
      <c r="KCZ2" s="46"/>
      <c r="KDA2" s="46"/>
      <c r="KDB2" s="46"/>
      <c r="KDC2" s="46"/>
      <c r="KDD2" s="46"/>
      <c r="KDE2" s="46"/>
      <c r="KDF2" s="46"/>
      <c r="KDG2" s="46"/>
      <c r="KDH2" s="46"/>
      <c r="KDI2" s="46"/>
      <c r="KDJ2" s="46"/>
      <c r="KDK2" s="46"/>
      <c r="KDL2" s="46"/>
      <c r="KDM2" s="46"/>
      <c r="KDN2" s="46"/>
      <c r="KDO2" s="46"/>
      <c r="KDP2" s="46"/>
      <c r="KDQ2" s="46"/>
      <c r="KDR2" s="46"/>
      <c r="KDS2" s="46"/>
      <c r="KDT2" s="46"/>
      <c r="KDU2" s="46"/>
      <c r="KDV2" s="46"/>
      <c r="KDW2" s="46"/>
      <c r="KDX2" s="46"/>
      <c r="KDY2" s="46"/>
      <c r="KDZ2" s="46"/>
      <c r="KEA2" s="46"/>
      <c r="KEB2" s="46"/>
      <c r="KEC2" s="46"/>
      <c r="KED2" s="46"/>
      <c r="KEE2" s="46"/>
      <c r="KEF2" s="46"/>
      <c r="KEG2" s="46"/>
      <c r="KEH2" s="46"/>
      <c r="KEI2" s="46"/>
      <c r="KEJ2" s="46"/>
      <c r="KEK2" s="46"/>
      <c r="KEL2" s="46"/>
      <c r="KEM2" s="46"/>
      <c r="KEN2" s="46"/>
      <c r="KEO2" s="46"/>
      <c r="KEP2" s="46"/>
      <c r="KEQ2" s="46"/>
      <c r="KER2" s="46"/>
      <c r="KES2" s="46"/>
      <c r="KET2" s="46"/>
      <c r="KEU2" s="46"/>
      <c r="KEV2" s="46"/>
      <c r="KEW2" s="46"/>
      <c r="KEX2" s="46"/>
      <c r="KEY2" s="46"/>
      <c r="KEZ2" s="46"/>
      <c r="KFA2" s="46"/>
      <c r="KFB2" s="46"/>
      <c r="KFC2" s="46"/>
      <c r="KFD2" s="46"/>
      <c r="KFE2" s="46"/>
      <c r="KFF2" s="46"/>
      <c r="KFG2" s="46"/>
      <c r="KFH2" s="46"/>
      <c r="KFI2" s="46"/>
      <c r="KFJ2" s="46"/>
      <c r="KFK2" s="46"/>
      <c r="KFL2" s="46"/>
      <c r="KFM2" s="46"/>
      <c r="KFN2" s="46"/>
      <c r="KFO2" s="46"/>
      <c r="KFP2" s="46"/>
      <c r="KFQ2" s="46"/>
      <c r="KFR2" s="46"/>
      <c r="KFS2" s="46"/>
      <c r="KFT2" s="46"/>
      <c r="KFU2" s="46"/>
      <c r="KFV2" s="46"/>
      <c r="KFW2" s="46"/>
      <c r="KFX2" s="46"/>
      <c r="KFY2" s="46"/>
      <c r="KFZ2" s="46"/>
      <c r="KGA2" s="46"/>
      <c r="KGB2" s="46"/>
      <c r="KGC2" s="46"/>
      <c r="KGD2" s="46"/>
      <c r="KGE2" s="46"/>
      <c r="KGF2" s="46"/>
      <c r="KGG2" s="46"/>
      <c r="KGH2" s="46"/>
      <c r="KGI2" s="46"/>
      <c r="KGJ2" s="46"/>
      <c r="KGK2" s="46"/>
      <c r="KGL2" s="46"/>
      <c r="KGM2" s="46"/>
      <c r="KGN2" s="46"/>
      <c r="KGO2" s="46"/>
      <c r="KGP2" s="46"/>
      <c r="KGQ2" s="46"/>
      <c r="KGR2" s="46"/>
      <c r="KGS2" s="46"/>
      <c r="KGT2" s="46"/>
      <c r="KGU2" s="46"/>
      <c r="KGV2" s="46"/>
      <c r="KGW2" s="46"/>
      <c r="KGX2" s="46"/>
      <c r="KGY2" s="46"/>
      <c r="KGZ2" s="46"/>
      <c r="KHA2" s="46"/>
      <c r="KHB2" s="46"/>
      <c r="KHC2" s="46"/>
      <c r="KHD2" s="46"/>
      <c r="KHE2" s="46"/>
      <c r="KHF2" s="46"/>
      <c r="KHG2" s="46"/>
      <c r="KHH2" s="46"/>
      <c r="KHI2" s="46"/>
      <c r="KHJ2" s="46"/>
      <c r="KHK2" s="46"/>
      <c r="KHL2" s="46"/>
      <c r="KHM2" s="46"/>
      <c r="KHN2" s="46"/>
      <c r="KHO2" s="46"/>
      <c r="KHP2" s="46"/>
      <c r="KHQ2" s="46"/>
      <c r="KHR2" s="46"/>
      <c r="KHS2" s="46"/>
      <c r="KHT2" s="46"/>
      <c r="KHU2" s="46"/>
      <c r="KHV2" s="46"/>
      <c r="KHW2" s="46"/>
      <c r="KHX2" s="46"/>
      <c r="KHY2" s="46"/>
      <c r="KHZ2" s="46"/>
      <c r="KIA2" s="46"/>
      <c r="KIB2" s="46"/>
      <c r="KIC2" s="46"/>
      <c r="KID2" s="46"/>
      <c r="KIE2" s="46"/>
      <c r="KIF2" s="46"/>
      <c r="KIG2" s="46"/>
      <c r="KIH2" s="46"/>
      <c r="KII2" s="46"/>
      <c r="KIJ2" s="46"/>
      <c r="KIK2" s="46"/>
      <c r="KIL2" s="46"/>
      <c r="KIM2" s="46"/>
      <c r="KIN2" s="46"/>
      <c r="KIO2" s="46"/>
      <c r="KIP2" s="46"/>
      <c r="KIQ2" s="46"/>
      <c r="KIR2" s="46"/>
      <c r="KIS2" s="46"/>
      <c r="KIT2" s="46"/>
      <c r="KIU2" s="46"/>
      <c r="KIV2" s="46"/>
      <c r="KIW2" s="46"/>
      <c r="KIX2" s="46"/>
      <c r="KIY2" s="46"/>
      <c r="KIZ2" s="46"/>
      <c r="KJA2" s="46"/>
      <c r="KJB2" s="46"/>
      <c r="KJC2" s="46"/>
      <c r="KJD2" s="46"/>
      <c r="KJE2" s="46"/>
      <c r="KJF2" s="46"/>
      <c r="KJG2" s="46"/>
      <c r="KJH2" s="46"/>
      <c r="KJI2" s="46"/>
      <c r="KJJ2" s="46"/>
      <c r="KJK2" s="46"/>
      <c r="KJL2" s="46"/>
      <c r="KJM2" s="46"/>
      <c r="KJN2" s="46"/>
      <c r="KJO2" s="46"/>
      <c r="KJP2" s="46"/>
      <c r="KJQ2" s="46"/>
      <c r="KJR2" s="46"/>
      <c r="KJS2" s="46"/>
      <c r="KJT2" s="46"/>
      <c r="KJU2" s="46"/>
      <c r="KJV2" s="46"/>
      <c r="KJW2" s="46"/>
      <c r="KJX2" s="46"/>
      <c r="KJY2" s="46"/>
      <c r="KJZ2" s="46"/>
      <c r="KKA2" s="46"/>
      <c r="KKB2" s="46"/>
      <c r="KKC2" s="46"/>
      <c r="KKD2" s="46"/>
      <c r="KKE2" s="46"/>
      <c r="KKF2" s="46"/>
      <c r="KKG2" s="46"/>
      <c r="KKH2" s="46"/>
      <c r="KKI2" s="46"/>
      <c r="KKJ2" s="46"/>
      <c r="KKK2" s="46"/>
      <c r="KKL2" s="46"/>
      <c r="KKM2" s="46"/>
      <c r="KKN2" s="46"/>
      <c r="KKO2" s="46"/>
      <c r="KKP2" s="46"/>
      <c r="KKQ2" s="46"/>
      <c r="KKR2" s="46"/>
      <c r="KKS2" s="46"/>
      <c r="KKT2" s="46"/>
      <c r="KKU2" s="46"/>
      <c r="KKV2" s="46"/>
      <c r="KKW2" s="46"/>
      <c r="KKX2" s="46"/>
      <c r="KKY2" s="46"/>
      <c r="KKZ2" s="46"/>
      <c r="KLA2" s="46"/>
      <c r="KLB2" s="46"/>
      <c r="KLC2" s="46"/>
      <c r="KLD2" s="46"/>
      <c r="KLE2" s="46"/>
      <c r="KLF2" s="46"/>
      <c r="KLG2" s="46"/>
      <c r="KLH2" s="46"/>
      <c r="KLI2" s="46"/>
      <c r="KLJ2" s="46"/>
      <c r="KLK2" s="46"/>
      <c r="KLL2" s="46"/>
      <c r="KLM2" s="46"/>
      <c r="KLN2" s="46"/>
      <c r="KLO2" s="46"/>
      <c r="KLP2" s="46"/>
      <c r="KLQ2" s="46"/>
      <c r="KLR2" s="46"/>
      <c r="KLS2" s="46"/>
      <c r="KLT2" s="46"/>
      <c r="KLU2" s="46"/>
      <c r="KLV2" s="46"/>
      <c r="KLW2" s="46"/>
      <c r="KLX2" s="46"/>
      <c r="KLY2" s="46"/>
      <c r="KLZ2" s="46"/>
      <c r="KMA2" s="46"/>
      <c r="KMB2" s="46"/>
      <c r="KMC2" s="46"/>
      <c r="KMD2" s="46"/>
      <c r="KME2" s="46"/>
      <c r="KMF2" s="46"/>
      <c r="KMG2" s="46"/>
      <c r="KMH2" s="46"/>
      <c r="KMI2" s="46"/>
      <c r="KMJ2" s="46"/>
      <c r="KMK2" s="46"/>
      <c r="KML2" s="46"/>
      <c r="KMM2" s="46"/>
      <c r="KMN2" s="46"/>
      <c r="KMO2" s="46"/>
      <c r="KMP2" s="46"/>
      <c r="KMQ2" s="46"/>
      <c r="KMR2" s="46"/>
      <c r="KMS2" s="46"/>
      <c r="KMT2" s="46"/>
      <c r="KMU2" s="46"/>
      <c r="KMV2" s="46"/>
      <c r="KMW2" s="46"/>
      <c r="KMX2" s="46"/>
      <c r="KMY2" s="46"/>
      <c r="KMZ2" s="46"/>
      <c r="KNA2" s="46"/>
      <c r="KNB2" s="46"/>
      <c r="KNC2" s="46"/>
      <c r="KND2" s="46"/>
      <c r="KNE2" s="46"/>
      <c r="KNF2" s="46"/>
      <c r="KNG2" s="46"/>
      <c r="KNH2" s="46"/>
      <c r="KNI2" s="46"/>
      <c r="KNJ2" s="46"/>
      <c r="KNK2" s="46"/>
      <c r="KNL2" s="46"/>
      <c r="KNM2" s="46"/>
      <c r="KNN2" s="46"/>
      <c r="KNO2" s="46"/>
      <c r="KNP2" s="46"/>
      <c r="KNQ2" s="46"/>
      <c r="KNR2" s="46"/>
      <c r="KNS2" s="46"/>
      <c r="KNT2" s="46"/>
      <c r="KNU2" s="46"/>
      <c r="KNV2" s="46"/>
      <c r="KNW2" s="46"/>
      <c r="KNX2" s="46"/>
      <c r="KNY2" s="46"/>
      <c r="KNZ2" s="46"/>
      <c r="KOA2" s="46"/>
      <c r="KOB2" s="46"/>
      <c r="KOC2" s="46"/>
      <c r="KOD2" s="46"/>
      <c r="KOE2" s="46"/>
      <c r="KOF2" s="46"/>
      <c r="KOG2" s="46"/>
      <c r="KOH2" s="46"/>
      <c r="KOI2" s="46"/>
      <c r="KOJ2" s="46"/>
      <c r="KOK2" s="46"/>
      <c r="KOL2" s="46"/>
      <c r="KOM2" s="46"/>
      <c r="KON2" s="46"/>
      <c r="KOO2" s="46"/>
      <c r="KOP2" s="46"/>
      <c r="KOQ2" s="46"/>
      <c r="KOR2" s="46"/>
      <c r="KOS2" s="46"/>
      <c r="KOT2" s="46"/>
      <c r="KOU2" s="46"/>
      <c r="KOV2" s="46"/>
      <c r="KOW2" s="46"/>
      <c r="KOX2" s="46"/>
      <c r="KOY2" s="46"/>
      <c r="KOZ2" s="46"/>
      <c r="KPA2" s="46"/>
      <c r="KPB2" s="46"/>
      <c r="KPC2" s="46"/>
      <c r="KPD2" s="46"/>
      <c r="KPE2" s="46"/>
      <c r="KPF2" s="46"/>
      <c r="KPG2" s="46"/>
      <c r="KPH2" s="46"/>
      <c r="KPI2" s="46"/>
      <c r="KPJ2" s="46"/>
      <c r="KPK2" s="46"/>
      <c r="KPL2" s="46"/>
      <c r="KPM2" s="46"/>
      <c r="KPN2" s="46"/>
      <c r="KPO2" s="46"/>
      <c r="KPP2" s="46"/>
      <c r="KPQ2" s="46"/>
      <c r="KPR2" s="46"/>
      <c r="KPS2" s="46"/>
      <c r="KPT2" s="46"/>
      <c r="KPU2" s="46"/>
      <c r="KPV2" s="46"/>
      <c r="KPW2" s="46"/>
      <c r="KPX2" s="46"/>
      <c r="KPY2" s="46"/>
      <c r="KPZ2" s="46"/>
      <c r="KQA2" s="46"/>
      <c r="KQB2" s="46"/>
      <c r="KQC2" s="46"/>
      <c r="KQD2" s="46"/>
      <c r="KQE2" s="46"/>
      <c r="KQF2" s="46"/>
      <c r="KQG2" s="46"/>
      <c r="KQH2" s="46"/>
      <c r="KQI2" s="46"/>
      <c r="KQJ2" s="46"/>
      <c r="KQK2" s="46"/>
      <c r="KQL2" s="46"/>
      <c r="KQM2" s="46"/>
      <c r="KQN2" s="46"/>
      <c r="KQO2" s="46"/>
      <c r="KQP2" s="46"/>
      <c r="KQQ2" s="46"/>
      <c r="KQR2" s="46"/>
      <c r="KQS2" s="46"/>
      <c r="KQT2" s="46"/>
      <c r="KQU2" s="46"/>
      <c r="KQV2" s="46"/>
      <c r="KQW2" s="46"/>
      <c r="KQX2" s="46"/>
      <c r="KQY2" s="46"/>
      <c r="KQZ2" s="46"/>
      <c r="KRA2" s="46"/>
      <c r="KRB2" s="46"/>
      <c r="KRC2" s="46"/>
      <c r="KRD2" s="46"/>
      <c r="KRE2" s="46"/>
      <c r="KRF2" s="46"/>
      <c r="KRG2" s="46"/>
      <c r="KRH2" s="46"/>
      <c r="KRI2" s="46"/>
      <c r="KRJ2" s="46"/>
      <c r="KRK2" s="46"/>
      <c r="KRL2" s="46"/>
      <c r="KRM2" s="46"/>
      <c r="KRN2" s="46"/>
      <c r="KRO2" s="46"/>
      <c r="KRP2" s="46"/>
      <c r="KRQ2" s="46"/>
      <c r="KRR2" s="46"/>
      <c r="KRS2" s="46"/>
      <c r="KRT2" s="46"/>
      <c r="KRU2" s="46"/>
      <c r="KRV2" s="46"/>
      <c r="KRW2" s="46"/>
      <c r="KRX2" s="46"/>
      <c r="KRY2" s="46"/>
      <c r="KRZ2" s="46"/>
      <c r="KSA2" s="46"/>
      <c r="KSB2" s="46"/>
      <c r="KSC2" s="46"/>
      <c r="KSD2" s="46"/>
      <c r="KSE2" s="46"/>
      <c r="KSF2" s="46"/>
      <c r="KSG2" s="46"/>
      <c r="KSH2" s="46"/>
      <c r="KSI2" s="46"/>
      <c r="KSJ2" s="46"/>
      <c r="KSK2" s="46"/>
      <c r="KSL2" s="46"/>
      <c r="KSM2" s="46"/>
      <c r="KSN2" s="46"/>
      <c r="KSO2" s="46"/>
      <c r="KSP2" s="46"/>
      <c r="KSQ2" s="46"/>
      <c r="KSR2" s="46"/>
      <c r="KSS2" s="46"/>
      <c r="KST2" s="46"/>
      <c r="KSU2" s="46"/>
      <c r="KSV2" s="46"/>
      <c r="KSW2" s="46"/>
      <c r="KSX2" s="46"/>
      <c r="KSY2" s="46"/>
      <c r="KSZ2" s="46"/>
      <c r="KTA2" s="46"/>
      <c r="KTB2" s="46"/>
      <c r="KTC2" s="46"/>
      <c r="KTD2" s="46"/>
      <c r="KTE2" s="46"/>
      <c r="KTF2" s="46"/>
      <c r="KTG2" s="46"/>
      <c r="KTH2" s="46"/>
      <c r="KTI2" s="46"/>
      <c r="KTJ2" s="46"/>
      <c r="KTK2" s="46"/>
      <c r="KTL2" s="46"/>
      <c r="KTM2" s="46"/>
      <c r="KTN2" s="46"/>
      <c r="KTO2" s="46"/>
      <c r="KTP2" s="46"/>
      <c r="KTQ2" s="46"/>
      <c r="KTR2" s="46"/>
      <c r="KTS2" s="46"/>
      <c r="KTT2" s="46"/>
      <c r="KTU2" s="46"/>
      <c r="KTV2" s="46"/>
      <c r="KTW2" s="46"/>
      <c r="KTX2" s="46"/>
      <c r="KTY2" s="46"/>
      <c r="KTZ2" s="46"/>
      <c r="KUA2" s="46"/>
      <c r="KUB2" s="46"/>
      <c r="KUC2" s="46"/>
      <c r="KUD2" s="46"/>
      <c r="KUE2" s="46"/>
      <c r="KUF2" s="46"/>
      <c r="KUG2" s="46"/>
      <c r="KUH2" s="46"/>
      <c r="KUI2" s="46"/>
      <c r="KUJ2" s="46"/>
      <c r="KUK2" s="46"/>
      <c r="KUL2" s="46"/>
      <c r="KUM2" s="46"/>
      <c r="KUN2" s="46"/>
      <c r="KUO2" s="46"/>
      <c r="KUP2" s="46"/>
      <c r="KUQ2" s="46"/>
      <c r="KUR2" s="46"/>
      <c r="KUS2" s="46"/>
      <c r="KUT2" s="46"/>
      <c r="KUU2" s="46"/>
      <c r="KUV2" s="46"/>
      <c r="KUW2" s="46"/>
      <c r="KUX2" s="46"/>
      <c r="KUY2" s="46"/>
      <c r="KUZ2" s="46"/>
      <c r="KVA2" s="46"/>
      <c r="KVB2" s="46"/>
      <c r="KVC2" s="46"/>
      <c r="KVD2" s="46"/>
      <c r="KVE2" s="46"/>
      <c r="KVF2" s="46"/>
      <c r="KVG2" s="46"/>
      <c r="KVH2" s="46"/>
      <c r="KVI2" s="46"/>
      <c r="KVJ2" s="46"/>
      <c r="KVK2" s="46"/>
      <c r="KVL2" s="46"/>
      <c r="KVM2" s="46"/>
      <c r="KVN2" s="46"/>
      <c r="KVO2" s="46"/>
      <c r="KVP2" s="46"/>
      <c r="KVQ2" s="46"/>
      <c r="KVR2" s="46"/>
      <c r="KVS2" s="46"/>
      <c r="KVT2" s="46"/>
      <c r="KVU2" s="46"/>
      <c r="KVV2" s="46"/>
      <c r="KVW2" s="46"/>
      <c r="KVX2" s="46"/>
      <c r="KVY2" s="46"/>
      <c r="KVZ2" s="46"/>
      <c r="KWA2" s="46"/>
      <c r="KWB2" s="46"/>
      <c r="KWC2" s="46"/>
      <c r="KWD2" s="46"/>
      <c r="KWE2" s="46"/>
      <c r="KWF2" s="46"/>
      <c r="KWG2" s="46"/>
      <c r="KWH2" s="46"/>
      <c r="KWI2" s="46"/>
      <c r="KWJ2" s="46"/>
      <c r="KWK2" s="46"/>
      <c r="KWL2" s="46"/>
      <c r="KWM2" s="46"/>
      <c r="KWN2" s="46"/>
      <c r="KWO2" s="46"/>
      <c r="KWP2" s="46"/>
      <c r="KWQ2" s="46"/>
      <c r="KWR2" s="46"/>
      <c r="KWS2" s="46"/>
      <c r="KWT2" s="46"/>
      <c r="KWU2" s="46"/>
      <c r="KWV2" s="46"/>
      <c r="KWW2" s="46"/>
      <c r="KWX2" s="46"/>
      <c r="KWY2" s="46"/>
      <c r="KWZ2" s="46"/>
      <c r="KXA2" s="46"/>
      <c r="KXB2" s="46"/>
      <c r="KXC2" s="46"/>
      <c r="KXD2" s="46"/>
      <c r="KXE2" s="46"/>
      <c r="KXF2" s="46"/>
      <c r="KXG2" s="46"/>
      <c r="KXH2" s="46"/>
      <c r="KXI2" s="46"/>
      <c r="KXJ2" s="46"/>
      <c r="KXK2" s="46"/>
      <c r="KXL2" s="46"/>
      <c r="KXM2" s="46"/>
      <c r="KXN2" s="46"/>
      <c r="KXO2" s="46"/>
      <c r="KXP2" s="46"/>
      <c r="KXQ2" s="46"/>
      <c r="KXR2" s="46"/>
      <c r="KXS2" s="46"/>
      <c r="KXT2" s="46"/>
      <c r="KXU2" s="46"/>
      <c r="KXV2" s="46"/>
      <c r="KXW2" s="46"/>
      <c r="KXX2" s="46"/>
      <c r="KXY2" s="46"/>
      <c r="KXZ2" s="46"/>
      <c r="KYA2" s="46"/>
      <c r="KYB2" s="46"/>
      <c r="KYC2" s="46"/>
      <c r="KYD2" s="46"/>
      <c r="KYE2" s="46"/>
      <c r="KYF2" s="46"/>
      <c r="KYG2" s="46"/>
      <c r="KYH2" s="46"/>
      <c r="KYI2" s="46"/>
      <c r="KYJ2" s="46"/>
      <c r="KYK2" s="46"/>
      <c r="KYL2" s="46"/>
      <c r="KYM2" s="46"/>
      <c r="KYN2" s="46"/>
      <c r="KYO2" s="46"/>
      <c r="KYP2" s="46"/>
      <c r="KYQ2" s="46"/>
      <c r="KYR2" s="46"/>
      <c r="KYS2" s="46"/>
      <c r="KYT2" s="46"/>
      <c r="KYU2" s="46"/>
      <c r="KYV2" s="46"/>
      <c r="KYW2" s="46"/>
      <c r="KYX2" s="46"/>
      <c r="KYY2" s="46"/>
      <c r="KYZ2" s="46"/>
      <c r="KZA2" s="46"/>
      <c r="KZB2" s="46"/>
      <c r="KZC2" s="46"/>
      <c r="KZD2" s="46"/>
      <c r="KZE2" s="46"/>
      <c r="KZF2" s="46"/>
      <c r="KZG2" s="46"/>
      <c r="KZH2" s="46"/>
      <c r="KZI2" s="46"/>
      <c r="KZJ2" s="46"/>
      <c r="KZK2" s="46"/>
      <c r="KZL2" s="46"/>
      <c r="KZM2" s="46"/>
      <c r="KZN2" s="46"/>
      <c r="KZO2" s="46"/>
      <c r="KZP2" s="46"/>
      <c r="KZQ2" s="46"/>
      <c r="KZR2" s="46"/>
      <c r="KZS2" s="46"/>
      <c r="KZT2" s="46"/>
      <c r="KZU2" s="46"/>
      <c r="KZV2" s="46"/>
      <c r="KZW2" s="46"/>
      <c r="KZX2" s="46"/>
      <c r="KZY2" s="46"/>
      <c r="KZZ2" s="46"/>
      <c r="LAA2" s="46"/>
      <c r="LAB2" s="46"/>
      <c r="LAC2" s="46"/>
      <c r="LAD2" s="46"/>
      <c r="LAE2" s="46"/>
      <c r="LAF2" s="46"/>
      <c r="LAG2" s="46"/>
      <c r="LAH2" s="46"/>
      <c r="LAI2" s="46"/>
      <c r="LAJ2" s="46"/>
      <c r="LAK2" s="46"/>
      <c r="LAL2" s="46"/>
      <c r="LAM2" s="46"/>
      <c r="LAN2" s="46"/>
      <c r="LAO2" s="46"/>
      <c r="LAP2" s="46"/>
      <c r="LAQ2" s="46"/>
      <c r="LAR2" s="46"/>
      <c r="LAS2" s="46"/>
      <c r="LAT2" s="46"/>
      <c r="LAU2" s="46"/>
      <c r="LAV2" s="46"/>
      <c r="LAW2" s="46"/>
      <c r="LAX2" s="46"/>
      <c r="LAY2" s="46"/>
      <c r="LAZ2" s="46"/>
      <c r="LBA2" s="46"/>
      <c r="LBB2" s="46"/>
      <c r="LBC2" s="46"/>
      <c r="LBD2" s="46"/>
      <c r="LBE2" s="46"/>
      <c r="LBF2" s="46"/>
      <c r="LBG2" s="46"/>
      <c r="LBH2" s="46"/>
      <c r="LBI2" s="46"/>
      <c r="LBJ2" s="46"/>
      <c r="LBK2" s="46"/>
      <c r="LBL2" s="46"/>
      <c r="LBM2" s="46"/>
      <c r="LBN2" s="46"/>
      <c r="LBO2" s="46"/>
      <c r="LBP2" s="46"/>
      <c r="LBQ2" s="46"/>
      <c r="LBR2" s="46"/>
      <c r="LBS2" s="46"/>
      <c r="LBT2" s="46"/>
      <c r="LBU2" s="46"/>
      <c r="LBV2" s="46"/>
      <c r="LBW2" s="46"/>
      <c r="LBX2" s="46"/>
      <c r="LBY2" s="46"/>
      <c r="LBZ2" s="46"/>
      <c r="LCA2" s="46"/>
      <c r="LCB2" s="46"/>
      <c r="LCC2" s="46"/>
      <c r="LCD2" s="46"/>
      <c r="LCE2" s="46"/>
      <c r="LCF2" s="46"/>
      <c r="LCG2" s="46"/>
      <c r="LCH2" s="46"/>
      <c r="LCI2" s="46"/>
      <c r="LCJ2" s="46"/>
      <c r="LCK2" s="46"/>
      <c r="LCL2" s="46"/>
      <c r="LCM2" s="46"/>
      <c r="LCN2" s="46"/>
      <c r="LCO2" s="46"/>
      <c r="LCP2" s="46"/>
      <c r="LCQ2" s="46"/>
      <c r="LCR2" s="46"/>
      <c r="LCS2" s="46"/>
      <c r="LCT2" s="46"/>
      <c r="LCU2" s="46"/>
      <c r="LCV2" s="46"/>
      <c r="LCW2" s="46"/>
      <c r="LCX2" s="46"/>
      <c r="LCY2" s="46"/>
      <c r="LCZ2" s="46"/>
      <c r="LDA2" s="46"/>
      <c r="LDB2" s="46"/>
      <c r="LDC2" s="46"/>
      <c r="LDD2" s="46"/>
      <c r="LDE2" s="46"/>
      <c r="LDF2" s="46"/>
      <c r="LDG2" s="46"/>
      <c r="LDH2" s="46"/>
      <c r="LDI2" s="46"/>
      <c r="LDJ2" s="46"/>
      <c r="LDK2" s="46"/>
      <c r="LDL2" s="46"/>
      <c r="LDM2" s="46"/>
      <c r="LDN2" s="46"/>
      <c r="LDO2" s="46"/>
      <c r="LDP2" s="46"/>
      <c r="LDQ2" s="46"/>
      <c r="LDR2" s="46"/>
      <c r="LDS2" s="46"/>
      <c r="LDT2" s="46"/>
      <c r="LDU2" s="46"/>
      <c r="LDV2" s="46"/>
      <c r="LDW2" s="46"/>
      <c r="LDX2" s="46"/>
      <c r="LDY2" s="46"/>
      <c r="LDZ2" s="46"/>
      <c r="LEA2" s="46"/>
      <c r="LEB2" s="46"/>
      <c r="LEC2" s="46"/>
      <c r="LED2" s="46"/>
      <c r="LEE2" s="46"/>
      <c r="LEF2" s="46"/>
      <c r="LEG2" s="46"/>
      <c r="LEH2" s="46"/>
      <c r="LEI2" s="46"/>
      <c r="LEJ2" s="46"/>
      <c r="LEK2" s="46"/>
      <c r="LEL2" s="46"/>
      <c r="LEM2" s="46"/>
      <c r="LEN2" s="46"/>
      <c r="LEO2" s="46"/>
      <c r="LEP2" s="46"/>
      <c r="LEQ2" s="46"/>
      <c r="LER2" s="46"/>
      <c r="LES2" s="46"/>
      <c r="LET2" s="46"/>
      <c r="LEU2" s="46"/>
      <c r="LEV2" s="46"/>
      <c r="LEW2" s="46"/>
      <c r="LEX2" s="46"/>
      <c r="LEY2" s="46"/>
      <c r="LEZ2" s="46"/>
      <c r="LFA2" s="46"/>
      <c r="LFB2" s="46"/>
      <c r="LFC2" s="46"/>
      <c r="LFD2" s="46"/>
      <c r="LFE2" s="46"/>
      <c r="LFF2" s="46"/>
      <c r="LFG2" s="46"/>
      <c r="LFH2" s="46"/>
      <c r="LFI2" s="46"/>
      <c r="LFJ2" s="46"/>
      <c r="LFK2" s="46"/>
      <c r="LFL2" s="46"/>
      <c r="LFM2" s="46"/>
      <c r="LFN2" s="46"/>
      <c r="LFO2" s="46"/>
      <c r="LFP2" s="46"/>
      <c r="LFQ2" s="46"/>
      <c r="LFR2" s="46"/>
      <c r="LFS2" s="46"/>
      <c r="LFT2" s="46"/>
      <c r="LFU2" s="46"/>
      <c r="LFV2" s="46"/>
      <c r="LFW2" s="46"/>
      <c r="LFX2" s="46"/>
      <c r="LFY2" s="46"/>
      <c r="LFZ2" s="46"/>
      <c r="LGA2" s="46"/>
      <c r="LGB2" s="46"/>
      <c r="LGC2" s="46"/>
      <c r="LGD2" s="46"/>
      <c r="LGE2" s="46"/>
      <c r="LGF2" s="46"/>
      <c r="LGG2" s="46"/>
      <c r="LGH2" s="46"/>
      <c r="LGI2" s="46"/>
      <c r="LGJ2" s="46"/>
      <c r="LGK2" s="46"/>
      <c r="LGL2" s="46"/>
      <c r="LGM2" s="46"/>
      <c r="LGN2" s="46"/>
      <c r="LGO2" s="46"/>
      <c r="LGP2" s="46"/>
      <c r="LGQ2" s="46"/>
      <c r="LGR2" s="46"/>
      <c r="LGS2" s="46"/>
      <c r="LGT2" s="46"/>
      <c r="LGU2" s="46"/>
      <c r="LGV2" s="46"/>
      <c r="LGW2" s="46"/>
      <c r="LGX2" s="46"/>
      <c r="LGY2" s="46"/>
      <c r="LGZ2" s="46"/>
      <c r="LHA2" s="46"/>
      <c r="LHB2" s="46"/>
      <c r="LHC2" s="46"/>
      <c r="LHD2" s="46"/>
      <c r="LHE2" s="46"/>
      <c r="LHF2" s="46"/>
      <c r="LHG2" s="46"/>
      <c r="LHH2" s="46"/>
      <c r="LHI2" s="46"/>
      <c r="LHJ2" s="46"/>
      <c r="LHK2" s="46"/>
      <c r="LHL2" s="46"/>
      <c r="LHM2" s="46"/>
      <c r="LHN2" s="46"/>
      <c r="LHO2" s="46"/>
      <c r="LHP2" s="46"/>
      <c r="LHQ2" s="46"/>
      <c r="LHR2" s="46"/>
      <c r="LHS2" s="46"/>
      <c r="LHT2" s="46"/>
      <c r="LHU2" s="46"/>
      <c r="LHV2" s="46"/>
      <c r="LHW2" s="46"/>
      <c r="LHX2" s="46"/>
      <c r="LHY2" s="46"/>
      <c r="LHZ2" s="46"/>
      <c r="LIA2" s="46"/>
      <c r="LIB2" s="46"/>
      <c r="LIC2" s="46"/>
      <c r="LID2" s="46"/>
      <c r="LIE2" s="46"/>
      <c r="LIF2" s="46"/>
      <c r="LIG2" s="46"/>
      <c r="LIH2" s="46"/>
      <c r="LII2" s="46"/>
      <c r="LIJ2" s="46"/>
      <c r="LIK2" s="46"/>
      <c r="LIL2" s="46"/>
      <c r="LIM2" s="46"/>
      <c r="LIN2" s="46"/>
      <c r="LIO2" s="46"/>
      <c r="LIP2" s="46"/>
      <c r="LIQ2" s="46"/>
      <c r="LIR2" s="46"/>
      <c r="LIS2" s="46"/>
      <c r="LIT2" s="46"/>
      <c r="LIU2" s="46"/>
      <c r="LIV2" s="46"/>
      <c r="LIW2" s="46"/>
      <c r="LIX2" s="46"/>
      <c r="LIY2" s="46"/>
      <c r="LIZ2" s="46"/>
      <c r="LJA2" s="46"/>
      <c r="LJB2" s="46"/>
      <c r="LJC2" s="46"/>
      <c r="LJD2" s="46"/>
      <c r="LJE2" s="46"/>
      <c r="LJF2" s="46"/>
      <c r="LJG2" s="46"/>
      <c r="LJH2" s="46"/>
      <c r="LJI2" s="46"/>
      <c r="LJJ2" s="46"/>
      <c r="LJK2" s="46"/>
      <c r="LJL2" s="46"/>
      <c r="LJM2" s="46"/>
      <c r="LJN2" s="46"/>
      <c r="LJO2" s="46"/>
      <c r="LJP2" s="46"/>
      <c r="LJQ2" s="46"/>
      <c r="LJR2" s="46"/>
      <c r="LJS2" s="46"/>
      <c r="LJT2" s="46"/>
      <c r="LJU2" s="46"/>
      <c r="LJV2" s="46"/>
      <c r="LJW2" s="46"/>
      <c r="LJX2" s="46"/>
      <c r="LJY2" s="46"/>
      <c r="LJZ2" s="46"/>
      <c r="LKA2" s="46"/>
      <c r="LKB2" s="46"/>
      <c r="LKC2" s="46"/>
      <c r="LKD2" s="46"/>
      <c r="LKE2" s="46"/>
      <c r="LKF2" s="46"/>
      <c r="LKG2" s="46"/>
      <c r="LKH2" s="46"/>
      <c r="LKI2" s="46"/>
      <c r="LKJ2" s="46"/>
      <c r="LKK2" s="46"/>
      <c r="LKL2" s="46"/>
      <c r="LKM2" s="46"/>
      <c r="LKN2" s="46"/>
      <c r="LKO2" s="46"/>
      <c r="LKP2" s="46"/>
      <c r="LKQ2" s="46"/>
      <c r="LKR2" s="46"/>
      <c r="LKS2" s="46"/>
      <c r="LKT2" s="46"/>
      <c r="LKU2" s="46"/>
      <c r="LKV2" s="46"/>
      <c r="LKW2" s="46"/>
      <c r="LKX2" s="46"/>
      <c r="LKY2" s="46"/>
      <c r="LKZ2" s="46"/>
      <c r="LLA2" s="46"/>
      <c r="LLB2" s="46"/>
      <c r="LLC2" s="46"/>
      <c r="LLD2" s="46"/>
      <c r="LLE2" s="46"/>
      <c r="LLF2" s="46"/>
      <c r="LLG2" s="46"/>
      <c r="LLH2" s="46"/>
      <c r="LLI2" s="46"/>
      <c r="LLJ2" s="46"/>
      <c r="LLK2" s="46"/>
      <c r="LLL2" s="46"/>
      <c r="LLM2" s="46"/>
      <c r="LLN2" s="46"/>
      <c r="LLO2" s="46"/>
      <c r="LLP2" s="46"/>
      <c r="LLQ2" s="46"/>
      <c r="LLR2" s="46"/>
      <c r="LLS2" s="46"/>
      <c r="LLT2" s="46"/>
      <c r="LLU2" s="46"/>
      <c r="LLV2" s="46"/>
      <c r="LLW2" s="46"/>
      <c r="LLX2" s="46"/>
      <c r="LLY2" s="46"/>
      <c r="LLZ2" s="46"/>
      <c r="LMA2" s="46"/>
      <c r="LMB2" s="46"/>
      <c r="LMC2" s="46"/>
      <c r="LMD2" s="46"/>
      <c r="LME2" s="46"/>
      <c r="LMF2" s="46"/>
      <c r="LMG2" s="46"/>
      <c r="LMH2" s="46"/>
      <c r="LMI2" s="46"/>
      <c r="LMJ2" s="46"/>
      <c r="LMK2" s="46"/>
      <c r="LML2" s="46"/>
      <c r="LMM2" s="46"/>
      <c r="LMN2" s="46"/>
      <c r="LMO2" s="46"/>
      <c r="LMP2" s="46"/>
      <c r="LMQ2" s="46"/>
      <c r="LMR2" s="46"/>
      <c r="LMS2" s="46"/>
      <c r="LMT2" s="46"/>
      <c r="LMU2" s="46"/>
      <c r="LMV2" s="46"/>
      <c r="LMW2" s="46"/>
      <c r="LMX2" s="46"/>
      <c r="LMY2" s="46"/>
      <c r="LMZ2" s="46"/>
      <c r="LNA2" s="46"/>
      <c r="LNB2" s="46"/>
      <c r="LNC2" s="46"/>
      <c r="LND2" s="46"/>
      <c r="LNE2" s="46"/>
      <c r="LNF2" s="46"/>
      <c r="LNG2" s="46"/>
      <c r="LNH2" s="46"/>
      <c r="LNI2" s="46"/>
      <c r="LNJ2" s="46"/>
      <c r="LNK2" s="46"/>
      <c r="LNL2" s="46"/>
      <c r="LNM2" s="46"/>
      <c r="LNN2" s="46"/>
      <c r="LNO2" s="46"/>
      <c r="LNP2" s="46"/>
      <c r="LNQ2" s="46"/>
      <c r="LNR2" s="46"/>
      <c r="LNS2" s="46"/>
      <c r="LNT2" s="46"/>
      <c r="LNU2" s="46"/>
      <c r="LNV2" s="46"/>
      <c r="LNW2" s="46"/>
      <c r="LNX2" s="46"/>
      <c r="LNY2" s="46"/>
      <c r="LNZ2" s="46"/>
      <c r="LOA2" s="46"/>
      <c r="LOB2" s="46"/>
      <c r="LOC2" s="46"/>
      <c r="LOD2" s="46"/>
      <c r="LOE2" s="46"/>
      <c r="LOF2" s="46"/>
      <c r="LOG2" s="46"/>
      <c r="LOH2" s="46"/>
      <c r="LOI2" s="46"/>
      <c r="LOJ2" s="46"/>
      <c r="LOK2" s="46"/>
      <c r="LOL2" s="46"/>
      <c r="LOM2" s="46"/>
      <c r="LON2" s="46"/>
      <c r="LOO2" s="46"/>
      <c r="LOP2" s="46"/>
      <c r="LOQ2" s="46"/>
      <c r="LOR2" s="46"/>
      <c r="LOS2" s="46"/>
      <c r="LOT2" s="46"/>
      <c r="LOU2" s="46"/>
      <c r="LOV2" s="46"/>
      <c r="LOW2" s="46"/>
      <c r="LOX2" s="46"/>
      <c r="LOY2" s="46"/>
      <c r="LOZ2" s="46"/>
      <c r="LPA2" s="46"/>
      <c r="LPB2" s="46"/>
      <c r="LPC2" s="46"/>
      <c r="LPD2" s="46"/>
      <c r="LPE2" s="46"/>
      <c r="LPF2" s="46"/>
      <c r="LPG2" s="46"/>
      <c r="LPH2" s="46"/>
      <c r="LPI2" s="46"/>
      <c r="LPJ2" s="46"/>
      <c r="LPK2" s="46"/>
      <c r="LPL2" s="46"/>
      <c r="LPM2" s="46"/>
      <c r="LPN2" s="46"/>
      <c r="LPO2" s="46"/>
      <c r="LPP2" s="46"/>
      <c r="LPQ2" s="46"/>
      <c r="LPR2" s="46"/>
      <c r="LPS2" s="46"/>
      <c r="LPT2" s="46"/>
      <c r="LPU2" s="46"/>
      <c r="LPV2" s="46"/>
      <c r="LPW2" s="46"/>
      <c r="LPX2" s="46"/>
      <c r="LPY2" s="46"/>
      <c r="LPZ2" s="46"/>
      <c r="LQA2" s="46"/>
      <c r="LQB2" s="46"/>
      <c r="LQC2" s="46"/>
      <c r="LQD2" s="46"/>
      <c r="LQE2" s="46"/>
      <c r="LQF2" s="46"/>
      <c r="LQG2" s="46"/>
      <c r="LQH2" s="46"/>
      <c r="LQI2" s="46"/>
      <c r="LQJ2" s="46"/>
      <c r="LQK2" s="46"/>
      <c r="LQL2" s="46"/>
      <c r="LQM2" s="46"/>
      <c r="LQN2" s="46"/>
      <c r="LQO2" s="46"/>
      <c r="LQP2" s="46"/>
      <c r="LQQ2" s="46"/>
      <c r="LQR2" s="46"/>
      <c r="LQS2" s="46"/>
      <c r="LQT2" s="46"/>
      <c r="LQU2" s="46"/>
      <c r="LQV2" s="46"/>
      <c r="LQW2" s="46"/>
      <c r="LQX2" s="46"/>
      <c r="LQY2" s="46"/>
      <c r="LQZ2" s="46"/>
      <c r="LRA2" s="46"/>
      <c r="LRB2" s="46"/>
      <c r="LRC2" s="46"/>
      <c r="LRD2" s="46"/>
      <c r="LRE2" s="46"/>
      <c r="LRF2" s="46"/>
      <c r="LRG2" s="46"/>
      <c r="LRH2" s="46"/>
      <c r="LRI2" s="46"/>
      <c r="LRJ2" s="46"/>
      <c r="LRK2" s="46"/>
      <c r="LRL2" s="46"/>
      <c r="LRM2" s="46"/>
      <c r="LRN2" s="46"/>
      <c r="LRO2" s="46"/>
      <c r="LRP2" s="46"/>
      <c r="LRQ2" s="46"/>
      <c r="LRR2" s="46"/>
      <c r="LRS2" s="46"/>
      <c r="LRT2" s="46"/>
      <c r="LRU2" s="46"/>
      <c r="LRV2" s="46"/>
      <c r="LRW2" s="46"/>
      <c r="LRX2" s="46"/>
      <c r="LRY2" s="46"/>
      <c r="LRZ2" s="46"/>
      <c r="LSA2" s="46"/>
      <c r="LSB2" s="46"/>
      <c r="LSC2" s="46"/>
      <c r="LSD2" s="46"/>
      <c r="LSE2" s="46"/>
      <c r="LSF2" s="46"/>
      <c r="LSG2" s="46"/>
      <c r="LSH2" s="46"/>
      <c r="LSI2" s="46"/>
      <c r="LSJ2" s="46"/>
      <c r="LSK2" s="46"/>
      <c r="LSL2" s="46"/>
      <c r="LSM2" s="46"/>
      <c r="LSN2" s="46"/>
      <c r="LSO2" s="46"/>
      <c r="LSP2" s="46"/>
      <c r="LSQ2" s="46"/>
      <c r="LSR2" s="46"/>
      <c r="LSS2" s="46"/>
      <c r="LST2" s="46"/>
      <c r="LSU2" s="46"/>
      <c r="LSV2" s="46"/>
      <c r="LSW2" s="46"/>
      <c r="LSX2" s="46"/>
      <c r="LSY2" s="46"/>
      <c r="LSZ2" s="46"/>
      <c r="LTA2" s="46"/>
      <c r="LTB2" s="46"/>
      <c r="LTC2" s="46"/>
      <c r="LTD2" s="46"/>
      <c r="LTE2" s="46"/>
      <c r="LTF2" s="46"/>
      <c r="LTG2" s="46"/>
      <c r="LTH2" s="46"/>
      <c r="LTI2" s="46"/>
      <c r="LTJ2" s="46"/>
      <c r="LTK2" s="46"/>
      <c r="LTL2" s="46"/>
      <c r="LTM2" s="46"/>
      <c r="LTN2" s="46"/>
      <c r="LTO2" s="46"/>
      <c r="LTP2" s="46"/>
      <c r="LTQ2" s="46"/>
      <c r="LTR2" s="46"/>
      <c r="LTS2" s="46"/>
      <c r="LTT2" s="46"/>
      <c r="LTU2" s="46"/>
      <c r="LTV2" s="46"/>
      <c r="LTW2" s="46"/>
      <c r="LTX2" s="46"/>
      <c r="LTY2" s="46"/>
      <c r="LTZ2" s="46"/>
      <c r="LUA2" s="46"/>
      <c r="LUB2" s="46"/>
      <c r="LUC2" s="46"/>
      <c r="LUD2" s="46"/>
      <c r="LUE2" s="46"/>
      <c r="LUF2" s="46"/>
      <c r="LUG2" s="46"/>
      <c r="LUH2" s="46"/>
      <c r="LUI2" s="46"/>
      <c r="LUJ2" s="46"/>
      <c r="LUK2" s="46"/>
      <c r="LUL2" s="46"/>
      <c r="LUM2" s="46"/>
      <c r="LUN2" s="46"/>
      <c r="LUO2" s="46"/>
      <c r="LUP2" s="46"/>
      <c r="LUQ2" s="46"/>
      <c r="LUR2" s="46"/>
      <c r="LUS2" s="46"/>
      <c r="LUT2" s="46"/>
      <c r="LUU2" s="46"/>
      <c r="LUV2" s="46"/>
      <c r="LUW2" s="46"/>
      <c r="LUX2" s="46"/>
      <c r="LUY2" s="46"/>
      <c r="LUZ2" s="46"/>
      <c r="LVA2" s="46"/>
      <c r="LVB2" s="46"/>
      <c r="LVC2" s="46"/>
      <c r="LVD2" s="46"/>
      <c r="LVE2" s="46"/>
      <c r="LVF2" s="46"/>
      <c r="LVG2" s="46"/>
      <c r="LVH2" s="46"/>
      <c r="LVI2" s="46"/>
      <c r="LVJ2" s="46"/>
      <c r="LVK2" s="46"/>
      <c r="LVL2" s="46"/>
      <c r="LVM2" s="46"/>
      <c r="LVN2" s="46"/>
      <c r="LVO2" s="46"/>
      <c r="LVP2" s="46"/>
      <c r="LVQ2" s="46"/>
      <c r="LVR2" s="46"/>
      <c r="LVS2" s="46"/>
      <c r="LVT2" s="46"/>
      <c r="LVU2" s="46"/>
      <c r="LVV2" s="46"/>
      <c r="LVW2" s="46"/>
      <c r="LVX2" s="46"/>
      <c r="LVY2" s="46"/>
      <c r="LVZ2" s="46"/>
      <c r="LWA2" s="46"/>
      <c r="LWB2" s="46"/>
      <c r="LWC2" s="46"/>
      <c r="LWD2" s="46"/>
      <c r="LWE2" s="46"/>
      <c r="LWF2" s="46"/>
      <c r="LWG2" s="46"/>
      <c r="LWH2" s="46"/>
      <c r="LWI2" s="46"/>
      <c r="LWJ2" s="46"/>
      <c r="LWK2" s="46"/>
      <c r="LWL2" s="46"/>
      <c r="LWM2" s="46"/>
      <c r="LWN2" s="46"/>
      <c r="LWO2" s="46"/>
      <c r="LWP2" s="46"/>
      <c r="LWQ2" s="46"/>
      <c r="LWR2" s="46"/>
      <c r="LWS2" s="46"/>
      <c r="LWT2" s="46"/>
      <c r="LWU2" s="46"/>
      <c r="LWV2" s="46"/>
      <c r="LWW2" s="46"/>
      <c r="LWX2" s="46"/>
      <c r="LWY2" s="46"/>
      <c r="LWZ2" s="46"/>
      <c r="LXA2" s="46"/>
      <c r="LXB2" s="46"/>
      <c r="LXC2" s="46"/>
      <c r="LXD2" s="46"/>
      <c r="LXE2" s="46"/>
      <c r="LXF2" s="46"/>
      <c r="LXG2" s="46"/>
      <c r="LXH2" s="46"/>
      <c r="LXI2" s="46"/>
      <c r="LXJ2" s="46"/>
      <c r="LXK2" s="46"/>
      <c r="LXL2" s="46"/>
      <c r="LXM2" s="46"/>
      <c r="LXN2" s="46"/>
      <c r="LXO2" s="46"/>
      <c r="LXP2" s="46"/>
      <c r="LXQ2" s="46"/>
      <c r="LXR2" s="46"/>
      <c r="LXS2" s="46"/>
      <c r="LXT2" s="46"/>
      <c r="LXU2" s="46"/>
      <c r="LXV2" s="46"/>
      <c r="LXW2" s="46"/>
      <c r="LXX2" s="46"/>
      <c r="LXY2" s="46"/>
      <c r="LXZ2" s="46"/>
      <c r="LYA2" s="46"/>
      <c r="LYB2" s="46"/>
      <c r="LYC2" s="46"/>
      <c r="LYD2" s="46"/>
      <c r="LYE2" s="46"/>
      <c r="LYF2" s="46"/>
      <c r="LYG2" s="46"/>
      <c r="LYH2" s="46"/>
      <c r="LYI2" s="46"/>
      <c r="LYJ2" s="46"/>
      <c r="LYK2" s="46"/>
      <c r="LYL2" s="46"/>
      <c r="LYM2" s="46"/>
      <c r="LYN2" s="46"/>
      <c r="LYO2" s="46"/>
      <c r="LYP2" s="46"/>
      <c r="LYQ2" s="46"/>
      <c r="LYR2" s="46"/>
      <c r="LYS2" s="46"/>
      <c r="LYT2" s="46"/>
      <c r="LYU2" s="46"/>
      <c r="LYV2" s="46"/>
      <c r="LYW2" s="46"/>
      <c r="LYX2" s="46"/>
      <c r="LYY2" s="46"/>
      <c r="LYZ2" s="46"/>
      <c r="LZA2" s="46"/>
      <c r="LZB2" s="46"/>
      <c r="LZC2" s="46"/>
      <c r="LZD2" s="46"/>
      <c r="LZE2" s="46"/>
      <c r="LZF2" s="46"/>
      <c r="LZG2" s="46"/>
      <c r="LZH2" s="46"/>
      <c r="LZI2" s="46"/>
      <c r="LZJ2" s="46"/>
      <c r="LZK2" s="46"/>
      <c r="LZL2" s="46"/>
      <c r="LZM2" s="46"/>
      <c r="LZN2" s="46"/>
      <c r="LZO2" s="46"/>
      <c r="LZP2" s="46"/>
      <c r="LZQ2" s="46"/>
      <c r="LZR2" s="46"/>
      <c r="LZS2" s="46"/>
      <c r="LZT2" s="46"/>
      <c r="LZU2" s="46"/>
      <c r="LZV2" s="46"/>
      <c r="LZW2" s="46"/>
      <c r="LZX2" s="46"/>
      <c r="LZY2" s="46"/>
      <c r="LZZ2" s="46"/>
      <c r="MAA2" s="46"/>
      <c r="MAB2" s="46"/>
      <c r="MAC2" s="46"/>
      <c r="MAD2" s="46"/>
      <c r="MAE2" s="46"/>
      <c r="MAF2" s="46"/>
      <c r="MAG2" s="46"/>
      <c r="MAH2" s="46"/>
      <c r="MAI2" s="46"/>
      <c r="MAJ2" s="46"/>
      <c r="MAK2" s="46"/>
      <c r="MAL2" s="46"/>
      <c r="MAM2" s="46"/>
      <c r="MAN2" s="46"/>
      <c r="MAO2" s="46"/>
      <c r="MAP2" s="46"/>
      <c r="MAQ2" s="46"/>
      <c r="MAR2" s="46"/>
      <c r="MAS2" s="46"/>
      <c r="MAT2" s="46"/>
      <c r="MAU2" s="46"/>
      <c r="MAV2" s="46"/>
      <c r="MAW2" s="46"/>
      <c r="MAX2" s="46"/>
      <c r="MAY2" s="46"/>
      <c r="MAZ2" s="46"/>
      <c r="MBA2" s="46"/>
      <c r="MBB2" s="46"/>
      <c r="MBC2" s="46"/>
      <c r="MBD2" s="46"/>
      <c r="MBE2" s="46"/>
      <c r="MBF2" s="46"/>
      <c r="MBG2" s="46"/>
      <c r="MBH2" s="46"/>
      <c r="MBI2" s="46"/>
      <c r="MBJ2" s="46"/>
      <c r="MBK2" s="46"/>
      <c r="MBL2" s="46"/>
      <c r="MBM2" s="46"/>
      <c r="MBN2" s="46"/>
      <c r="MBO2" s="46"/>
      <c r="MBP2" s="46"/>
      <c r="MBQ2" s="46"/>
      <c r="MBR2" s="46"/>
      <c r="MBS2" s="46"/>
      <c r="MBT2" s="46"/>
      <c r="MBU2" s="46"/>
      <c r="MBV2" s="46"/>
      <c r="MBW2" s="46"/>
      <c r="MBX2" s="46"/>
      <c r="MBY2" s="46"/>
      <c r="MBZ2" s="46"/>
      <c r="MCA2" s="46"/>
      <c r="MCB2" s="46"/>
      <c r="MCC2" s="46"/>
      <c r="MCD2" s="46"/>
      <c r="MCE2" s="46"/>
      <c r="MCF2" s="46"/>
      <c r="MCG2" s="46"/>
      <c r="MCH2" s="46"/>
      <c r="MCI2" s="46"/>
      <c r="MCJ2" s="46"/>
      <c r="MCK2" s="46"/>
      <c r="MCL2" s="46"/>
      <c r="MCM2" s="46"/>
      <c r="MCN2" s="46"/>
      <c r="MCO2" s="46"/>
      <c r="MCP2" s="46"/>
      <c r="MCQ2" s="46"/>
      <c r="MCR2" s="46"/>
      <c r="MCS2" s="46"/>
      <c r="MCT2" s="46"/>
      <c r="MCU2" s="46"/>
      <c r="MCV2" s="46"/>
      <c r="MCW2" s="46"/>
      <c r="MCX2" s="46"/>
      <c r="MCY2" s="46"/>
      <c r="MCZ2" s="46"/>
      <c r="MDA2" s="46"/>
      <c r="MDB2" s="46"/>
      <c r="MDC2" s="46"/>
      <c r="MDD2" s="46"/>
      <c r="MDE2" s="46"/>
      <c r="MDF2" s="46"/>
      <c r="MDG2" s="46"/>
      <c r="MDH2" s="46"/>
      <c r="MDI2" s="46"/>
      <c r="MDJ2" s="46"/>
      <c r="MDK2" s="46"/>
      <c r="MDL2" s="46"/>
      <c r="MDM2" s="46"/>
      <c r="MDN2" s="46"/>
      <c r="MDO2" s="46"/>
      <c r="MDP2" s="46"/>
      <c r="MDQ2" s="46"/>
      <c r="MDR2" s="46"/>
      <c r="MDS2" s="46"/>
      <c r="MDT2" s="46"/>
      <c r="MDU2" s="46"/>
      <c r="MDV2" s="46"/>
      <c r="MDW2" s="46"/>
      <c r="MDX2" s="46"/>
      <c r="MDY2" s="46"/>
      <c r="MDZ2" s="46"/>
      <c r="MEA2" s="46"/>
      <c r="MEB2" s="46"/>
      <c r="MEC2" s="46"/>
      <c r="MED2" s="46"/>
      <c r="MEE2" s="46"/>
      <c r="MEF2" s="46"/>
      <c r="MEG2" s="46"/>
      <c r="MEH2" s="46"/>
      <c r="MEI2" s="46"/>
      <c r="MEJ2" s="46"/>
      <c r="MEK2" s="46"/>
      <c r="MEL2" s="46"/>
      <c r="MEM2" s="46"/>
      <c r="MEN2" s="46"/>
      <c r="MEO2" s="46"/>
      <c r="MEP2" s="46"/>
      <c r="MEQ2" s="46"/>
      <c r="MER2" s="46"/>
      <c r="MES2" s="46"/>
      <c r="MET2" s="46"/>
      <c r="MEU2" s="46"/>
      <c r="MEV2" s="46"/>
      <c r="MEW2" s="46"/>
      <c r="MEX2" s="46"/>
      <c r="MEY2" s="46"/>
      <c r="MEZ2" s="46"/>
      <c r="MFA2" s="46"/>
      <c r="MFB2" s="46"/>
      <c r="MFC2" s="46"/>
      <c r="MFD2" s="46"/>
      <c r="MFE2" s="46"/>
      <c r="MFF2" s="46"/>
      <c r="MFG2" s="46"/>
      <c r="MFH2" s="46"/>
      <c r="MFI2" s="46"/>
      <c r="MFJ2" s="46"/>
      <c r="MFK2" s="46"/>
      <c r="MFL2" s="46"/>
      <c r="MFM2" s="46"/>
      <c r="MFN2" s="46"/>
      <c r="MFO2" s="46"/>
      <c r="MFP2" s="46"/>
      <c r="MFQ2" s="46"/>
      <c r="MFR2" s="46"/>
      <c r="MFS2" s="46"/>
      <c r="MFT2" s="46"/>
      <c r="MFU2" s="46"/>
      <c r="MFV2" s="46"/>
      <c r="MFW2" s="46"/>
      <c r="MFX2" s="46"/>
      <c r="MFY2" s="46"/>
      <c r="MFZ2" s="46"/>
      <c r="MGA2" s="46"/>
      <c r="MGB2" s="46"/>
      <c r="MGC2" s="46"/>
      <c r="MGD2" s="46"/>
      <c r="MGE2" s="46"/>
      <c r="MGF2" s="46"/>
      <c r="MGG2" s="46"/>
      <c r="MGH2" s="46"/>
      <c r="MGI2" s="46"/>
      <c r="MGJ2" s="46"/>
      <c r="MGK2" s="46"/>
      <c r="MGL2" s="46"/>
      <c r="MGM2" s="46"/>
      <c r="MGN2" s="46"/>
      <c r="MGO2" s="46"/>
      <c r="MGP2" s="46"/>
      <c r="MGQ2" s="46"/>
      <c r="MGR2" s="46"/>
      <c r="MGS2" s="46"/>
      <c r="MGT2" s="46"/>
      <c r="MGU2" s="46"/>
      <c r="MGV2" s="46"/>
      <c r="MGW2" s="46"/>
      <c r="MGX2" s="46"/>
      <c r="MGY2" s="46"/>
      <c r="MGZ2" s="46"/>
      <c r="MHA2" s="46"/>
      <c r="MHB2" s="46"/>
      <c r="MHC2" s="46"/>
      <c r="MHD2" s="46"/>
      <c r="MHE2" s="46"/>
      <c r="MHF2" s="46"/>
      <c r="MHG2" s="46"/>
      <c r="MHH2" s="46"/>
      <c r="MHI2" s="46"/>
      <c r="MHJ2" s="46"/>
      <c r="MHK2" s="46"/>
      <c r="MHL2" s="46"/>
      <c r="MHM2" s="46"/>
      <c r="MHN2" s="46"/>
      <c r="MHO2" s="46"/>
      <c r="MHP2" s="46"/>
      <c r="MHQ2" s="46"/>
      <c r="MHR2" s="46"/>
      <c r="MHS2" s="46"/>
      <c r="MHT2" s="46"/>
      <c r="MHU2" s="46"/>
      <c r="MHV2" s="46"/>
      <c r="MHW2" s="46"/>
      <c r="MHX2" s="46"/>
      <c r="MHY2" s="46"/>
      <c r="MHZ2" s="46"/>
      <c r="MIA2" s="46"/>
      <c r="MIB2" s="46"/>
      <c r="MIC2" s="46"/>
      <c r="MID2" s="46"/>
      <c r="MIE2" s="46"/>
      <c r="MIF2" s="46"/>
      <c r="MIG2" s="46"/>
      <c r="MIH2" s="46"/>
      <c r="MII2" s="46"/>
      <c r="MIJ2" s="46"/>
      <c r="MIK2" s="46"/>
      <c r="MIL2" s="46"/>
      <c r="MIM2" s="46"/>
      <c r="MIN2" s="46"/>
      <c r="MIO2" s="46"/>
      <c r="MIP2" s="46"/>
      <c r="MIQ2" s="46"/>
      <c r="MIR2" s="46"/>
      <c r="MIS2" s="46"/>
      <c r="MIT2" s="46"/>
      <c r="MIU2" s="46"/>
      <c r="MIV2" s="46"/>
      <c r="MIW2" s="46"/>
      <c r="MIX2" s="46"/>
      <c r="MIY2" s="46"/>
      <c r="MIZ2" s="46"/>
      <c r="MJA2" s="46"/>
      <c r="MJB2" s="46"/>
      <c r="MJC2" s="46"/>
      <c r="MJD2" s="46"/>
      <c r="MJE2" s="46"/>
      <c r="MJF2" s="46"/>
      <c r="MJG2" s="46"/>
      <c r="MJH2" s="46"/>
      <c r="MJI2" s="46"/>
      <c r="MJJ2" s="46"/>
      <c r="MJK2" s="46"/>
      <c r="MJL2" s="46"/>
      <c r="MJM2" s="46"/>
      <c r="MJN2" s="46"/>
      <c r="MJO2" s="46"/>
      <c r="MJP2" s="46"/>
      <c r="MJQ2" s="46"/>
      <c r="MJR2" s="46"/>
      <c r="MJS2" s="46"/>
      <c r="MJT2" s="46"/>
      <c r="MJU2" s="46"/>
      <c r="MJV2" s="46"/>
      <c r="MJW2" s="46"/>
      <c r="MJX2" s="46"/>
      <c r="MJY2" s="46"/>
      <c r="MJZ2" s="46"/>
      <c r="MKA2" s="46"/>
      <c r="MKB2" s="46"/>
      <c r="MKC2" s="46"/>
      <c r="MKD2" s="46"/>
      <c r="MKE2" s="46"/>
      <c r="MKF2" s="46"/>
      <c r="MKG2" s="46"/>
      <c r="MKH2" s="46"/>
      <c r="MKI2" s="46"/>
      <c r="MKJ2" s="46"/>
      <c r="MKK2" s="46"/>
      <c r="MKL2" s="46"/>
      <c r="MKM2" s="46"/>
      <c r="MKN2" s="46"/>
      <c r="MKO2" s="46"/>
      <c r="MKP2" s="46"/>
      <c r="MKQ2" s="46"/>
      <c r="MKR2" s="46"/>
      <c r="MKS2" s="46"/>
      <c r="MKT2" s="46"/>
      <c r="MKU2" s="46"/>
      <c r="MKV2" s="46"/>
      <c r="MKW2" s="46"/>
      <c r="MKX2" s="46"/>
      <c r="MKY2" s="46"/>
      <c r="MKZ2" s="46"/>
      <c r="MLA2" s="46"/>
      <c r="MLB2" s="46"/>
      <c r="MLC2" s="46"/>
      <c r="MLD2" s="46"/>
      <c r="MLE2" s="46"/>
      <c r="MLF2" s="46"/>
      <c r="MLG2" s="46"/>
      <c r="MLH2" s="46"/>
      <c r="MLI2" s="46"/>
      <c r="MLJ2" s="46"/>
      <c r="MLK2" s="46"/>
      <c r="MLL2" s="46"/>
      <c r="MLM2" s="46"/>
      <c r="MLN2" s="46"/>
      <c r="MLO2" s="46"/>
      <c r="MLP2" s="46"/>
      <c r="MLQ2" s="46"/>
      <c r="MLR2" s="46"/>
      <c r="MLS2" s="46"/>
      <c r="MLT2" s="46"/>
      <c r="MLU2" s="46"/>
      <c r="MLV2" s="46"/>
      <c r="MLW2" s="46"/>
      <c r="MLX2" s="46"/>
      <c r="MLY2" s="46"/>
      <c r="MLZ2" s="46"/>
      <c r="MMA2" s="46"/>
      <c r="MMB2" s="46"/>
      <c r="MMC2" s="46"/>
      <c r="MMD2" s="46"/>
      <c r="MME2" s="46"/>
      <c r="MMF2" s="46"/>
      <c r="MMG2" s="46"/>
      <c r="MMH2" s="46"/>
      <c r="MMI2" s="46"/>
      <c r="MMJ2" s="46"/>
      <c r="MMK2" s="46"/>
      <c r="MML2" s="46"/>
      <c r="MMM2" s="46"/>
      <c r="MMN2" s="46"/>
      <c r="MMO2" s="46"/>
      <c r="MMP2" s="46"/>
      <c r="MMQ2" s="46"/>
      <c r="MMR2" s="46"/>
      <c r="MMS2" s="46"/>
      <c r="MMT2" s="46"/>
      <c r="MMU2" s="46"/>
      <c r="MMV2" s="46"/>
      <c r="MMW2" s="46"/>
      <c r="MMX2" s="46"/>
      <c r="MMY2" s="46"/>
      <c r="MMZ2" s="46"/>
      <c r="MNA2" s="46"/>
      <c r="MNB2" s="46"/>
      <c r="MNC2" s="46"/>
      <c r="MND2" s="46"/>
      <c r="MNE2" s="46"/>
      <c r="MNF2" s="46"/>
      <c r="MNG2" s="46"/>
      <c r="MNH2" s="46"/>
      <c r="MNI2" s="46"/>
      <c r="MNJ2" s="46"/>
      <c r="MNK2" s="46"/>
      <c r="MNL2" s="46"/>
      <c r="MNM2" s="46"/>
      <c r="MNN2" s="46"/>
      <c r="MNO2" s="46"/>
      <c r="MNP2" s="46"/>
      <c r="MNQ2" s="46"/>
      <c r="MNR2" s="46"/>
      <c r="MNS2" s="46"/>
      <c r="MNT2" s="46"/>
      <c r="MNU2" s="46"/>
      <c r="MNV2" s="46"/>
      <c r="MNW2" s="46"/>
      <c r="MNX2" s="46"/>
      <c r="MNY2" s="46"/>
      <c r="MNZ2" s="46"/>
      <c r="MOA2" s="46"/>
      <c r="MOB2" s="46"/>
      <c r="MOC2" s="46"/>
      <c r="MOD2" s="46"/>
      <c r="MOE2" s="46"/>
      <c r="MOF2" s="46"/>
      <c r="MOG2" s="46"/>
      <c r="MOH2" s="46"/>
      <c r="MOI2" s="46"/>
      <c r="MOJ2" s="46"/>
      <c r="MOK2" s="46"/>
      <c r="MOL2" s="46"/>
      <c r="MOM2" s="46"/>
      <c r="MON2" s="46"/>
      <c r="MOO2" s="46"/>
      <c r="MOP2" s="46"/>
      <c r="MOQ2" s="46"/>
      <c r="MOR2" s="46"/>
      <c r="MOS2" s="46"/>
      <c r="MOT2" s="46"/>
      <c r="MOU2" s="46"/>
      <c r="MOV2" s="46"/>
      <c r="MOW2" s="46"/>
      <c r="MOX2" s="46"/>
      <c r="MOY2" s="46"/>
      <c r="MOZ2" s="46"/>
      <c r="MPA2" s="46"/>
      <c r="MPB2" s="46"/>
      <c r="MPC2" s="46"/>
      <c r="MPD2" s="46"/>
      <c r="MPE2" s="46"/>
      <c r="MPF2" s="46"/>
      <c r="MPG2" s="46"/>
      <c r="MPH2" s="46"/>
      <c r="MPI2" s="46"/>
      <c r="MPJ2" s="46"/>
      <c r="MPK2" s="46"/>
      <c r="MPL2" s="46"/>
      <c r="MPM2" s="46"/>
      <c r="MPN2" s="46"/>
      <c r="MPO2" s="46"/>
      <c r="MPP2" s="46"/>
      <c r="MPQ2" s="46"/>
      <c r="MPR2" s="46"/>
      <c r="MPS2" s="46"/>
      <c r="MPT2" s="46"/>
      <c r="MPU2" s="46"/>
      <c r="MPV2" s="46"/>
      <c r="MPW2" s="46"/>
      <c r="MPX2" s="46"/>
      <c r="MPY2" s="46"/>
      <c r="MPZ2" s="46"/>
      <c r="MQA2" s="46"/>
      <c r="MQB2" s="46"/>
      <c r="MQC2" s="46"/>
      <c r="MQD2" s="46"/>
      <c r="MQE2" s="46"/>
      <c r="MQF2" s="46"/>
      <c r="MQG2" s="46"/>
      <c r="MQH2" s="46"/>
      <c r="MQI2" s="46"/>
      <c r="MQJ2" s="46"/>
      <c r="MQK2" s="46"/>
      <c r="MQL2" s="46"/>
      <c r="MQM2" s="46"/>
      <c r="MQN2" s="46"/>
      <c r="MQO2" s="46"/>
      <c r="MQP2" s="46"/>
      <c r="MQQ2" s="46"/>
      <c r="MQR2" s="46"/>
      <c r="MQS2" s="46"/>
      <c r="MQT2" s="46"/>
      <c r="MQU2" s="46"/>
      <c r="MQV2" s="46"/>
      <c r="MQW2" s="46"/>
      <c r="MQX2" s="46"/>
      <c r="MQY2" s="46"/>
      <c r="MQZ2" s="46"/>
      <c r="MRA2" s="46"/>
      <c r="MRB2" s="46"/>
      <c r="MRC2" s="46"/>
      <c r="MRD2" s="46"/>
      <c r="MRE2" s="46"/>
      <c r="MRF2" s="46"/>
      <c r="MRG2" s="46"/>
      <c r="MRH2" s="46"/>
      <c r="MRI2" s="46"/>
      <c r="MRJ2" s="46"/>
      <c r="MRK2" s="46"/>
      <c r="MRL2" s="46"/>
      <c r="MRM2" s="46"/>
      <c r="MRN2" s="46"/>
      <c r="MRO2" s="46"/>
      <c r="MRP2" s="46"/>
      <c r="MRQ2" s="46"/>
      <c r="MRR2" s="46"/>
      <c r="MRS2" s="46"/>
      <c r="MRT2" s="46"/>
      <c r="MRU2" s="46"/>
      <c r="MRV2" s="46"/>
      <c r="MRW2" s="46"/>
      <c r="MRX2" s="46"/>
      <c r="MRY2" s="46"/>
      <c r="MRZ2" s="46"/>
      <c r="MSA2" s="46"/>
      <c r="MSB2" s="46"/>
      <c r="MSC2" s="46"/>
      <c r="MSD2" s="46"/>
      <c r="MSE2" s="46"/>
      <c r="MSF2" s="46"/>
      <c r="MSG2" s="46"/>
      <c r="MSH2" s="46"/>
      <c r="MSI2" s="46"/>
      <c r="MSJ2" s="46"/>
      <c r="MSK2" s="46"/>
      <c r="MSL2" s="46"/>
      <c r="MSM2" s="46"/>
      <c r="MSN2" s="46"/>
      <c r="MSO2" s="46"/>
      <c r="MSP2" s="46"/>
      <c r="MSQ2" s="46"/>
      <c r="MSR2" s="46"/>
      <c r="MSS2" s="46"/>
      <c r="MST2" s="46"/>
      <c r="MSU2" s="46"/>
      <c r="MSV2" s="46"/>
      <c r="MSW2" s="46"/>
      <c r="MSX2" s="46"/>
      <c r="MSY2" s="46"/>
      <c r="MSZ2" s="46"/>
      <c r="MTA2" s="46"/>
      <c r="MTB2" s="46"/>
      <c r="MTC2" s="46"/>
      <c r="MTD2" s="46"/>
      <c r="MTE2" s="46"/>
      <c r="MTF2" s="46"/>
      <c r="MTG2" s="46"/>
      <c r="MTH2" s="46"/>
      <c r="MTI2" s="46"/>
      <c r="MTJ2" s="46"/>
      <c r="MTK2" s="46"/>
      <c r="MTL2" s="46"/>
      <c r="MTM2" s="46"/>
      <c r="MTN2" s="46"/>
      <c r="MTO2" s="46"/>
      <c r="MTP2" s="46"/>
      <c r="MTQ2" s="46"/>
      <c r="MTR2" s="46"/>
      <c r="MTS2" s="46"/>
      <c r="MTT2" s="46"/>
      <c r="MTU2" s="46"/>
      <c r="MTV2" s="46"/>
      <c r="MTW2" s="46"/>
      <c r="MTX2" s="46"/>
      <c r="MTY2" s="46"/>
      <c r="MTZ2" s="46"/>
      <c r="MUA2" s="46"/>
      <c r="MUB2" s="46"/>
      <c r="MUC2" s="46"/>
      <c r="MUD2" s="46"/>
      <c r="MUE2" s="46"/>
      <c r="MUF2" s="46"/>
      <c r="MUG2" s="46"/>
      <c r="MUH2" s="46"/>
      <c r="MUI2" s="46"/>
      <c r="MUJ2" s="46"/>
      <c r="MUK2" s="46"/>
      <c r="MUL2" s="46"/>
      <c r="MUM2" s="46"/>
      <c r="MUN2" s="46"/>
      <c r="MUO2" s="46"/>
      <c r="MUP2" s="46"/>
      <c r="MUQ2" s="46"/>
      <c r="MUR2" s="46"/>
      <c r="MUS2" s="46"/>
      <c r="MUT2" s="46"/>
      <c r="MUU2" s="46"/>
      <c r="MUV2" s="46"/>
      <c r="MUW2" s="46"/>
      <c r="MUX2" s="46"/>
      <c r="MUY2" s="46"/>
      <c r="MUZ2" s="46"/>
      <c r="MVA2" s="46"/>
      <c r="MVB2" s="46"/>
      <c r="MVC2" s="46"/>
      <c r="MVD2" s="46"/>
      <c r="MVE2" s="46"/>
      <c r="MVF2" s="46"/>
      <c r="MVG2" s="46"/>
      <c r="MVH2" s="46"/>
      <c r="MVI2" s="46"/>
      <c r="MVJ2" s="46"/>
      <c r="MVK2" s="46"/>
      <c r="MVL2" s="46"/>
      <c r="MVM2" s="46"/>
      <c r="MVN2" s="46"/>
      <c r="MVO2" s="46"/>
      <c r="MVP2" s="46"/>
      <c r="MVQ2" s="46"/>
      <c r="MVR2" s="46"/>
      <c r="MVS2" s="46"/>
      <c r="MVT2" s="46"/>
      <c r="MVU2" s="46"/>
      <c r="MVV2" s="46"/>
      <c r="MVW2" s="46"/>
      <c r="MVX2" s="46"/>
      <c r="MVY2" s="46"/>
      <c r="MVZ2" s="46"/>
      <c r="MWA2" s="46"/>
      <c r="MWB2" s="46"/>
      <c r="MWC2" s="46"/>
      <c r="MWD2" s="46"/>
      <c r="MWE2" s="46"/>
      <c r="MWF2" s="46"/>
      <c r="MWG2" s="46"/>
      <c r="MWH2" s="46"/>
      <c r="MWI2" s="46"/>
      <c r="MWJ2" s="46"/>
      <c r="MWK2" s="46"/>
      <c r="MWL2" s="46"/>
      <c r="MWM2" s="46"/>
      <c r="MWN2" s="46"/>
      <c r="MWO2" s="46"/>
      <c r="MWP2" s="46"/>
      <c r="MWQ2" s="46"/>
      <c r="MWR2" s="46"/>
      <c r="MWS2" s="46"/>
      <c r="MWT2" s="46"/>
      <c r="MWU2" s="46"/>
      <c r="MWV2" s="46"/>
      <c r="MWW2" s="46"/>
      <c r="MWX2" s="46"/>
      <c r="MWY2" s="46"/>
      <c r="MWZ2" s="46"/>
      <c r="MXA2" s="46"/>
      <c r="MXB2" s="46"/>
      <c r="MXC2" s="46"/>
      <c r="MXD2" s="46"/>
      <c r="MXE2" s="46"/>
      <c r="MXF2" s="46"/>
      <c r="MXG2" s="46"/>
      <c r="MXH2" s="46"/>
      <c r="MXI2" s="46"/>
      <c r="MXJ2" s="46"/>
      <c r="MXK2" s="46"/>
      <c r="MXL2" s="46"/>
      <c r="MXM2" s="46"/>
      <c r="MXN2" s="46"/>
      <c r="MXO2" s="46"/>
      <c r="MXP2" s="46"/>
      <c r="MXQ2" s="46"/>
      <c r="MXR2" s="46"/>
      <c r="MXS2" s="46"/>
      <c r="MXT2" s="46"/>
      <c r="MXU2" s="46"/>
      <c r="MXV2" s="46"/>
      <c r="MXW2" s="46"/>
      <c r="MXX2" s="46"/>
      <c r="MXY2" s="46"/>
      <c r="MXZ2" s="46"/>
      <c r="MYA2" s="46"/>
      <c r="MYB2" s="46"/>
      <c r="MYC2" s="46"/>
      <c r="MYD2" s="46"/>
      <c r="MYE2" s="46"/>
      <c r="MYF2" s="46"/>
      <c r="MYG2" s="46"/>
      <c r="MYH2" s="46"/>
      <c r="MYI2" s="46"/>
      <c r="MYJ2" s="46"/>
      <c r="MYK2" s="46"/>
      <c r="MYL2" s="46"/>
      <c r="MYM2" s="46"/>
      <c r="MYN2" s="46"/>
      <c r="MYO2" s="46"/>
      <c r="MYP2" s="46"/>
      <c r="MYQ2" s="46"/>
      <c r="MYR2" s="46"/>
      <c r="MYS2" s="46"/>
      <c r="MYT2" s="46"/>
      <c r="MYU2" s="46"/>
      <c r="MYV2" s="46"/>
      <c r="MYW2" s="46"/>
      <c r="MYX2" s="46"/>
      <c r="MYY2" s="46"/>
      <c r="MYZ2" s="46"/>
      <c r="MZA2" s="46"/>
      <c r="MZB2" s="46"/>
      <c r="MZC2" s="46"/>
      <c r="MZD2" s="46"/>
      <c r="MZE2" s="46"/>
      <c r="MZF2" s="46"/>
      <c r="MZG2" s="46"/>
      <c r="MZH2" s="46"/>
      <c r="MZI2" s="46"/>
      <c r="MZJ2" s="46"/>
      <c r="MZK2" s="46"/>
      <c r="MZL2" s="46"/>
      <c r="MZM2" s="46"/>
      <c r="MZN2" s="46"/>
      <c r="MZO2" s="46"/>
      <c r="MZP2" s="46"/>
      <c r="MZQ2" s="46"/>
      <c r="MZR2" s="46"/>
      <c r="MZS2" s="46"/>
      <c r="MZT2" s="46"/>
      <c r="MZU2" s="46"/>
      <c r="MZV2" s="46"/>
      <c r="MZW2" s="46"/>
      <c r="MZX2" s="46"/>
      <c r="MZY2" s="46"/>
      <c r="MZZ2" s="46"/>
      <c r="NAA2" s="46"/>
      <c r="NAB2" s="46"/>
      <c r="NAC2" s="46"/>
      <c r="NAD2" s="46"/>
      <c r="NAE2" s="46"/>
      <c r="NAF2" s="46"/>
      <c r="NAG2" s="46"/>
      <c r="NAH2" s="46"/>
      <c r="NAI2" s="46"/>
      <c r="NAJ2" s="46"/>
      <c r="NAK2" s="46"/>
      <c r="NAL2" s="46"/>
      <c r="NAM2" s="46"/>
      <c r="NAN2" s="46"/>
      <c r="NAO2" s="46"/>
      <c r="NAP2" s="46"/>
      <c r="NAQ2" s="46"/>
      <c r="NAR2" s="46"/>
      <c r="NAS2" s="46"/>
      <c r="NAT2" s="46"/>
      <c r="NAU2" s="46"/>
      <c r="NAV2" s="46"/>
      <c r="NAW2" s="46"/>
      <c r="NAX2" s="46"/>
      <c r="NAY2" s="46"/>
      <c r="NAZ2" s="46"/>
      <c r="NBA2" s="46"/>
      <c r="NBB2" s="46"/>
      <c r="NBC2" s="46"/>
      <c r="NBD2" s="46"/>
      <c r="NBE2" s="46"/>
      <c r="NBF2" s="46"/>
      <c r="NBG2" s="46"/>
      <c r="NBH2" s="46"/>
      <c r="NBI2" s="46"/>
      <c r="NBJ2" s="46"/>
      <c r="NBK2" s="46"/>
      <c r="NBL2" s="46"/>
      <c r="NBM2" s="46"/>
      <c r="NBN2" s="46"/>
      <c r="NBO2" s="46"/>
      <c r="NBP2" s="46"/>
      <c r="NBQ2" s="46"/>
      <c r="NBR2" s="46"/>
      <c r="NBS2" s="46"/>
      <c r="NBT2" s="46"/>
      <c r="NBU2" s="46"/>
      <c r="NBV2" s="46"/>
      <c r="NBW2" s="46"/>
      <c r="NBX2" s="46"/>
      <c r="NBY2" s="46"/>
      <c r="NBZ2" s="46"/>
      <c r="NCA2" s="46"/>
      <c r="NCB2" s="46"/>
      <c r="NCC2" s="46"/>
      <c r="NCD2" s="46"/>
      <c r="NCE2" s="46"/>
      <c r="NCF2" s="46"/>
      <c r="NCG2" s="46"/>
      <c r="NCH2" s="46"/>
      <c r="NCI2" s="46"/>
      <c r="NCJ2" s="46"/>
      <c r="NCK2" s="46"/>
      <c r="NCL2" s="46"/>
      <c r="NCM2" s="46"/>
      <c r="NCN2" s="46"/>
      <c r="NCO2" s="46"/>
      <c r="NCP2" s="46"/>
      <c r="NCQ2" s="46"/>
      <c r="NCR2" s="46"/>
      <c r="NCS2" s="46"/>
      <c r="NCT2" s="46"/>
      <c r="NCU2" s="46"/>
      <c r="NCV2" s="46"/>
      <c r="NCW2" s="46"/>
      <c r="NCX2" s="46"/>
      <c r="NCY2" s="46"/>
      <c r="NCZ2" s="46"/>
      <c r="NDA2" s="46"/>
      <c r="NDB2" s="46"/>
      <c r="NDC2" s="46"/>
      <c r="NDD2" s="46"/>
      <c r="NDE2" s="46"/>
      <c r="NDF2" s="46"/>
      <c r="NDG2" s="46"/>
      <c r="NDH2" s="46"/>
      <c r="NDI2" s="46"/>
      <c r="NDJ2" s="46"/>
      <c r="NDK2" s="46"/>
      <c r="NDL2" s="46"/>
      <c r="NDM2" s="46"/>
      <c r="NDN2" s="46"/>
      <c r="NDO2" s="46"/>
      <c r="NDP2" s="46"/>
      <c r="NDQ2" s="46"/>
      <c r="NDR2" s="46"/>
      <c r="NDS2" s="46"/>
      <c r="NDT2" s="46"/>
      <c r="NDU2" s="46"/>
      <c r="NDV2" s="46"/>
      <c r="NDW2" s="46"/>
      <c r="NDX2" s="46"/>
      <c r="NDY2" s="46"/>
      <c r="NDZ2" s="46"/>
      <c r="NEA2" s="46"/>
      <c r="NEB2" s="46"/>
      <c r="NEC2" s="46"/>
      <c r="NED2" s="46"/>
      <c r="NEE2" s="46"/>
      <c r="NEF2" s="46"/>
      <c r="NEG2" s="46"/>
      <c r="NEH2" s="46"/>
      <c r="NEI2" s="46"/>
      <c r="NEJ2" s="46"/>
      <c r="NEK2" s="46"/>
      <c r="NEL2" s="46"/>
      <c r="NEM2" s="46"/>
      <c r="NEN2" s="46"/>
      <c r="NEO2" s="46"/>
      <c r="NEP2" s="46"/>
      <c r="NEQ2" s="46"/>
      <c r="NER2" s="46"/>
      <c r="NES2" s="46"/>
      <c r="NET2" s="46"/>
      <c r="NEU2" s="46"/>
      <c r="NEV2" s="46"/>
      <c r="NEW2" s="46"/>
      <c r="NEX2" s="46"/>
      <c r="NEY2" s="46"/>
      <c r="NEZ2" s="46"/>
      <c r="NFA2" s="46"/>
      <c r="NFB2" s="46"/>
      <c r="NFC2" s="46"/>
      <c r="NFD2" s="46"/>
      <c r="NFE2" s="46"/>
      <c r="NFF2" s="46"/>
      <c r="NFG2" s="46"/>
      <c r="NFH2" s="46"/>
      <c r="NFI2" s="46"/>
      <c r="NFJ2" s="46"/>
      <c r="NFK2" s="46"/>
      <c r="NFL2" s="46"/>
      <c r="NFM2" s="46"/>
      <c r="NFN2" s="46"/>
      <c r="NFO2" s="46"/>
      <c r="NFP2" s="46"/>
      <c r="NFQ2" s="46"/>
      <c r="NFR2" s="46"/>
      <c r="NFS2" s="46"/>
      <c r="NFT2" s="46"/>
      <c r="NFU2" s="46"/>
      <c r="NFV2" s="46"/>
      <c r="NFW2" s="46"/>
      <c r="NFX2" s="46"/>
      <c r="NFY2" s="46"/>
      <c r="NFZ2" s="46"/>
      <c r="NGA2" s="46"/>
      <c r="NGB2" s="46"/>
      <c r="NGC2" s="46"/>
      <c r="NGD2" s="46"/>
      <c r="NGE2" s="46"/>
      <c r="NGF2" s="46"/>
      <c r="NGG2" s="46"/>
      <c r="NGH2" s="46"/>
      <c r="NGI2" s="46"/>
      <c r="NGJ2" s="46"/>
      <c r="NGK2" s="46"/>
      <c r="NGL2" s="46"/>
      <c r="NGM2" s="46"/>
      <c r="NGN2" s="46"/>
      <c r="NGO2" s="46"/>
      <c r="NGP2" s="46"/>
      <c r="NGQ2" s="46"/>
      <c r="NGR2" s="46"/>
      <c r="NGS2" s="46"/>
      <c r="NGT2" s="46"/>
      <c r="NGU2" s="46"/>
      <c r="NGV2" s="46"/>
      <c r="NGW2" s="46"/>
      <c r="NGX2" s="46"/>
      <c r="NGY2" s="46"/>
      <c r="NGZ2" s="46"/>
      <c r="NHA2" s="46"/>
      <c r="NHB2" s="46"/>
      <c r="NHC2" s="46"/>
      <c r="NHD2" s="46"/>
      <c r="NHE2" s="46"/>
      <c r="NHF2" s="46"/>
      <c r="NHG2" s="46"/>
      <c r="NHH2" s="46"/>
      <c r="NHI2" s="46"/>
      <c r="NHJ2" s="46"/>
      <c r="NHK2" s="46"/>
      <c r="NHL2" s="46"/>
      <c r="NHM2" s="46"/>
      <c r="NHN2" s="46"/>
      <c r="NHO2" s="46"/>
      <c r="NHP2" s="46"/>
      <c r="NHQ2" s="46"/>
      <c r="NHR2" s="46"/>
      <c r="NHS2" s="46"/>
      <c r="NHT2" s="46"/>
      <c r="NHU2" s="46"/>
      <c r="NHV2" s="46"/>
      <c r="NHW2" s="46"/>
      <c r="NHX2" s="46"/>
      <c r="NHY2" s="46"/>
      <c r="NHZ2" s="46"/>
      <c r="NIA2" s="46"/>
      <c r="NIB2" s="46"/>
      <c r="NIC2" s="46"/>
      <c r="NID2" s="46"/>
      <c r="NIE2" s="46"/>
      <c r="NIF2" s="46"/>
      <c r="NIG2" s="46"/>
      <c r="NIH2" s="46"/>
      <c r="NII2" s="46"/>
      <c r="NIJ2" s="46"/>
      <c r="NIK2" s="46"/>
      <c r="NIL2" s="46"/>
      <c r="NIM2" s="46"/>
      <c r="NIN2" s="46"/>
      <c r="NIO2" s="46"/>
      <c r="NIP2" s="46"/>
      <c r="NIQ2" s="46"/>
      <c r="NIR2" s="46"/>
      <c r="NIS2" s="46"/>
      <c r="NIT2" s="46"/>
      <c r="NIU2" s="46"/>
      <c r="NIV2" s="46"/>
      <c r="NIW2" s="46"/>
      <c r="NIX2" s="46"/>
      <c r="NIY2" s="46"/>
      <c r="NIZ2" s="46"/>
      <c r="NJA2" s="46"/>
      <c r="NJB2" s="46"/>
      <c r="NJC2" s="46"/>
      <c r="NJD2" s="46"/>
      <c r="NJE2" s="46"/>
      <c r="NJF2" s="46"/>
      <c r="NJG2" s="46"/>
      <c r="NJH2" s="46"/>
      <c r="NJI2" s="46"/>
      <c r="NJJ2" s="46"/>
      <c r="NJK2" s="46"/>
      <c r="NJL2" s="46"/>
      <c r="NJM2" s="46"/>
      <c r="NJN2" s="46"/>
      <c r="NJO2" s="46"/>
      <c r="NJP2" s="46"/>
      <c r="NJQ2" s="46"/>
      <c r="NJR2" s="46"/>
      <c r="NJS2" s="46"/>
      <c r="NJT2" s="46"/>
      <c r="NJU2" s="46"/>
      <c r="NJV2" s="46"/>
      <c r="NJW2" s="46"/>
      <c r="NJX2" s="46"/>
      <c r="NJY2" s="46"/>
      <c r="NJZ2" s="46"/>
      <c r="NKA2" s="46"/>
      <c r="NKB2" s="46"/>
      <c r="NKC2" s="46"/>
      <c r="NKD2" s="46"/>
      <c r="NKE2" s="46"/>
      <c r="NKF2" s="46"/>
      <c r="NKG2" s="46"/>
      <c r="NKH2" s="46"/>
      <c r="NKI2" s="46"/>
      <c r="NKJ2" s="46"/>
      <c r="NKK2" s="46"/>
      <c r="NKL2" s="46"/>
      <c r="NKM2" s="46"/>
      <c r="NKN2" s="46"/>
      <c r="NKO2" s="46"/>
      <c r="NKP2" s="46"/>
      <c r="NKQ2" s="46"/>
      <c r="NKR2" s="46"/>
      <c r="NKS2" s="46"/>
      <c r="NKT2" s="46"/>
      <c r="NKU2" s="46"/>
      <c r="NKV2" s="46"/>
      <c r="NKW2" s="46"/>
      <c r="NKX2" s="46"/>
      <c r="NKY2" s="46"/>
      <c r="NKZ2" s="46"/>
      <c r="NLA2" s="46"/>
      <c r="NLB2" s="46"/>
      <c r="NLC2" s="46"/>
      <c r="NLD2" s="46"/>
      <c r="NLE2" s="46"/>
      <c r="NLF2" s="46"/>
      <c r="NLG2" s="46"/>
      <c r="NLH2" s="46"/>
      <c r="NLI2" s="46"/>
      <c r="NLJ2" s="46"/>
      <c r="NLK2" s="46"/>
      <c r="NLL2" s="46"/>
      <c r="NLM2" s="46"/>
      <c r="NLN2" s="46"/>
      <c r="NLO2" s="46"/>
      <c r="NLP2" s="46"/>
      <c r="NLQ2" s="46"/>
      <c r="NLR2" s="46"/>
      <c r="NLS2" s="46"/>
      <c r="NLT2" s="46"/>
      <c r="NLU2" s="46"/>
      <c r="NLV2" s="46"/>
      <c r="NLW2" s="46"/>
      <c r="NLX2" s="46"/>
      <c r="NLY2" s="46"/>
      <c r="NLZ2" s="46"/>
      <c r="NMA2" s="46"/>
      <c r="NMB2" s="46"/>
      <c r="NMC2" s="46"/>
      <c r="NMD2" s="46"/>
      <c r="NME2" s="46"/>
      <c r="NMF2" s="46"/>
      <c r="NMG2" s="46"/>
      <c r="NMH2" s="46"/>
      <c r="NMI2" s="46"/>
      <c r="NMJ2" s="46"/>
      <c r="NMK2" s="46"/>
      <c r="NML2" s="46"/>
      <c r="NMM2" s="46"/>
      <c r="NMN2" s="46"/>
      <c r="NMO2" s="46"/>
      <c r="NMP2" s="46"/>
      <c r="NMQ2" s="46"/>
      <c r="NMR2" s="46"/>
      <c r="NMS2" s="46"/>
      <c r="NMT2" s="46"/>
      <c r="NMU2" s="46"/>
      <c r="NMV2" s="46"/>
      <c r="NMW2" s="46"/>
      <c r="NMX2" s="46"/>
      <c r="NMY2" s="46"/>
      <c r="NMZ2" s="46"/>
      <c r="NNA2" s="46"/>
      <c r="NNB2" s="46"/>
      <c r="NNC2" s="46"/>
      <c r="NND2" s="46"/>
      <c r="NNE2" s="46"/>
      <c r="NNF2" s="46"/>
      <c r="NNG2" s="46"/>
      <c r="NNH2" s="46"/>
      <c r="NNI2" s="46"/>
      <c r="NNJ2" s="46"/>
      <c r="NNK2" s="46"/>
      <c r="NNL2" s="46"/>
      <c r="NNM2" s="46"/>
      <c r="NNN2" s="46"/>
      <c r="NNO2" s="46"/>
      <c r="NNP2" s="46"/>
      <c r="NNQ2" s="46"/>
      <c r="NNR2" s="46"/>
      <c r="NNS2" s="46"/>
      <c r="NNT2" s="46"/>
      <c r="NNU2" s="46"/>
      <c r="NNV2" s="46"/>
      <c r="NNW2" s="46"/>
      <c r="NNX2" s="46"/>
      <c r="NNY2" s="46"/>
      <c r="NNZ2" s="46"/>
      <c r="NOA2" s="46"/>
      <c r="NOB2" s="46"/>
      <c r="NOC2" s="46"/>
      <c r="NOD2" s="46"/>
      <c r="NOE2" s="46"/>
      <c r="NOF2" s="46"/>
      <c r="NOG2" s="46"/>
      <c r="NOH2" s="46"/>
      <c r="NOI2" s="46"/>
      <c r="NOJ2" s="46"/>
      <c r="NOK2" s="46"/>
      <c r="NOL2" s="46"/>
      <c r="NOM2" s="46"/>
      <c r="NON2" s="46"/>
      <c r="NOO2" s="46"/>
      <c r="NOP2" s="46"/>
      <c r="NOQ2" s="46"/>
      <c r="NOR2" s="46"/>
      <c r="NOS2" s="46"/>
      <c r="NOT2" s="46"/>
      <c r="NOU2" s="46"/>
      <c r="NOV2" s="46"/>
      <c r="NOW2" s="46"/>
      <c r="NOX2" s="46"/>
      <c r="NOY2" s="46"/>
      <c r="NOZ2" s="46"/>
      <c r="NPA2" s="46"/>
      <c r="NPB2" s="46"/>
      <c r="NPC2" s="46"/>
      <c r="NPD2" s="46"/>
      <c r="NPE2" s="46"/>
      <c r="NPF2" s="46"/>
      <c r="NPG2" s="46"/>
      <c r="NPH2" s="46"/>
      <c r="NPI2" s="46"/>
      <c r="NPJ2" s="46"/>
      <c r="NPK2" s="46"/>
      <c r="NPL2" s="46"/>
      <c r="NPM2" s="46"/>
      <c r="NPN2" s="46"/>
      <c r="NPO2" s="46"/>
      <c r="NPP2" s="46"/>
      <c r="NPQ2" s="46"/>
      <c r="NPR2" s="46"/>
      <c r="NPS2" s="46"/>
      <c r="NPT2" s="46"/>
      <c r="NPU2" s="46"/>
      <c r="NPV2" s="46"/>
      <c r="NPW2" s="46"/>
      <c r="NPX2" s="46"/>
      <c r="NPY2" s="46"/>
      <c r="NPZ2" s="46"/>
      <c r="NQA2" s="46"/>
      <c r="NQB2" s="46"/>
      <c r="NQC2" s="46"/>
      <c r="NQD2" s="46"/>
      <c r="NQE2" s="46"/>
      <c r="NQF2" s="46"/>
      <c r="NQG2" s="46"/>
      <c r="NQH2" s="46"/>
      <c r="NQI2" s="46"/>
      <c r="NQJ2" s="46"/>
      <c r="NQK2" s="46"/>
      <c r="NQL2" s="46"/>
      <c r="NQM2" s="46"/>
      <c r="NQN2" s="46"/>
      <c r="NQO2" s="46"/>
      <c r="NQP2" s="46"/>
      <c r="NQQ2" s="46"/>
      <c r="NQR2" s="46"/>
      <c r="NQS2" s="46"/>
      <c r="NQT2" s="46"/>
      <c r="NQU2" s="46"/>
      <c r="NQV2" s="46"/>
      <c r="NQW2" s="46"/>
      <c r="NQX2" s="46"/>
      <c r="NQY2" s="46"/>
      <c r="NQZ2" s="46"/>
      <c r="NRA2" s="46"/>
      <c r="NRB2" s="46"/>
      <c r="NRC2" s="46"/>
      <c r="NRD2" s="46"/>
      <c r="NRE2" s="46"/>
      <c r="NRF2" s="46"/>
      <c r="NRG2" s="46"/>
      <c r="NRH2" s="46"/>
      <c r="NRI2" s="46"/>
      <c r="NRJ2" s="46"/>
      <c r="NRK2" s="46"/>
      <c r="NRL2" s="46"/>
      <c r="NRM2" s="46"/>
      <c r="NRN2" s="46"/>
      <c r="NRO2" s="46"/>
      <c r="NRP2" s="46"/>
      <c r="NRQ2" s="46"/>
      <c r="NRR2" s="46"/>
      <c r="NRS2" s="46"/>
      <c r="NRT2" s="46"/>
      <c r="NRU2" s="46"/>
      <c r="NRV2" s="46"/>
      <c r="NRW2" s="46"/>
      <c r="NRX2" s="46"/>
      <c r="NRY2" s="46"/>
      <c r="NRZ2" s="46"/>
      <c r="NSA2" s="46"/>
      <c r="NSB2" s="46"/>
      <c r="NSC2" s="46"/>
      <c r="NSD2" s="46"/>
      <c r="NSE2" s="46"/>
      <c r="NSF2" s="46"/>
      <c r="NSG2" s="46"/>
      <c r="NSH2" s="46"/>
      <c r="NSI2" s="46"/>
      <c r="NSJ2" s="46"/>
      <c r="NSK2" s="46"/>
      <c r="NSL2" s="46"/>
      <c r="NSM2" s="46"/>
      <c r="NSN2" s="46"/>
      <c r="NSO2" s="46"/>
      <c r="NSP2" s="46"/>
      <c r="NSQ2" s="46"/>
      <c r="NSR2" s="46"/>
      <c r="NSS2" s="46"/>
      <c r="NST2" s="46"/>
      <c r="NSU2" s="46"/>
      <c r="NSV2" s="46"/>
      <c r="NSW2" s="46"/>
      <c r="NSX2" s="46"/>
      <c r="NSY2" s="46"/>
      <c r="NSZ2" s="46"/>
      <c r="NTA2" s="46"/>
      <c r="NTB2" s="46"/>
      <c r="NTC2" s="46"/>
      <c r="NTD2" s="46"/>
      <c r="NTE2" s="46"/>
      <c r="NTF2" s="46"/>
      <c r="NTG2" s="46"/>
      <c r="NTH2" s="46"/>
      <c r="NTI2" s="46"/>
      <c r="NTJ2" s="46"/>
      <c r="NTK2" s="46"/>
      <c r="NTL2" s="46"/>
      <c r="NTM2" s="46"/>
      <c r="NTN2" s="46"/>
      <c r="NTO2" s="46"/>
      <c r="NTP2" s="46"/>
      <c r="NTQ2" s="46"/>
      <c r="NTR2" s="46"/>
      <c r="NTS2" s="46"/>
      <c r="NTT2" s="46"/>
      <c r="NTU2" s="46"/>
      <c r="NTV2" s="46"/>
      <c r="NTW2" s="46"/>
      <c r="NTX2" s="46"/>
      <c r="NTY2" s="46"/>
      <c r="NTZ2" s="46"/>
      <c r="NUA2" s="46"/>
      <c r="NUB2" s="46"/>
      <c r="NUC2" s="46"/>
      <c r="NUD2" s="46"/>
      <c r="NUE2" s="46"/>
      <c r="NUF2" s="46"/>
      <c r="NUG2" s="46"/>
      <c r="NUH2" s="46"/>
      <c r="NUI2" s="46"/>
      <c r="NUJ2" s="46"/>
      <c r="NUK2" s="46"/>
      <c r="NUL2" s="46"/>
      <c r="NUM2" s="46"/>
      <c r="NUN2" s="46"/>
      <c r="NUO2" s="46"/>
      <c r="NUP2" s="46"/>
      <c r="NUQ2" s="46"/>
      <c r="NUR2" s="46"/>
      <c r="NUS2" s="46"/>
      <c r="NUT2" s="46"/>
      <c r="NUU2" s="46"/>
      <c r="NUV2" s="46"/>
      <c r="NUW2" s="46"/>
      <c r="NUX2" s="46"/>
      <c r="NUY2" s="46"/>
      <c r="NUZ2" s="46"/>
      <c r="NVA2" s="46"/>
      <c r="NVB2" s="46"/>
      <c r="NVC2" s="46"/>
      <c r="NVD2" s="46"/>
      <c r="NVE2" s="46"/>
      <c r="NVF2" s="46"/>
      <c r="NVG2" s="46"/>
      <c r="NVH2" s="46"/>
      <c r="NVI2" s="46"/>
      <c r="NVJ2" s="46"/>
      <c r="NVK2" s="46"/>
      <c r="NVL2" s="46"/>
      <c r="NVM2" s="46"/>
      <c r="NVN2" s="46"/>
      <c r="NVO2" s="46"/>
      <c r="NVP2" s="46"/>
      <c r="NVQ2" s="46"/>
      <c r="NVR2" s="46"/>
      <c r="NVS2" s="46"/>
      <c r="NVT2" s="46"/>
      <c r="NVU2" s="46"/>
      <c r="NVV2" s="46"/>
      <c r="NVW2" s="46"/>
      <c r="NVX2" s="46"/>
      <c r="NVY2" s="46"/>
      <c r="NVZ2" s="46"/>
      <c r="NWA2" s="46"/>
      <c r="NWB2" s="46"/>
      <c r="NWC2" s="46"/>
      <c r="NWD2" s="46"/>
      <c r="NWE2" s="46"/>
      <c r="NWF2" s="46"/>
      <c r="NWG2" s="46"/>
      <c r="NWH2" s="46"/>
      <c r="NWI2" s="46"/>
      <c r="NWJ2" s="46"/>
      <c r="NWK2" s="46"/>
      <c r="NWL2" s="46"/>
      <c r="NWM2" s="46"/>
      <c r="NWN2" s="46"/>
      <c r="NWO2" s="46"/>
      <c r="NWP2" s="46"/>
      <c r="NWQ2" s="46"/>
      <c r="NWR2" s="46"/>
      <c r="NWS2" s="46"/>
      <c r="NWT2" s="46"/>
      <c r="NWU2" s="46"/>
      <c r="NWV2" s="46"/>
      <c r="NWW2" s="46"/>
      <c r="NWX2" s="46"/>
      <c r="NWY2" s="46"/>
      <c r="NWZ2" s="46"/>
      <c r="NXA2" s="46"/>
      <c r="NXB2" s="46"/>
      <c r="NXC2" s="46"/>
      <c r="NXD2" s="46"/>
      <c r="NXE2" s="46"/>
      <c r="NXF2" s="46"/>
      <c r="NXG2" s="46"/>
      <c r="NXH2" s="46"/>
      <c r="NXI2" s="46"/>
      <c r="NXJ2" s="46"/>
      <c r="NXK2" s="46"/>
      <c r="NXL2" s="46"/>
      <c r="NXM2" s="46"/>
      <c r="NXN2" s="46"/>
      <c r="NXO2" s="46"/>
      <c r="NXP2" s="46"/>
      <c r="NXQ2" s="46"/>
      <c r="NXR2" s="46"/>
      <c r="NXS2" s="46"/>
      <c r="NXT2" s="46"/>
      <c r="NXU2" s="46"/>
      <c r="NXV2" s="46"/>
      <c r="NXW2" s="46"/>
      <c r="NXX2" s="46"/>
      <c r="NXY2" s="46"/>
      <c r="NXZ2" s="46"/>
      <c r="NYA2" s="46"/>
      <c r="NYB2" s="46"/>
      <c r="NYC2" s="46"/>
      <c r="NYD2" s="46"/>
      <c r="NYE2" s="46"/>
      <c r="NYF2" s="46"/>
      <c r="NYG2" s="46"/>
      <c r="NYH2" s="46"/>
      <c r="NYI2" s="46"/>
      <c r="NYJ2" s="46"/>
      <c r="NYK2" s="46"/>
      <c r="NYL2" s="46"/>
      <c r="NYM2" s="46"/>
      <c r="NYN2" s="46"/>
      <c r="NYO2" s="46"/>
      <c r="NYP2" s="46"/>
      <c r="NYQ2" s="46"/>
      <c r="NYR2" s="46"/>
      <c r="NYS2" s="46"/>
      <c r="NYT2" s="46"/>
      <c r="NYU2" s="46"/>
      <c r="NYV2" s="46"/>
      <c r="NYW2" s="46"/>
      <c r="NYX2" s="46"/>
      <c r="NYY2" s="46"/>
      <c r="NYZ2" s="46"/>
      <c r="NZA2" s="46"/>
      <c r="NZB2" s="46"/>
      <c r="NZC2" s="46"/>
      <c r="NZD2" s="46"/>
      <c r="NZE2" s="46"/>
      <c r="NZF2" s="46"/>
      <c r="NZG2" s="46"/>
      <c r="NZH2" s="46"/>
      <c r="NZI2" s="46"/>
      <c r="NZJ2" s="46"/>
      <c r="NZK2" s="46"/>
      <c r="NZL2" s="46"/>
      <c r="NZM2" s="46"/>
      <c r="NZN2" s="46"/>
      <c r="NZO2" s="46"/>
      <c r="NZP2" s="46"/>
      <c r="NZQ2" s="46"/>
      <c r="NZR2" s="46"/>
      <c r="NZS2" s="46"/>
      <c r="NZT2" s="46"/>
      <c r="NZU2" s="46"/>
      <c r="NZV2" s="46"/>
      <c r="NZW2" s="46"/>
      <c r="NZX2" s="46"/>
      <c r="NZY2" s="46"/>
      <c r="NZZ2" s="46"/>
      <c r="OAA2" s="46"/>
      <c r="OAB2" s="46"/>
      <c r="OAC2" s="46"/>
      <c r="OAD2" s="46"/>
      <c r="OAE2" s="46"/>
      <c r="OAF2" s="46"/>
      <c r="OAG2" s="46"/>
      <c r="OAH2" s="46"/>
      <c r="OAI2" s="46"/>
      <c r="OAJ2" s="46"/>
      <c r="OAK2" s="46"/>
      <c r="OAL2" s="46"/>
      <c r="OAM2" s="46"/>
      <c r="OAN2" s="46"/>
      <c r="OAO2" s="46"/>
      <c r="OAP2" s="46"/>
      <c r="OAQ2" s="46"/>
      <c r="OAR2" s="46"/>
      <c r="OAS2" s="46"/>
      <c r="OAT2" s="46"/>
      <c r="OAU2" s="46"/>
      <c r="OAV2" s="46"/>
      <c r="OAW2" s="46"/>
      <c r="OAX2" s="46"/>
      <c r="OAY2" s="46"/>
      <c r="OAZ2" s="46"/>
      <c r="OBA2" s="46"/>
      <c r="OBB2" s="46"/>
      <c r="OBC2" s="46"/>
      <c r="OBD2" s="46"/>
      <c r="OBE2" s="46"/>
      <c r="OBF2" s="46"/>
      <c r="OBG2" s="46"/>
      <c r="OBH2" s="46"/>
      <c r="OBI2" s="46"/>
      <c r="OBJ2" s="46"/>
      <c r="OBK2" s="46"/>
      <c r="OBL2" s="46"/>
      <c r="OBM2" s="46"/>
      <c r="OBN2" s="46"/>
      <c r="OBO2" s="46"/>
      <c r="OBP2" s="46"/>
      <c r="OBQ2" s="46"/>
      <c r="OBR2" s="46"/>
      <c r="OBS2" s="46"/>
      <c r="OBT2" s="46"/>
      <c r="OBU2" s="46"/>
      <c r="OBV2" s="46"/>
      <c r="OBW2" s="46"/>
      <c r="OBX2" s="46"/>
      <c r="OBY2" s="46"/>
      <c r="OBZ2" s="46"/>
      <c r="OCA2" s="46"/>
      <c r="OCB2" s="46"/>
      <c r="OCC2" s="46"/>
      <c r="OCD2" s="46"/>
      <c r="OCE2" s="46"/>
      <c r="OCF2" s="46"/>
      <c r="OCG2" s="46"/>
      <c r="OCH2" s="46"/>
      <c r="OCI2" s="46"/>
      <c r="OCJ2" s="46"/>
      <c r="OCK2" s="46"/>
      <c r="OCL2" s="46"/>
      <c r="OCM2" s="46"/>
      <c r="OCN2" s="46"/>
      <c r="OCO2" s="46"/>
      <c r="OCP2" s="46"/>
      <c r="OCQ2" s="46"/>
      <c r="OCR2" s="46"/>
      <c r="OCS2" s="46"/>
      <c r="OCT2" s="46"/>
      <c r="OCU2" s="46"/>
      <c r="OCV2" s="46"/>
      <c r="OCW2" s="46"/>
      <c r="OCX2" s="46"/>
      <c r="OCY2" s="46"/>
      <c r="OCZ2" s="46"/>
      <c r="ODA2" s="46"/>
      <c r="ODB2" s="46"/>
      <c r="ODC2" s="46"/>
      <c r="ODD2" s="46"/>
      <c r="ODE2" s="46"/>
      <c r="ODF2" s="46"/>
      <c r="ODG2" s="46"/>
      <c r="ODH2" s="46"/>
      <c r="ODI2" s="46"/>
      <c r="ODJ2" s="46"/>
      <c r="ODK2" s="46"/>
      <c r="ODL2" s="46"/>
      <c r="ODM2" s="46"/>
      <c r="ODN2" s="46"/>
      <c r="ODO2" s="46"/>
      <c r="ODP2" s="46"/>
      <c r="ODQ2" s="46"/>
      <c r="ODR2" s="46"/>
      <c r="ODS2" s="46"/>
      <c r="ODT2" s="46"/>
      <c r="ODU2" s="46"/>
      <c r="ODV2" s="46"/>
      <c r="ODW2" s="46"/>
      <c r="ODX2" s="46"/>
      <c r="ODY2" s="46"/>
      <c r="ODZ2" s="46"/>
      <c r="OEA2" s="46"/>
      <c r="OEB2" s="46"/>
      <c r="OEC2" s="46"/>
      <c r="OED2" s="46"/>
      <c r="OEE2" s="46"/>
      <c r="OEF2" s="46"/>
      <c r="OEG2" s="46"/>
      <c r="OEH2" s="46"/>
      <c r="OEI2" s="46"/>
      <c r="OEJ2" s="46"/>
      <c r="OEK2" s="46"/>
      <c r="OEL2" s="46"/>
      <c r="OEM2" s="46"/>
      <c r="OEN2" s="46"/>
      <c r="OEO2" s="46"/>
      <c r="OEP2" s="46"/>
      <c r="OEQ2" s="46"/>
      <c r="OER2" s="46"/>
      <c r="OES2" s="46"/>
      <c r="OET2" s="46"/>
      <c r="OEU2" s="46"/>
      <c r="OEV2" s="46"/>
      <c r="OEW2" s="46"/>
      <c r="OEX2" s="46"/>
      <c r="OEY2" s="46"/>
      <c r="OEZ2" s="46"/>
      <c r="OFA2" s="46"/>
      <c r="OFB2" s="46"/>
      <c r="OFC2" s="46"/>
      <c r="OFD2" s="46"/>
      <c r="OFE2" s="46"/>
      <c r="OFF2" s="46"/>
      <c r="OFG2" s="46"/>
      <c r="OFH2" s="46"/>
      <c r="OFI2" s="46"/>
      <c r="OFJ2" s="46"/>
      <c r="OFK2" s="46"/>
      <c r="OFL2" s="46"/>
      <c r="OFM2" s="46"/>
      <c r="OFN2" s="46"/>
      <c r="OFO2" s="46"/>
      <c r="OFP2" s="46"/>
      <c r="OFQ2" s="46"/>
      <c r="OFR2" s="46"/>
      <c r="OFS2" s="46"/>
      <c r="OFT2" s="46"/>
      <c r="OFU2" s="46"/>
      <c r="OFV2" s="46"/>
      <c r="OFW2" s="46"/>
      <c r="OFX2" s="46"/>
      <c r="OFY2" s="46"/>
      <c r="OFZ2" s="46"/>
      <c r="OGA2" s="46"/>
      <c r="OGB2" s="46"/>
      <c r="OGC2" s="46"/>
      <c r="OGD2" s="46"/>
      <c r="OGE2" s="46"/>
      <c r="OGF2" s="46"/>
      <c r="OGG2" s="46"/>
      <c r="OGH2" s="46"/>
      <c r="OGI2" s="46"/>
      <c r="OGJ2" s="46"/>
      <c r="OGK2" s="46"/>
      <c r="OGL2" s="46"/>
      <c r="OGM2" s="46"/>
      <c r="OGN2" s="46"/>
      <c r="OGO2" s="46"/>
      <c r="OGP2" s="46"/>
      <c r="OGQ2" s="46"/>
      <c r="OGR2" s="46"/>
      <c r="OGS2" s="46"/>
      <c r="OGT2" s="46"/>
      <c r="OGU2" s="46"/>
      <c r="OGV2" s="46"/>
      <c r="OGW2" s="46"/>
      <c r="OGX2" s="46"/>
      <c r="OGY2" s="46"/>
      <c r="OGZ2" s="46"/>
      <c r="OHA2" s="46"/>
      <c r="OHB2" s="46"/>
      <c r="OHC2" s="46"/>
      <c r="OHD2" s="46"/>
      <c r="OHE2" s="46"/>
      <c r="OHF2" s="46"/>
      <c r="OHG2" s="46"/>
      <c r="OHH2" s="46"/>
      <c r="OHI2" s="46"/>
      <c r="OHJ2" s="46"/>
      <c r="OHK2" s="46"/>
      <c r="OHL2" s="46"/>
      <c r="OHM2" s="46"/>
      <c r="OHN2" s="46"/>
      <c r="OHO2" s="46"/>
      <c r="OHP2" s="46"/>
      <c r="OHQ2" s="46"/>
      <c r="OHR2" s="46"/>
      <c r="OHS2" s="46"/>
      <c r="OHT2" s="46"/>
      <c r="OHU2" s="46"/>
      <c r="OHV2" s="46"/>
      <c r="OHW2" s="46"/>
      <c r="OHX2" s="46"/>
      <c r="OHY2" s="46"/>
      <c r="OHZ2" s="46"/>
      <c r="OIA2" s="46"/>
      <c r="OIB2" s="46"/>
      <c r="OIC2" s="46"/>
      <c r="OID2" s="46"/>
      <c r="OIE2" s="46"/>
      <c r="OIF2" s="46"/>
      <c r="OIG2" s="46"/>
      <c r="OIH2" s="46"/>
      <c r="OII2" s="46"/>
      <c r="OIJ2" s="46"/>
      <c r="OIK2" s="46"/>
      <c r="OIL2" s="46"/>
      <c r="OIM2" s="46"/>
      <c r="OIN2" s="46"/>
      <c r="OIO2" s="46"/>
      <c r="OIP2" s="46"/>
      <c r="OIQ2" s="46"/>
      <c r="OIR2" s="46"/>
      <c r="OIS2" s="46"/>
      <c r="OIT2" s="46"/>
      <c r="OIU2" s="46"/>
      <c r="OIV2" s="46"/>
      <c r="OIW2" s="46"/>
      <c r="OIX2" s="46"/>
      <c r="OIY2" s="46"/>
      <c r="OIZ2" s="46"/>
      <c r="OJA2" s="46"/>
      <c r="OJB2" s="46"/>
      <c r="OJC2" s="46"/>
      <c r="OJD2" s="46"/>
      <c r="OJE2" s="46"/>
      <c r="OJF2" s="46"/>
      <c r="OJG2" s="46"/>
      <c r="OJH2" s="46"/>
      <c r="OJI2" s="46"/>
      <c r="OJJ2" s="46"/>
      <c r="OJK2" s="46"/>
      <c r="OJL2" s="46"/>
      <c r="OJM2" s="46"/>
      <c r="OJN2" s="46"/>
      <c r="OJO2" s="46"/>
      <c r="OJP2" s="46"/>
      <c r="OJQ2" s="46"/>
      <c r="OJR2" s="46"/>
      <c r="OJS2" s="46"/>
      <c r="OJT2" s="46"/>
      <c r="OJU2" s="46"/>
      <c r="OJV2" s="46"/>
      <c r="OJW2" s="46"/>
      <c r="OJX2" s="46"/>
      <c r="OJY2" s="46"/>
      <c r="OJZ2" s="46"/>
      <c r="OKA2" s="46"/>
      <c r="OKB2" s="46"/>
      <c r="OKC2" s="46"/>
      <c r="OKD2" s="46"/>
      <c r="OKE2" s="46"/>
      <c r="OKF2" s="46"/>
      <c r="OKG2" s="46"/>
      <c r="OKH2" s="46"/>
      <c r="OKI2" s="46"/>
      <c r="OKJ2" s="46"/>
      <c r="OKK2" s="46"/>
      <c r="OKL2" s="46"/>
      <c r="OKM2" s="46"/>
      <c r="OKN2" s="46"/>
      <c r="OKO2" s="46"/>
      <c r="OKP2" s="46"/>
      <c r="OKQ2" s="46"/>
      <c r="OKR2" s="46"/>
      <c r="OKS2" s="46"/>
      <c r="OKT2" s="46"/>
      <c r="OKU2" s="46"/>
      <c r="OKV2" s="46"/>
      <c r="OKW2" s="46"/>
      <c r="OKX2" s="46"/>
      <c r="OKY2" s="46"/>
      <c r="OKZ2" s="46"/>
      <c r="OLA2" s="46"/>
      <c r="OLB2" s="46"/>
      <c r="OLC2" s="46"/>
      <c r="OLD2" s="46"/>
      <c r="OLE2" s="46"/>
      <c r="OLF2" s="46"/>
      <c r="OLG2" s="46"/>
      <c r="OLH2" s="46"/>
      <c r="OLI2" s="46"/>
      <c r="OLJ2" s="46"/>
      <c r="OLK2" s="46"/>
      <c r="OLL2" s="46"/>
      <c r="OLM2" s="46"/>
      <c r="OLN2" s="46"/>
      <c r="OLO2" s="46"/>
      <c r="OLP2" s="46"/>
      <c r="OLQ2" s="46"/>
      <c r="OLR2" s="46"/>
      <c r="OLS2" s="46"/>
      <c r="OLT2" s="46"/>
      <c r="OLU2" s="46"/>
      <c r="OLV2" s="46"/>
      <c r="OLW2" s="46"/>
      <c r="OLX2" s="46"/>
      <c r="OLY2" s="46"/>
      <c r="OLZ2" s="46"/>
      <c r="OMA2" s="46"/>
      <c r="OMB2" s="46"/>
      <c r="OMC2" s="46"/>
      <c r="OMD2" s="46"/>
      <c r="OME2" s="46"/>
      <c r="OMF2" s="46"/>
      <c r="OMG2" s="46"/>
      <c r="OMH2" s="46"/>
      <c r="OMI2" s="46"/>
      <c r="OMJ2" s="46"/>
      <c r="OMK2" s="46"/>
      <c r="OML2" s="46"/>
      <c r="OMM2" s="46"/>
      <c r="OMN2" s="46"/>
      <c r="OMO2" s="46"/>
      <c r="OMP2" s="46"/>
      <c r="OMQ2" s="46"/>
      <c r="OMR2" s="46"/>
      <c r="OMS2" s="46"/>
      <c r="OMT2" s="46"/>
      <c r="OMU2" s="46"/>
      <c r="OMV2" s="46"/>
      <c r="OMW2" s="46"/>
      <c r="OMX2" s="46"/>
      <c r="OMY2" s="46"/>
      <c r="OMZ2" s="46"/>
      <c r="ONA2" s="46"/>
      <c r="ONB2" s="46"/>
      <c r="ONC2" s="46"/>
      <c r="OND2" s="46"/>
      <c r="ONE2" s="46"/>
      <c r="ONF2" s="46"/>
      <c r="ONG2" s="46"/>
      <c r="ONH2" s="46"/>
      <c r="ONI2" s="46"/>
      <c r="ONJ2" s="46"/>
      <c r="ONK2" s="46"/>
      <c r="ONL2" s="46"/>
      <c r="ONM2" s="46"/>
      <c r="ONN2" s="46"/>
      <c r="ONO2" s="46"/>
      <c r="ONP2" s="46"/>
      <c r="ONQ2" s="46"/>
      <c r="ONR2" s="46"/>
      <c r="ONS2" s="46"/>
      <c r="ONT2" s="46"/>
      <c r="ONU2" s="46"/>
      <c r="ONV2" s="46"/>
      <c r="ONW2" s="46"/>
      <c r="ONX2" s="46"/>
      <c r="ONY2" s="46"/>
      <c r="ONZ2" s="46"/>
      <c r="OOA2" s="46"/>
      <c r="OOB2" s="46"/>
      <c r="OOC2" s="46"/>
      <c r="OOD2" s="46"/>
      <c r="OOE2" s="46"/>
      <c r="OOF2" s="46"/>
      <c r="OOG2" s="46"/>
      <c r="OOH2" s="46"/>
      <c r="OOI2" s="46"/>
      <c r="OOJ2" s="46"/>
      <c r="OOK2" s="46"/>
      <c r="OOL2" s="46"/>
      <c r="OOM2" s="46"/>
      <c r="OON2" s="46"/>
      <c r="OOO2" s="46"/>
      <c r="OOP2" s="46"/>
      <c r="OOQ2" s="46"/>
      <c r="OOR2" s="46"/>
      <c r="OOS2" s="46"/>
      <c r="OOT2" s="46"/>
      <c r="OOU2" s="46"/>
      <c r="OOV2" s="46"/>
      <c r="OOW2" s="46"/>
      <c r="OOX2" s="46"/>
      <c r="OOY2" s="46"/>
      <c r="OOZ2" s="46"/>
      <c r="OPA2" s="46"/>
      <c r="OPB2" s="46"/>
      <c r="OPC2" s="46"/>
      <c r="OPD2" s="46"/>
      <c r="OPE2" s="46"/>
      <c r="OPF2" s="46"/>
      <c r="OPG2" s="46"/>
      <c r="OPH2" s="46"/>
      <c r="OPI2" s="46"/>
      <c r="OPJ2" s="46"/>
      <c r="OPK2" s="46"/>
      <c r="OPL2" s="46"/>
      <c r="OPM2" s="46"/>
      <c r="OPN2" s="46"/>
      <c r="OPO2" s="46"/>
      <c r="OPP2" s="46"/>
      <c r="OPQ2" s="46"/>
      <c r="OPR2" s="46"/>
      <c r="OPS2" s="46"/>
      <c r="OPT2" s="46"/>
      <c r="OPU2" s="46"/>
      <c r="OPV2" s="46"/>
      <c r="OPW2" s="46"/>
      <c r="OPX2" s="46"/>
      <c r="OPY2" s="46"/>
      <c r="OPZ2" s="46"/>
      <c r="OQA2" s="46"/>
      <c r="OQB2" s="46"/>
      <c r="OQC2" s="46"/>
      <c r="OQD2" s="46"/>
      <c r="OQE2" s="46"/>
      <c r="OQF2" s="46"/>
      <c r="OQG2" s="46"/>
      <c r="OQH2" s="46"/>
      <c r="OQI2" s="46"/>
      <c r="OQJ2" s="46"/>
      <c r="OQK2" s="46"/>
      <c r="OQL2" s="46"/>
      <c r="OQM2" s="46"/>
      <c r="OQN2" s="46"/>
      <c r="OQO2" s="46"/>
      <c r="OQP2" s="46"/>
      <c r="OQQ2" s="46"/>
      <c r="OQR2" s="46"/>
      <c r="OQS2" s="46"/>
      <c r="OQT2" s="46"/>
      <c r="OQU2" s="46"/>
      <c r="OQV2" s="46"/>
      <c r="OQW2" s="46"/>
      <c r="OQX2" s="46"/>
      <c r="OQY2" s="46"/>
      <c r="OQZ2" s="46"/>
      <c r="ORA2" s="46"/>
      <c r="ORB2" s="46"/>
      <c r="ORC2" s="46"/>
      <c r="ORD2" s="46"/>
      <c r="ORE2" s="46"/>
      <c r="ORF2" s="46"/>
      <c r="ORG2" s="46"/>
      <c r="ORH2" s="46"/>
      <c r="ORI2" s="46"/>
      <c r="ORJ2" s="46"/>
      <c r="ORK2" s="46"/>
      <c r="ORL2" s="46"/>
      <c r="ORM2" s="46"/>
      <c r="ORN2" s="46"/>
      <c r="ORO2" s="46"/>
      <c r="ORP2" s="46"/>
      <c r="ORQ2" s="46"/>
      <c r="ORR2" s="46"/>
      <c r="ORS2" s="46"/>
      <c r="ORT2" s="46"/>
      <c r="ORU2" s="46"/>
      <c r="ORV2" s="46"/>
      <c r="ORW2" s="46"/>
      <c r="ORX2" s="46"/>
      <c r="ORY2" s="46"/>
      <c r="ORZ2" s="46"/>
      <c r="OSA2" s="46"/>
      <c r="OSB2" s="46"/>
      <c r="OSC2" s="46"/>
      <c r="OSD2" s="46"/>
      <c r="OSE2" s="46"/>
      <c r="OSF2" s="46"/>
      <c r="OSG2" s="46"/>
      <c r="OSH2" s="46"/>
      <c r="OSI2" s="46"/>
      <c r="OSJ2" s="46"/>
      <c r="OSK2" s="46"/>
      <c r="OSL2" s="46"/>
      <c r="OSM2" s="46"/>
      <c r="OSN2" s="46"/>
      <c r="OSO2" s="46"/>
      <c r="OSP2" s="46"/>
      <c r="OSQ2" s="46"/>
      <c r="OSR2" s="46"/>
      <c r="OSS2" s="46"/>
      <c r="OST2" s="46"/>
      <c r="OSU2" s="46"/>
      <c r="OSV2" s="46"/>
      <c r="OSW2" s="46"/>
      <c r="OSX2" s="46"/>
      <c r="OSY2" s="46"/>
      <c r="OSZ2" s="46"/>
      <c r="OTA2" s="46"/>
      <c r="OTB2" s="46"/>
      <c r="OTC2" s="46"/>
      <c r="OTD2" s="46"/>
      <c r="OTE2" s="46"/>
      <c r="OTF2" s="46"/>
      <c r="OTG2" s="46"/>
      <c r="OTH2" s="46"/>
      <c r="OTI2" s="46"/>
      <c r="OTJ2" s="46"/>
      <c r="OTK2" s="46"/>
      <c r="OTL2" s="46"/>
      <c r="OTM2" s="46"/>
      <c r="OTN2" s="46"/>
      <c r="OTO2" s="46"/>
      <c r="OTP2" s="46"/>
      <c r="OTQ2" s="46"/>
      <c r="OTR2" s="46"/>
      <c r="OTS2" s="46"/>
      <c r="OTT2" s="46"/>
      <c r="OTU2" s="46"/>
      <c r="OTV2" s="46"/>
      <c r="OTW2" s="46"/>
      <c r="OTX2" s="46"/>
      <c r="OTY2" s="46"/>
      <c r="OTZ2" s="46"/>
      <c r="OUA2" s="46"/>
      <c r="OUB2" s="46"/>
      <c r="OUC2" s="46"/>
      <c r="OUD2" s="46"/>
      <c r="OUE2" s="46"/>
      <c r="OUF2" s="46"/>
      <c r="OUG2" s="46"/>
      <c r="OUH2" s="46"/>
      <c r="OUI2" s="46"/>
      <c r="OUJ2" s="46"/>
      <c r="OUK2" s="46"/>
      <c r="OUL2" s="46"/>
      <c r="OUM2" s="46"/>
      <c r="OUN2" s="46"/>
      <c r="OUO2" s="46"/>
      <c r="OUP2" s="46"/>
      <c r="OUQ2" s="46"/>
      <c r="OUR2" s="46"/>
      <c r="OUS2" s="46"/>
      <c r="OUT2" s="46"/>
      <c r="OUU2" s="46"/>
      <c r="OUV2" s="46"/>
      <c r="OUW2" s="46"/>
      <c r="OUX2" s="46"/>
      <c r="OUY2" s="46"/>
      <c r="OUZ2" s="46"/>
      <c r="OVA2" s="46"/>
      <c r="OVB2" s="46"/>
      <c r="OVC2" s="46"/>
      <c r="OVD2" s="46"/>
      <c r="OVE2" s="46"/>
      <c r="OVF2" s="46"/>
      <c r="OVG2" s="46"/>
      <c r="OVH2" s="46"/>
      <c r="OVI2" s="46"/>
      <c r="OVJ2" s="46"/>
      <c r="OVK2" s="46"/>
      <c r="OVL2" s="46"/>
      <c r="OVM2" s="46"/>
      <c r="OVN2" s="46"/>
      <c r="OVO2" s="46"/>
      <c r="OVP2" s="46"/>
      <c r="OVQ2" s="46"/>
      <c r="OVR2" s="46"/>
      <c r="OVS2" s="46"/>
      <c r="OVT2" s="46"/>
      <c r="OVU2" s="46"/>
      <c r="OVV2" s="46"/>
      <c r="OVW2" s="46"/>
      <c r="OVX2" s="46"/>
      <c r="OVY2" s="46"/>
      <c r="OVZ2" s="46"/>
      <c r="OWA2" s="46"/>
      <c r="OWB2" s="46"/>
      <c r="OWC2" s="46"/>
      <c r="OWD2" s="46"/>
      <c r="OWE2" s="46"/>
      <c r="OWF2" s="46"/>
      <c r="OWG2" s="46"/>
      <c r="OWH2" s="46"/>
      <c r="OWI2" s="46"/>
      <c r="OWJ2" s="46"/>
      <c r="OWK2" s="46"/>
      <c r="OWL2" s="46"/>
      <c r="OWM2" s="46"/>
      <c r="OWN2" s="46"/>
      <c r="OWO2" s="46"/>
      <c r="OWP2" s="46"/>
      <c r="OWQ2" s="46"/>
      <c r="OWR2" s="46"/>
      <c r="OWS2" s="46"/>
      <c r="OWT2" s="46"/>
      <c r="OWU2" s="46"/>
      <c r="OWV2" s="46"/>
      <c r="OWW2" s="46"/>
      <c r="OWX2" s="46"/>
      <c r="OWY2" s="46"/>
      <c r="OWZ2" s="46"/>
      <c r="OXA2" s="46"/>
      <c r="OXB2" s="46"/>
      <c r="OXC2" s="46"/>
      <c r="OXD2" s="46"/>
      <c r="OXE2" s="46"/>
      <c r="OXF2" s="46"/>
      <c r="OXG2" s="46"/>
      <c r="OXH2" s="46"/>
      <c r="OXI2" s="46"/>
      <c r="OXJ2" s="46"/>
      <c r="OXK2" s="46"/>
      <c r="OXL2" s="46"/>
      <c r="OXM2" s="46"/>
      <c r="OXN2" s="46"/>
      <c r="OXO2" s="46"/>
      <c r="OXP2" s="46"/>
      <c r="OXQ2" s="46"/>
      <c r="OXR2" s="46"/>
      <c r="OXS2" s="46"/>
      <c r="OXT2" s="46"/>
      <c r="OXU2" s="46"/>
      <c r="OXV2" s="46"/>
      <c r="OXW2" s="46"/>
      <c r="OXX2" s="46"/>
      <c r="OXY2" s="46"/>
      <c r="OXZ2" s="46"/>
      <c r="OYA2" s="46"/>
      <c r="OYB2" s="46"/>
      <c r="OYC2" s="46"/>
      <c r="OYD2" s="46"/>
      <c r="OYE2" s="46"/>
      <c r="OYF2" s="46"/>
      <c r="OYG2" s="46"/>
      <c r="OYH2" s="46"/>
      <c r="OYI2" s="46"/>
      <c r="OYJ2" s="46"/>
      <c r="OYK2" s="46"/>
      <c r="OYL2" s="46"/>
      <c r="OYM2" s="46"/>
      <c r="OYN2" s="46"/>
      <c r="OYO2" s="46"/>
      <c r="OYP2" s="46"/>
      <c r="OYQ2" s="46"/>
      <c r="OYR2" s="46"/>
      <c r="OYS2" s="46"/>
      <c r="OYT2" s="46"/>
      <c r="OYU2" s="46"/>
      <c r="OYV2" s="46"/>
      <c r="OYW2" s="46"/>
      <c r="OYX2" s="46"/>
      <c r="OYY2" s="46"/>
      <c r="OYZ2" s="46"/>
      <c r="OZA2" s="46"/>
      <c r="OZB2" s="46"/>
      <c r="OZC2" s="46"/>
      <c r="OZD2" s="46"/>
      <c r="OZE2" s="46"/>
      <c r="OZF2" s="46"/>
      <c r="OZG2" s="46"/>
      <c r="OZH2" s="46"/>
      <c r="OZI2" s="46"/>
      <c r="OZJ2" s="46"/>
      <c r="OZK2" s="46"/>
      <c r="OZL2" s="46"/>
      <c r="OZM2" s="46"/>
      <c r="OZN2" s="46"/>
      <c r="OZO2" s="46"/>
      <c r="OZP2" s="46"/>
      <c r="OZQ2" s="46"/>
      <c r="OZR2" s="46"/>
      <c r="OZS2" s="46"/>
      <c r="OZT2" s="46"/>
      <c r="OZU2" s="46"/>
      <c r="OZV2" s="46"/>
      <c r="OZW2" s="46"/>
      <c r="OZX2" s="46"/>
      <c r="OZY2" s="46"/>
      <c r="OZZ2" s="46"/>
      <c r="PAA2" s="46"/>
      <c r="PAB2" s="46"/>
      <c r="PAC2" s="46"/>
      <c r="PAD2" s="46"/>
      <c r="PAE2" s="46"/>
      <c r="PAF2" s="46"/>
      <c r="PAG2" s="46"/>
      <c r="PAH2" s="46"/>
      <c r="PAI2" s="46"/>
      <c r="PAJ2" s="46"/>
      <c r="PAK2" s="46"/>
      <c r="PAL2" s="46"/>
      <c r="PAM2" s="46"/>
      <c r="PAN2" s="46"/>
      <c r="PAO2" s="46"/>
      <c r="PAP2" s="46"/>
      <c r="PAQ2" s="46"/>
      <c r="PAR2" s="46"/>
      <c r="PAS2" s="46"/>
      <c r="PAT2" s="46"/>
      <c r="PAU2" s="46"/>
      <c r="PAV2" s="46"/>
      <c r="PAW2" s="46"/>
      <c r="PAX2" s="46"/>
      <c r="PAY2" s="46"/>
      <c r="PAZ2" s="46"/>
      <c r="PBA2" s="46"/>
      <c r="PBB2" s="46"/>
      <c r="PBC2" s="46"/>
      <c r="PBD2" s="46"/>
      <c r="PBE2" s="46"/>
      <c r="PBF2" s="46"/>
      <c r="PBG2" s="46"/>
      <c r="PBH2" s="46"/>
      <c r="PBI2" s="46"/>
      <c r="PBJ2" s="46"/>
      <c r="PBK2" s="46"/>
      <c r="PBL2" s="46"/>
      <c r="PBM2" s="46"/>
      <c r="PBN2" s="46"/>
      <c r="PBO2" s="46"/>
      <c r="PBP2" s="46"/>
      <c r="PBQ2" s="46"/>
      <c r="PBR2" s="46"/>
      <c r="PBS2" s="46"/>
      <c r="PBT2" s="46"/>
      <c r="PBU2" s="46"/>
      <c r="PBV2" s="46"/>
      <c r="PBW2" s="46"/>
      <c r="PBX2" s="46"/>
      <c r="PBY2" s="46"/>
      <c r="PBZ2" s="46"/>
      <c r="PCA2" s="46"/>
      <c r="PCB2" s="46"/>
      <c r="PCC2" s="46"/>
      <c r="PCD2" s="46"/>
      <c r="PCE2" s="46"/>
      <c r="PCF2" s="46"/>
      <c r="PCG2" s="46"/>
      <c r="PCH2" s="46"/>
      <c r="PCI2" s="46"/>
      <c r="PCJ2" s="46"/>
      <c r="PCK2" s="46"/>
      <c r="PCL2" s="46"/>
      <c r="PCM2" s="46"/>
      <c r="PCN2" s="46"/>
      <c r="PCO2" s="46"/>
      <c r="PCP2" s="46"/>
      <c r="PCQ2" s="46"/>
      <c r="PCR2" s="46"/>
      <c r="PCS2" s="46"/>
      <c r="PCT2" s="46"/>
      <c r="PCU2" s="46"/>
      <c r="PCV2" s="46"/>
      <c r="PCW2" s="46"/>
      <c r="PCX2" s="46"/>
      <c r="PCY2" s="46"/>
      <c r="PCZ2" s="46"/>
      <c r="PDA2" s="46"/>
      <c r="PDB2" s="46"/>
      <c r="PDC2" s="46"/>
      <c r="PDD2" s="46"/>
      <c r="PDE2" s="46"/>
      <c r="PDF2" s="46"/>
      <c r="PDG2" s="46"/>
      <c r="PDH2" s="46"/>
      <c r="PDI2" s="46"/>
      <c r="PDJ2" s="46"/>
      <c r="PDK2" s="46"/>
      <c r="PDL2" s="46"/>
      <c r="PDM2" s="46"/>
      <c r="PDN2" s="46"/>
      <c r="PDO2" s="46"/>
      <c r="PDP2" s="46"/>
      <c r="PDQ2" s="46"/>
      <c r="PDR2" s="46"/>
      <c r="PDS2" s="46"/>
      <c r="PDT2" s="46"/>
      <c r="PDU2" s="46"/>
      <c r="PDV2" s="46"/>
      <c r="PDW2" s="46"/>
      <c r="PDX2" s="46"/>
      <c r="PDY2" s="46"/>
      <c r="PDZ2" s="46"/>
      <c r="PEA2" s="46"/>
      <c r="PEB2" s="46"/>
      <c r="PEC2" s="46"/>
      <c r="PED2" s="46"/>
      <c r="PEE2" s="46"/>
      <c r="PEF2" s="46"/>
      <c r="PEG2" s="46"/>
      <c r="PEH2" s="46"/>
      <c r="PEI2" s="46"/>
      <c r="PEJ2" s="46"/>
      <c r="PEK2" s="46"/>
      <c r="PEL2" s="46"/>
      <c r="PEM2" s="46"/>
      <c r="PEN2" s="46"/>
      <c r="PEO2" s="46"/>
      <c r="PEP2" s="46"/>
      <c r="PEQ2" s="46"/>
      <c r="PER2" s="46"/>
      <c r="PES2" s="46"/>
      <c r="PET2" s="46"/>
      <c r="PEU2" s="46"/>
      <c r="PEV2" s="46"/>
      <c r="PEW2" s="46"/>
      <c r="PEX2" s="46"/>
      <c r="PEY2" s="46"/>
      <c r="PEZ2" s="46"/>
      <c r="PFA2" s="46"/>
      <c r="PFB2" s="46"/>
      <c r="PFC2" s="46"/>
      <c r="PFD2" s="46"/>
      <c r="PFE2" s="46"/>
      <c r="PFF2" s="46"/>
      <c r="PFG2" s="46"/>
      <c r="PFH2" s="46"/>
      <c r="PFI2" s="46"/>
      <c r="PFJ2" s="46"/>
      <c r="PFK2" s="46"/>
      <c r="PFL2" s="46"/>
      <c r="PFM2" s="46"/>
      <c r="PFN2" s="46"/>
      <c r="PFO2" s="46"/>
      <c r="PFP2" s="46"/>
      <c r="PFQ2" s="46"/>
      <c r="PFR2" s="46"/>
      <c r="PFS2" s="46"/>
      <c r="PFT2" s="46"/>
      <c r="PFU2" s="46"/>
      <c r="PFV2" s="46"/>
      <c r="PFW2" s="46"/>
      <c r="PFX2" s="46"/>
      <c r="PFY2" s="46"/>
      <c r="PFZ2" s="46"/>
      <c r="PGA2" s="46"/>
      <c r="PGB2" s="46"/>
      <c r="PGC2" s="46"/>
      <c r="PGD2" s="46"/>
      <c r="PGE2" s="46"/>
      <c r="PGF2" s="46"/>
      <c r="PGG2" s="46"/>
      <c r="PGH2" s="46"/>
      <c r="PGI2" s="46"/>
      <c r="PGJ2" s="46"/>
      <c r="PGK2" s="46"/>
      <c r="PGL2" s="46"/>
      <c r="PGM2" s="46"/>
      <c r="PGN2" s="46"/>
      <c r="PGO2" s="46"/>
      <c r="PGP2" s="46"/>
      <c r="PGQ2" s="46"/>
      <c r="PGR2" s="46"/>
      <c r="PGS2" s="46"/>
      <c r="PGT2" s="46"/>
      <c r="PGU2" s="46"/>
      <c r="PGV2" s="46"/>
      <c r="PGW2" s="46"/>
      <c r="PGX2" s="46"/>
      <c r="PGY2" s="46"/>
      <c r="PGZ2" s="46"/>
      <c r="PHA2" s="46"/>
      <c r="PHB2" s="46"/>
      <c r="PHC2" s="46"/>
      <c r="PHD2" s="46"/>
      <c r="PHE2" s="46"/>
      <c r="PHF2" s="46"/>
      <c r="PHG2" s="46"/>
      <c r="PHH2" s="46"/>
      <c r="PHI2" s="46"/>
      <c r="PHJ2" s="46"/>
      <c r="PHK2" s="46"/>
      <c r="PHL2" s="46"/>
      <c r="PHM2" s="46"/>
      <c r="PHN2" s="46"/>
      <c r="PHO2" s="46"/>
      <c r="PHP2" s="46"/>
      <c r="PHQ2" s="46"/>
      <c r="PHR2" s="46"/>
      <c r="PHS2" s="46"/>
      <c r="PHT2" s="46"/>
      <c r="PHU2" s="46"/>
      <c r="PHV2" s="46"/>
      <c r="PHW2" s="46"/>
      <c r="PHX2" s="46"/>
      <c r="PHY2" s="46"/>
      <c r="PHZ2" s="46"/>
      <c r="PIA2" s="46"/>
      <c r="PIB2" s="46"/>
      <c r="PIC2" s="46"/>
      <c r="PID2" s="46"/>
      <c r="PIE2" s="46"/>
      <c r="PIF2" s="46"/>
      <c r="PIG2" s="46"/>
      <c r="PIH2" s="46"/>
      <c r="PII2" s="46"/>
      <c r="PIJ2" s="46"/>
      <c r="PIK2" s="46"/>
      <c r="PIL2" s="46"/>
      <c r="PIM2" s="46"/>
      <c r="PIN2" s="46"/>
      <c r="PIO2" s="46"/>
      <c r="PIP2" s="46"/>
      <c r="PIQ2" s="46"/>
      <c r="PIR2" s="46"/>
      <c r="PIS2" s="46"/>
      <c r="PIT2" s="46"/>
      <c r="PIU2" s="46"/>
      <c r="PIV2" s="46"/>
      <c r="PIW2" s="46"/>
      <c r="PIX2" s="46"/>
      <c r="PIY2" s="46"/>
      <c r="PIZ2" s="46"/>
      <c r="PJA2" s="46"/>
      <c r="PJB2" s="46"/>
      <c r="PJC2" s="46"/>
      <c r="PJD2" s="46"/>
      <c r="PJE2" s="46"/>
      <c r="PJF2" s="46"/>
      <c r="PJG2" s="46"/>
      <c r="PJH2" s="46"/>
      <c r="PJI2" s="46"/>
      <c r="PJJ2" s="46"/>
      <c r="PJK2" s="46"/>
      <c r="PJL2" s="46"/>
      <c r="PJM2" s="46"/>
      <c r="PJN2" s="46"/>
      <c r="PJO2" s="46"/>
      <c r="PJP2" s="46"/>
      <c r="PJQ2" s="46"/>
      <c r="PJR2" s="46"/>
      <c r="PJS2" s="46"/>
      <c r="PJT2" s="46"/>
      <c r="PJU2" s="46"/>
      <c r="PJV2" s="46"/>
      <c r="PJW2" s="46"/>
      <c r="PJX2" s="46"/>
      <c r="PJY2" s="46"/>
      <c r="PJZ2" s="46"/>
      <c r="PKA2" s="46"/>
      <c r="PKB2" s="46"/>
      <c r="PKC2" s="46"/>
      <c r="PKD2" s="46"/>
      <c r="PKE2" s="46"/>
      <c r="PKF2" s="46"/>
      <c r="PKG2" s="46"/>
      <c r="PKH2" s="46"/>
      <c r="PKI2" s="46"/>
      <c r="PKJ2" s="46"/>
      <c r="PKK2" s="46"/>
      <c r="PKL2" s="46"/>
      <c r="PKM2" s="46"/>
      <c r="PKN2" s="46"/>
      <c r="PKO2" s="46"/>
      <c r="PKP2" s="46"/>
      <c r="PKQ2" s="46"/>
      <c r="PKR2" s="46"/>
      <c r="PKS2" s="46"/>
      <c r="PKT2" s="46"/>
      <c r="PKU2" s="46"/>
      <c r="PKV2" s="46"/>
      <c r="PKW2" s="46"/>
      <c r="PKX2" s="46"/>
      <c r="PKY2" s="46"/>
      <c r="PKZ2" s="46"/>
      <c r="PLA2" s="46"/>
      <c r="PLB2" s="46"/>
      <c r="PLC2" s="46"/>
      <c r="PLD2" s="46"/>
      <c r="PLE2" s="46"/>
      <c r="PLF2" s="46"/>
      <c r="PLG2" s="46"/>
      <c r="PLH2" s="46"/>
      <c r="PLI2" s="46"/>
      <c r="PLJ2" s="46"/>
      <c r="PLK2" s="46"/>
      <c r="PLL2" s="46"/>
      <c r="PLM2" s="46"/>
      <c r="PLN2" s="46"/>
      <c r="PLO2" s="46"/>
      <c r="PLP2" s="46"/>
      <c r="PLQ2" s="46"/>
      <c r="PLR2" s="46"/>
      <c r="PLS2" s="46"/>
      <c r="PLT2" s="46"/>
      <c r="PLU2" s="46"/>
      <c r="PLV2" s="46"/>
      <c r="PLW2" s="46"/>
      <c r="PLX2" s="46"/>
      <c r="PLY2" s="46"/>
      <c r="PLZ2" s="46"/>
      <c r="PMA2" s="46"/>
      <c r="PMB2" s="46"/>
      <c r="PMC2" s="46"/>
      <c r="PMD2" s="46"/>
      <c r="PME2" s="46"/>
      <c r="PMF2" s="46"/>
      <c r="PMG2" s="46"/>
      <c r="PMH2" s="46"/>
      <c r="PMI2" s="46"/>
      <c r="PMJ2" s="46"/>
      <c r="PMK2" s="46"/>
      <c r="PML2" s="46"/>
      <c r="PMM2" s="46"/>
      <c r="PMN2" s="46"/>
      <c r="PMO2" s="46"/>
      <c r="PMP2" s="46"/>
      <c r="PMQ2" s="46"/>
      <c r="PMR2" s="46"/>
      <c r="PMS2" s="46"/>
      <c r="PMT2" s="46"/>
      <c r="PMU2" s="46"/>
      <c r="PMV2" s="46"/>
      <c r="PMW2" s="46"/>
      <c r="PMX2" s="46"/>
      <c r="PMY2" s="46"/>
      <c r="PMZ2" s="46"/>
      <c r="PNA2" s="46"/>
      <c r="PNB2" s="46"/>
      <c r="PNC2" s="46"/>
      <c r="PND2" s="46"/>
      <c r="PNE2" s="46"/>
      <c r="PNF2" s="46"/>
      <c r="PNG2" s="46"/>
      <c r="PNH2" s="46"/>
      <c r="PNI2" s="46"/>
      <c r="PNJ2" s="46"/>
      <c r="PNK2" s="46"/>
      <c r="PNL2" s="46"/>
      <c r="PNM2" s="46"/>
      <c r="PNN2" s="46"/>
      <c r="PNO2" s="46"/>
      <c r="PNP2" s="46"/>
      <c r="PNQ2" s="46"/>
      <c r="PNR2" s="46"/>
      <c r="PNS2" s="46"/>
      <c r="PNT2" s="46"/>
      <c r="PNU2" s="46"/>
      <c r="PNV2" s="46"/>
      <c r="PNW2" s="46"/>
      <c r="PNX2" s="46"/>
      <c r="PNY2" s="46"/>
      <c r="PNZ2" s="46"/>
      <c r="POA2" s="46"/>
      <c r="POB2" s="46"/>
      <c r="POC2" s="46"/>
      <c r="POD2" s="46"/>
      <c r="POE2" s="46"/>
      <c r="POF2" s="46"/>
      <c r="POG2" s="46"/>
      <c r="POH2" s="46"/>
      <c r="POI2" s="46"/>
      <c r="POJ2" s="46"/>
      <c r="POK2" s="46"/>
      <c r="POL2" s="46"/>
      <c r="POM2" s="46"/>
      <c r="PON2" s="46"/>
      <c r="POO2" s="46"/>
      <c r="POP2" s="46"/>
      <c r="POQ2" s="46"/>
      <c r="POR2" s="46"/>
      <c r="POS2" s="46"/>
      <c r="POT2" s="46"/>
      <c r="POU2" s="46"/>
      <c r="POV2" s="46"/>
      <c r="POW2" s="46"/>
      <c r="POX2" s="46"/>
      <c r="POY2" s="46"/>
      <c r="POZ2" s="46"/>
      <c r="PPA2" s="46"/>
      <c r="PPB2" s="46"/>
      <c r="PPC2" s="46"/>
      <c r="PPD2" s="46"/>
      <c r="PPE2" s="46"/>
      <c r="PPF2" s="46"/>
      <c r="PPG2" s="46"/>
      <c r="PPH2" s="46"/>
      <c r="PPI2" s="46"/>
      <c r="PPJ2" s="46"/>
      <c r="PPK2" s="46"/>
      <c r="PPL2" s="46"/>
      <c r="PPM2" s="46"/>
      <c r="PPN2" s="46"/>
      <c r="PPO2" s="46"/>
      <c r="PPP2" s="46"/>
      <c r="PPQ2" s="46"/>
      <c r="PPR2" s="46"/>
      <c r="PPS2" s="46"/>
      <c r="PPT2" s="46"/>
      <c r="PPU2" s="46"/>
      <c r="PPV2" s="46"/>
      <c r="PPW2" s="46"/>
      <c r="PPX2" s="46"/>
      <c r="PPY2" s="46"/>
      <c r="PPZ2" s="46"/>
      <c r="PQA2" s="46"/>
      <c r="PQB2" s="46"/>
      <c r="PQC2" s="46"/>
      <c r="PQD2" s="46"/>
      <c r="PQE2" s="46"/>
      <c r="PQF2" s="46"/>
      <c r="PQG2" s="46"/>
      <c r="PQH2" s="46"/>
      <c r="PQI2" s="46"/>
      <c r="PQJ2" s="46"/>
      <c r="PQK2" s="46"/>
      <c r="PQL2" s="46"/>
      <c r="PQM2" s="46"/>
      <c r="PQN2" s="46"/>
      <c r="PQO2" s="46"/>
      <c r="PQP2" s="46"/>
      <c r="PQQ2" s="46"/>
      <c r="PQR2" s="46"/>
      <c r="PQS2" s="46"/>
      <c r="PQT2" s="46"/>
      <c r="PQU2" s="46"/>
      <c r="PQV2" s="46"/>
      <c r="PQW2" s="46"/>
      <c r="PQX2" s="46"/>
      <c r="PQY2" s="46"/>
      <c r="PQZ2" s="46"/>
      <c r="PRA2" s="46"/>
      <c r="PRB2" s="46"/>
      <c r="PRC2" s="46"/>
      <c r="PRD2" s="46"/>
      <c r="PRE2" s="46"/>
      <c r="PRF2" s="46"/>
      <c r="PRG2" s="46"/>
      <c r="PRH2" s="46"/>
      <c r="PRI2" s="46"/>
      <c r="PRJ2" s="46"/>
      <c r="PRK2" s="46"/>
      <c r="PRL2" s="46"/>
      <c r="PRM2" s="46"/>
      <c r="PRN2" s="46"/>
      <c r="PRO2" s="46"/>
      <c r="PRP2" s="46"/>
      <c r="PRQ2" s="46"/>
      <c r="PRR2" s="46"/>
      <c r="PRS2" s="46"/>
      <c r="PRT2" s="46"/>
      <c r="PRU2" s="46"/>
      <c r="PRV2" s="46"/>
      <c r="PRW2" s="46"/>
      <c r="PRX2" s="46"/>
      <c r="PRY2" s="46"/>
      <c r="PRZ2" s="46"/>
      <c r="PSA2" s="46"/>
      <c r="PSB2" s="46"/>
      <c r="PSC2" s="46"/>
      <c r="PSD2" s="46"/>
      <c r="PSE2" s="46"/>
      <c r="PSF2" s="46"/>
      <c r="PSG2" s="46"/>
      <c r="PSH2" s="46"/>
      <c r="PSI2" s="46"/>
      <c r="PSJ2" s="46"/>
      <c r="PSK2" s="46"/>
      <c r="PSL2" s="46"/>
      <c r="PSM2" s="46"/>
      <c r="PSN2" s="46"/>
      <c r="PSO2" s="46"/>
      <c r="PSP2" s="46"/>
      <c r="PSQ2" s="46"/>
      <c r="PSR2" s="46"/>
      <c r="PSS2" s="46"/>
      <c r="PST2" s="46"/>
      <c r="PSU2" s="46"/>
      <c r="PSV2" s="46"/>
      <c r="PSW2" s="46"/>
      <c r="PSX2" s="46"/>
      <c r="PSY2" s="46"/>
      <c r="PSZ2" s="46"/>
      <c r="PTA2" s="46"/>
      <c r="PTB2" s="46"/>
      <c r="PTC2" s="46"/>
      <c r="PTD2" s="46"/>
      <c r="PTE2" s="46"/>
      <c r="PTF2" s="46"/>
      <c r="PTG2" s="46"/>
      <c r="PTH2" s="46"/>
      <c r="PTI2" s="46"/>
      <c r="PTJ2" s="46"/>
      <c r="PTK2" s="46"/>
      <c r="PTL2" s="46"/>
      <c r="PTM2" s="46"/>
      <c r="PTN2" s="46"/>
      <c r="PTO2" s="46"/>
      <c r="PTP2" s="46"/>
      <c r="PTQ2" s="46"/>
      <c r="PTR2" s="46"/>
      <c r="PTS2" s="46"/>
      <c r="PTT2" s="46"/>
      <c r="PTU2" s="46"/>
      <c r="PTV2" s="46"/>
      <c r="PTW2" s="46"/>
      <c r="PTX2" s="46"/>
      <c r="PTY2" s="46"/>
      <c r="PTZ2" s="46"/>
      <c r="PUA2" s="46"/>
      <c r="PUB2" s="46"/>
      <c r="PUC2" s="46"/>
      <c r="PUD2" s="46"/>
      <c r="PUE2" s="46"/>
      <c r="PUF2" s="46"/>
      <c r="PUG2" s="46"/>
      <c r="PUH2" s="46"/>
      <c r="PUI2" s="46"/>
      <c r="PUJ2" s="46"/>
      <c r="PUK2" s="46"/>
      <c r="PUL2" s="46"/>
      <c r="PUM2" s="46"/>
      <c r="PUN2" s="46"/>
      <c r="PUO2" s="46"/>
      <c r="PUP2" s="46"/>
      <c r="PUQ2" s="46"/>
      <c r="PUR2" s="46"/>
      <c r="PUS2" s="46"/>
      <c r="PUT2" s="46"/>
      <c r="PUU2" s="46"/>
      <c r="PUV2" s="46"/>
      <c r="PUW2" s="46"/>
      <c r="PUX2" s="46"/>
      <c r="PUY2" s="46"/>
      <c r="PUZ2" s="46"/>
      <c r="PVA2" s="46"/>
      <c r="PVB2" s="46"/>
      <c r="PVC2" s="46"/>
      <c r="PVD2" s="46"/>
      <c r="PVE2" s="46"/>
      <c r="PVF2" s="46"/>
      <c r="PVG2" s="46"/>
      <c r="PVH2" s="46"/>
      <c r="PVI2" s="46"/>
      <c r="PVJ2" s="46"/>
      <c r="PVK2" s="46"/>
      <c r="PVL2" s="46"/>
      <c r="PVM2" s="46"/>
      <c r="PVN2" s="46"/>
      <c r="PVO2" s="46"/>
      <c r="PVP2" s="46"/>
      <c r="PVQ2" s="46"/>
      <c r="PVR2" s="46"/>
      <c r="PVS2" s="46"/>
      <c r="PVT2" s="46"/>
      <c r="PVU2" s="46"/>
      <c r="PVV2" s="46"/>
      <c r="PVW2" s="46"/>
      <c r="PVX2" s="46"/>
      <c r="PVY2" s="46"/>
      <c r="PVZ2" s="46"/>
      <c r="PWA2" s="46"/>
      <c r="PWB2" s="46"/>
      <c r="PWC2" s="46"/>
      <c r="PWD2" s="46"/>
      <c r="PWE2" s="46"/>
      <c r="PWF2" s="46"/>
      <c r="PWG2" s="46"/>
      <c r="PWH2" s="46"/>
      <c r="PWI2" s="46"/>
      <c r="PWJ2" s="46"/>
      <c r="PWK2" s="46"/>
      <c r="PWL2" s="46"/>
      <c r="PWM2" s="46"/>
      <c r="PWN2" s="46"/>
      <c r="PWO2" s="46"/>
      <c r="PWP2" s="46"/>
      <c r="PWQ2" s="46"/>
      <c r="PWR2" s="46"/>
      <c r="PWS2" s="46"/>
      <c r="PWT2" s="46"/>
      <c r="PWU2" s="46"/>
      <c r="PWV2" s="46"/>
      <c r="PWW2" s="46"/>
      <c r="PWX2" s="46"/>
      <c r="PWY2" s="46"/>
      <c r="PWZ2" s="46"/>
      <c r="PXA2" s="46"/>
      <c r="PXB2" s="46"/>
      <c r="PXC2" s="46"/>
      <c r="PXD2" s="46"/>
      <c r="PXE2" s="46"/>
      <c r="PXF2" s="46"/>
      <c r="PXG2" s="46"/>
      <c r="PXH2" s="46"/>
      <c r="PXI2" s="46"/>
      <c r="PXJ2" s="46"/>
      <c r="PXK2" s="46"/>
      <c r="PXL2" s="46"/>
      <c r="PXM2" s="46"/>
      <c r="PXN2" s="46"/>
      <c r="PXO2" s="46"/>
      <c r="PXP2" s="46"/>
      <c r="PXQ2" s="46"/>
      <c r="PXR2" s="46"/>
      <c r="PXS2" s="46"/>
      <c r="PXT2" s="46"/>
      <c r="PXU2" s="46"/>
      <c r="PXV2" s="46"/>
      <c r="PXW2" s="46"/>
      <c r="PXX2" s="46"/>
      <c r="PXY2" s="46"/>
      <c r="PXZ2" s="46"/>
      <c r="PYA2" s="46"/>
      <c r="PYB2" s="46"/>
      <c r="PYC2" s="46"/>
      <c r="PYD2" s="46"/>
      <c r="PYE2" s="46"/>
      <c r="PYF2" s="46"/>
      <c r="PYG2" s="46"/>
      <c r="PYH2" s="46"/>
      <c r="PYI2" s="46"/>
      <c r="PYJ2" s="46"/>
      <c r="PYK2" s="46"/>
      <c r="PYL2" s="46"/>
      <c r="PYM2" s="46"/>
      <c r="PYN2" s="46"/>
      <c r="PYO2" s="46"/>
      <c r="PYP2" s="46"/>
      <c r="PYQ2" s="46"/>
      <c r="PYR2" s="46"/>
      <c r="PYS2" s="46"/>
      <c r="PYT2" s="46"/>
      <c r="PYU2" s="46"/>
      <c r="PYV2" s="46"/>
      <c r="PYW2" s="46"/>
      <c r="PYX2" s="46"/>
      <c r="PYY2" s="46"/>
      <c r="PYZ2" s="46"/>
      <c r="PZA2" s="46"/>
      <c r="PZB2" s="46"/>
      <c r="PZC2" s="46"/>
      <c r="PZD2" s="46"/>
      <c r="PZE2" s="46"/>
      <c r="PZF2" s="46"/>
      <c r="PZG2" s="46"/>
      <c r="PZH2" s="46"/>
      <c r="PZI2" s="46"/>
      <c r="PZJ2" s="46"/>
      <c r="PZK2" s="46"/>
      <c r="PZL2" s="46"/>
      <c r="PZM2" s="46"/>
      <c r="PZN2" s="46"/>
      <c r="PZO2" s="46"/>
      <c r="PZP2" s="46"/>
      <c r="PZQ2" s="46"/>
      <c r="PZR2" s="46"/>
      <c r="PZS2" s="46"/>
      <c r="PZT2" s="46"/>
      <c r="PZU2" s="46"/>
      <c r="PZV2" s="46"/>
      <c r="PZW2" s="46"/>
      <c r="PZX2" s="46"/>
      <c r="PZY2" s="46"/>
      <c r="PZZ2" s="46"/>
      <c r="QAA2" s="46"/>
      <c r="QAB2" s="46"/>
      <c r="QAC2" s="46"/>
      <c r="QAD2" s="46"/>
      <c r="QAE2" s="46"/>
      <c r="QAF2" s="46"/>
      <c r="QAG2" s="46"/>
      <c r="QAH2" s="46"/>
      <c r="QAI2" s="46"/>
      <c r="QAJ2" s="46"/>
      <c r="QAK2" s="46"/>
      <c r="QAL2" s="46"/>
      <c r="QAM2" s="46"/>
      <c r="QAN2" s="46"/>
      <c r="QAO2" s="46"/>
      <c r="QAP2" s="46"/>
      <c r="QAQ2" s="46"/>
      <c r="QAR2" s="46"/>
      <c r="QAS2" s="46"/>
      <c r="QAT2" s="46"/>
      <c r="QAU2" s="46"/>
      <c r="QAV2" s="46"/>
      <c r="QAW2" s="46"/>
      <c r="QAX2" s="46"/>
      <c r="QAY2" s="46"/>
      <c r="QAZ2" s="46"/>
      <c r="QBA2" s="46"/>
      <c r="QBB2" s="46"/>
      <c r="QBC2" s="46"/>
      <c r="QBD2" s="46"/>
      <c r="QBE2" s="46"/>
      <c r="QBF2" s="46"/>
      <c r="QBG2" s="46"/>
      <c r="QBH2" s="46"/>
      <c r="QBI2" s="46"/>
      <c r="QBJ2" s="46"/>
      <c r="QBK2" s="46"/>
      <c r="QBL2" s="46"/>
      <c r="QBM2" s="46"/>
      <c r="QBN2" s="46"/>
      <c r="QBO2" s="46"/>
      <c r="QBP2" s="46"/>
      <c r="QBQ2" s="46"/>
      <c r="QBR2" s="46"/>
      <c r="QBS2" s="46"/>
      <c r="QBT2" s="46"/>
      <c r="QBU2" s="46"/>
      <c r="QBV2" s="46"/>
      <c r="QBW2" s="46"/>
      <c r="QBX2" s="46"/>
      <c r="QBY2" s="46"/>
      <c r="QBZ2" s="46"/>
      <c r="QCA2" s="46"/>
      <c r="QCB2" s="46"/>
      <c r="QCC2" s="46"/>
      <c r="QCD2" s="46"/>
      <c r="QCE2" s="46"/>
      <c r="QCF2" s="46"/>
      <c r="QCG2" s="46"/>
      <c r="QCH2" s="46"/>
      <c r="QCI2" s="46"/>
      <c r="QCJ2" s="46"/>
      <c r="QCK2" s="46"/>
      <c r="QCL2" s="46"/>
      <c r="QCM2" s="46"/>
      <c r="QCN2" s="46"/>
      <c r="QCO2" s="46"/>
      <c r="QCP2" s="46"/>
      <c r="QCQ2" s="46"/>
      <c r="QCR2" s="46"/>
      <c r="QCS2" s="46"/>
      <c r="QCT2" s="46"/>
      <c r="QCU2" s="46"/>
      <c r="QCV2" s="46"/>
      <c r="QCW2" s="46"/>
      <c r="QCX2" s="46"/>
      <c r="QCY2" s="46"/>
      <c r="QCZ2" s="46"/>
      <c r="QDA2" s="46"/>
      <c r="QDB2" s="46"/>
      <c r="QDC2" s="46"/>
      <c r="QDD2" s="46"/>
      <c r="QDE2" s="46"/>
      <c r="QDF2" s="46"/>
      <c r="QDG2" s="46"/>
      <c r="QDH2" s="46"/>
      <c r="QDI2" s="46"/>
      <c r="QDJ2" s="46"/>
      <c r="QDK2" s="46"/>
      <c r="QDL2" s="46"/>
      <c r="QDM2" s="46"/>
      <c r="QDN2" s="46"/>
      <c r="QDO2" s="46"/>
      <c r="QDP2" s="46"/>
      <c r="QDQ2" s="46"/>
      <c r="QDR2" s="46"/>
      <c r="QDS2" s="46"/>
      <c r="QDT2" s="46"/>
      <c r="QDU2" s="46"/>
      <c r="QDV2" s="46"/>
      <c r="QDW2" s="46"/>
      <c r="QDX2" s="46"/>
      <c r="QDY2" s="46"/>
      <c r="QDZ2" s="46"/>
      <c r="QEA2" s="46"/>
      <c r="QEB2" s="46"/>
      <c r="QEC2" s="46"/>
      <c r="QED2" s="46"/>
      <c r="QEE2" s="46"/>
      <c r="QEF2" s="46"/>
      <c r="QEG2" s="46"/>
      <c r="QEH2" s="46"/>
      <c r="QEI2" s="46"/>
      <c r="QEJ2" s="46"/>
      <c r="QEK2" s="46"/>
      <c r="QEL2" s="46"/>
      <c r="QEM2" s="46"/>
      <c r="QEN2" s="46"/>
      <c r="QEO2" s="46"/>
      <c r="QEP2" s="46"/>
      <c r="QEQ2" s="46"/>
      <c r="QER2" s="46"/>
      <c r="QES2" s="46"/>
      <c r="QET2" s="46"/>
      <c r="QEU2" s="46"/>
      <c r="QEV2" s="46"/>
      <c r="QEW2" s="46"/>
      <c r="QEX2" s="46"/>
      <c r="QEY2" s="46"/>
      <c r="QEZ2" s="46"/>
      <c r="QFA2" s="46"/>
      <c r="QFB2" s="46"/>
      <c r="QFC2" s="46"/>
      <c r="QFD2" s="46"/>
      <c r="QFE2" s="46"/>
      <c r="QFF2" s="46"/>
      <c r="QFG2" s="46"/>
      <c r="QFH2" s="46"/>
      <c r="QFI2" s="46"/>
      <c r="QFJ2" s="46"/>
      <c r="QFK2" s="46"/>
      <c r="QFL2" s="46"/>
      <c r="QFM2" s="46"/>
      <c r="QFN2" s="46"/>
      <c r="QFO2" s="46"/>
      <c r="QFP2" s="46"/>
      <c r="QFQ2" s="46"/>
      <c r="QFR2" s="46"/>
      <c r="QFS2" s="46"/>
      <c r="QFT2" s="46"/>
      <c r="QFU2" s="46"/>
      <c r="QFV2" s="46"/>
      <c r="QFW2" s="46"/>
      <c r="QFX2" s="46"/>
      <c r="QFY2" s="46"/>
      <c r="QFZ2" s="46"/>
      <c r="QGA2" s="46"/>
      <c r="QGB2" s="46"/>
      <c r="QGC2" s="46"/>
      <c r="QGD2" s="46"/>
      <c r="QGE2" s="46"/>
      <c r="QGF2" s="46"/>
      <c r="QGG2" s="46"/>
      <c r="QGH2" s="46"/>
      <c r="QGI2" s="46"/>
      <c r="QGJ2" s="46"/>
      <c r="QGK2" s="46"/>
      <c r="QGL2" s="46"/>
      <c r="QGM2" s="46"/>
      <c r="QGN2" s="46"/>
      <c r="QGO2" s="46"/>
      <c r="QGP2" s="46"/>
      <c r="QGQ2" s="46"/>
      <c r="QGR2" s="46"/>
      <c r="QGS2" s="46"/>
      <c r="QGT2" s="46"/>
      <c r="QGU2" s="46"/>
      <c r="QGV2" s="46"/>
      <c r="QGW2" s="46"/>
      <c r="QGX2" s="46"/>
      <c r="QGY2" s="46"/>
      <c r="QGZ2" s="46"/>
      <c r="QHA2" s="46"/>
      <c r="QHB2" s="46"/>
      <c r="QHC2" s="46"/>
      <c r="QHD2" s="46"/>
      <c r="QHE2" s="46"/>
      <c r="QHF2" s="46"/>
      <c r="QHG2" s="46"/>
      <c r="QHH2" s="46"/>
      <c r="QHI2" s="46"/>
      <c r="QHJ2" s="46"/>
      <c r="QHK2" s="46"/>
      <c r="QHL2" s="46"/>
      <c r="QHM2" s="46"/>
      <c r="QHN2" s="46"/>
      <c r="QHO2" s="46"/>
      <c r="QHP2" s="46"/>
      <c r="QHQ2" s="46"/>
      <c r="QHR2" s="46"/>
      <c r="QHS2" s="46"/>
      <c r="QHT2" s="46"/>
      <c r="QHU2" s="46"/>
      <c r="QHV2" s="46"/>
      <c r="QHW2" s="46"/>
      <c r="QHX2" s="46"/>
      <c r="QHY2" s="46"/>
      <c r="QHZ2" s="46"/>
      <c r="QIA2" s="46"/>
      <c r="QIB2" s="46"/>
      <c r="QIC2" s="46"/>
      <c r="QID2" s="46"/>
      <c r="QIE2" s="46"/>
      <c r="QIF2" s="46"/>
      <c r="QIG2" s="46"/>
      <c r="QIH2" s="46"/>
      <c r="QII2" s="46"/>
      <c r="QIJ2" s="46"/>
      <c r="QIK2" s="46"/>
      <c r="QIL2" s="46"/>
      <c r="QIM2" s="46"/>
      <c r="QIN2" s="46"/>
      <c r="QIO2" s="46"/>
      <c r="QIP2" s="46"/>
      <c r="QIQ2" s="46"/>
      <c r="QIR2" s="46"/>
      <c r="QIS2" s="46"/>
      <c r="QIT2" s="46"/>
      <c r="QIU2" s="46"/>
      <c r="QIV2" s="46"/>
      <c r="QIW2" s="46"/>
      <c r="QIX2" s="46"/>
      <c r="QIY2" s="46"/>
      <c r="QIZ2" s="46"/>
      <c r="QJA2" s="46"/>
      <c r="QJB2" s="46"/>
      <c r="QJC2" s="46"/>
      <c r="QJD2" s="46"/>
      <c r="QJE2" s="46"/>
      <c r="QJF2" s="46"/>
      <c r="QJG2" s="46"/>
      <c r="QJH2" s="46"/>
      <c r="QJI2" s="46"/>
      <c r="QJJ2" s="46"/>
      <c r="QJK2" s="46"/>
      <c r="QJL2" s="46"/>
      <c r="QJM2" s="46"/>
      <c r="QJN2" s="46"/>
      <c r="QJO2" s="46"/>
      <c r="QJP2" s="46"/>
      <c r="QJQ2" s="46"/>
      <c r="QJR2" s="46"/>
      <c r="QJS2" s="46"/>
      <c r="QJT2" s="46"/>
      <c r="QJU2" s="46"/>
      <c r="QJV2" s="46"/>
      <c r="QJW2" s="46"/>
      <c r="QJX2" s="46"/>
      <c r="QJY2" s="46"/>
      <c r="QJZ2" s="46"/>
      <c r="QKA2" s="46"/>
      <c r="QKB2" s="46"/>
      <c r="QKC2" s="46"/>
      <c r="QKD2" s="46"/>
      <c r="QKE2" s="46"/>
      <c r="QKF2" s="46"/>
      <c r="QKG2" s="46"/>
      <c r="QKH2" s="46"/>
      <c r="QKI2" s="46"/>
      <c r="QKJ2" s="46"/>
      <c r="QKK2" s="46"/>
      <c r="QKL2" s="46"/>
      <c r="QKM2" s="46"/>
      <c r="QKN2" s="46"/>
      <c r="QKO2" s="46"/>
      <c r="QKP2" s="46"/>
      <c r="QKQ2" s="46"/>
      <c r="QKR2" s="46"/>
      <c r="QKS2" s="46"/>
      <c r="QKT2" s="46"/>
      <c r="QKU2" s="46"/>
      <c r="QKV2" s="46"/>
      <c r="QKW2" s="46"/>
      <c r="QKX2" s="46"/>
      <c r="QKY2" s="46"/>
      <c r="QKZ2" s="46"/>
      <c r="QLA2" s="46"/>
      <c r="QLB2" s="46"/>
      <c r="QLC2" s="46"/>
      <c r="QLD2" s="46"/>
      <c r="QLE2" s="46"/>
      <c r="QLF2" s="46"/>
      <c r="QLG2" s="46"/>
      <c r="QLH2" s="46"/>
      <c r="QLI2" s="46"/>
      <c r="QLJ2" s="46"/>
      <c r="QLK2" s="46"/>
      <c r="QLL2" s="46"/>
      <c r="QLM2" s="46"/>
      <c r="QLN2" s="46"/>
      <c r="QLO2" s="46"/>
      <c r="QLP2" s="46"/>
      <c r="QLQ2" s="46"/>
      <c r="QLR2" s="46"/>
      <c r="QLS2" s="46"/>
      <c r="QLT2" s="46"/>
      <c r="QLU2" s="46"/>
      <c r="QLV2" s="46"/>
      <c r="QLW2" s="46"/>
      <c r="QLX2" s="46"/>
      <c r="QLY2" s="46"/>
      <c r="QLZ2" s="46"/>
      <c r="QMA2" s="46"/>
      <c r="QMB2" s="46"/>
      <c r="QMC2" s="46"/>
      <c r="QMD2" s="46"/>
      <c r="QME2" s="46"/>
      <c r="QMF2" s="46"/>
      <c r="QMG2" s="46"/>
      <c r="QMH2" s="46"/>
      <c r="QMI2" s="46"/>
      <c r="QMJ2" s="46"/>
      <c r="QMK2" s="46"/>
      <c r="QML2" s="46"/>
      <c r="QMM2" s="46"/>
      <c r="QMN2" s="46"/>
      <c r="QMO2" s="46"/>
      <c r="QMP2" s="46"/>
      <c r="QMQ2" s="46"/>
      <c r="QMR2" s="46"/>
      <c r="QMS2" s="46"/>
      <c r="QMT2" s="46"/>
      <c r="QMU2" s="46"/>
      <c r="QMV2" s="46"/>
      <c r="QMW2" s="46"/>
      <c r="QMX2" s="46"/>
      <c r="QMY2" s="46"/>
      <c r="QMZ2" s="46"/>
      <c r="QNA2" s="46"/>
      <c r="QNB2" s="46"/>
      <c r="QNC2" s="46"/>
      <c r="QND2" s="46"/>
      <c r="QNE2" s="46"/>
      <c r="QNF2" s="46"/>
      <c r="QNG2" s="46"/>
      <c r="QNH2" s="46"/>
      <c r="QNI2" s="46"/>
      <c r="QNJ2" s="46"/>
      <c r="QNK2" s="46"/>
      <c r="QNL2" s="46"/>
      <c r="QNM2" s="46"/>
      <c r="QNN2" s="46"/>
      <c r="QNO2" s="46"/>
      <c r="QNP2" s="46"/>
      <c r="QNQ2" s="46"/>
      <c r="QNR2" s="46"/>
      <c r="QNS2" s="46"/>
      <c r="QNT2" s="46"/>
      <c r="QNU2" s="46"/>
      <c r="QNV2" s="46"/>
      <c r="QNW2" s="46"/>
      <c r="QNX2" s="46"/>
      <c r="QNY2" s="46"/>
      <c r="QNZ2" s="46"/>
      <c r="QOA2" s="46"/>
      <c r="QOB2" s="46"/>
      <c r="QOC2" s="46"/>
      <c r="QOD2" s="46"/>
      <c r="QOE2" s="46"/>
      <c r="QOF2" s="46"/>
      <c r="QOG2" s="46"/>
      <c r="QOH2" s="46"/>
      <c r="QOI2" s="46"/>
      <c r="QOJ2" s="46"/>
      <c r="QOK2" s="46"/>
      <c r="QOL2" s="46"/>
      <c r="QOM2" s="46"/>
      <c r="QON2" s="46"/>
      <c r="QOO2" s="46"/>
      <c r="QOP2" s="46"/>
      <c r="QOQ2" s="46"/>
      <c r="QOR2" s="46"/>
      <c r="QOS2" s="46"/>
      <c r="QOT2" s="46"/>
      <c r="QOU2" s="46"/>
      <c r="QOV2" s="46"/>
      <c r="QOW2" s="46"/>
      <c r="QOX2" s="46"/>
      <c r="QOY2" s="46"/>
      <c r="QOZ2" s="46"/>
      <c r="QPA2" s="46"/>
      <c r="QPB2" s="46"/>
      <c r="QPC2" s="46"/>
      <c r="QPD2" s="46"/>
      <c r="QPE2" s="46"/>
      <c r="QPF2" s="46"/>
      <c r="QPG2" s="46"/>
      <c r="QPH2" s="46"/>
      <c r="QPI2" s="46"/>
      <c r="QPJ2" s="46"/>
      <c r="QPK2" s="46"/>
      <c r="QPL2" s="46"/>
      <c r="QPM2" s="46"/>
      <c r="QPN2" s="46"/>
      <c r="QPO2" s="46"/>
      <c r="QPP2" s="46"/>
      <c r="QPQ2" s="46"/>
      <c r="QPR2" s="46"/>
      <c r="QPS2" s="46"/>
      <c r="QPT2" s="46"/>
      <c r="QPU2" s="46"/>
      <c r="QPV2" s="46"/>
      <c r="QPW2" s="46"/>
      <c r="QPX2" s="46"/>
      <c r="QPY2" s="46"/>
      <c r="QPZ2" s="46"/>
      <c r="QQA2" s="46"/>
      <c r="QQB2" s="46"/>
      <c r="QQC2" s="46"/>
      <c r="QQD2" s="46"/>
      <c r="QQE2" s="46"/>
      <c r="QQF2" s="46"/>
      <c r="QQG2" s="46"/>
      <c r="QQH2" s="46"/>
      <c r="QQI2" s="46"/>
      <c r="QQJ2" s="46"/>
      <c r="QQK2" s="46"/>
      <c r="QQL2" s="46"/>
      <c r="QQM2" s="46"/>
      <c r="QQN2" s="46"/>
      <c r="QQO2" s="46"/>
      <c r="QQP2" s="46"/>
      <c r="QQQ2" s="46"/>
      <c r="QQR2" s="46"/>
      <c r="QQS2" s="46"/>
      <c r="QQT2" s="46"/>
      <c r="QQU2" s="46"/>
      <c r="QQV2" s="46"/>
      <c r="QQW2" s="46"/>
      <c r="QQX2" s="46"/>
      <c r="QQY2" s="46"/>
      <c r="QQZ2" s="46"/>
      <c r="QRA2" s="46"/>
      <c r="QRB2" s="46"/>
      <c r="QRC2" s="46"/>
      <c r="QRD2" s="46"/>
      <c r="QRE2" s="46"/>
      <c r="QRF2" s="46"/>
      <c r="QRG2" s="46"/>
      <c r="QRH2" s="46"/>
      <c r="QRI2" s="46"/>
      <c r="QRJ2" s="46"/>
      <c r="QRK2" s="46"/>
      <c r="QRL2" s="46"/>
      <c r="QRM2" s="46"/>
      <c r="QRN2" s="46"/>
      <c r="QRO2" s="46"/>
      <c r="QRP2" s="46"/>
      <c r="QRQ2" s="46"/>
      <c r="QRR2" s="46"/>
      <c r="QRS2" s="46"/>
      <c r="QRT2" s="46"/>
      <c r="QRU2" s="46"/>
      <c r="QRV2" s="46"/>
      <c r="QRW2" s="46"/>
      <c r="QRX2" s="46"/>
      <c r="QRY2" s="46"/>
      <c r="QRZ2" s="46"/>
      <c r="QSA2" s="46"/>
      <c r="QSB2" s="46"/>
      <c r="QSC2" s="46"/>
      <c r="QSD2" s="46"/>
      <c r="QSE2" s="46"/>
      <c r="QSF2" s="46"/>
      <c r="QSG2" s="46"/>
      <c r="QSH2" s="46"/>
      <c r="QSI2" s="46"/>
      <c r="QSJ2" s="46"/>
      <c r="QSK2" s="46"/>
      <c r="QSL2" s="46"/>
      <c r="QSM2" s="46"/>
      <c r="QSN2" s="46"/>
      <c r="QSO2" s="46"/>
      <c r="QSP2" s="46"/>
      <c r="QSQ2" s="46"/>
      <c r="QSR2" s="46"/>
      <c r="QSS2" s="46"/>
      <c r="QST2" s="46"/>
      <c r="QSU2" s="46"/>
      <c r="QSV2" s="46"/>
      <c r="QSW2" s="46"/>
      <c r="QSX2" s="46"/>
      <c r="QSY2" s="46"/>
      <c r="QSZ2" s="46"/>
      <c r="QTA2" s="46"/>
      <c r="QTB2" s="46"/>
      <c r="QTC2" s="46"/>
      <c r="QTD2" s="46"/>
      <c r="QTE2" s="46"/>
      <c r="QTF2" s="46"/>
      <c r="QTG2" s="46"/>
      <c r="QTH2" s="46"/>
      <c r="QTI2" s="46"/>
      <c r="QTJ2" s="46"/>
      <c r="QTK2" s="46"/>
      <c r="QTL2" s="46"/>
      <c r="QTM2" s="46"/>
      <c r="QTN2" s="46"/>
      <c r="QTO2" s="46"/>
      <c r="QTP2" s="46"/>
      <c r="QTQ2" s="46"/>
      <c r="QTR2" s="46"/>
      <c r="QTS2" s="46"/>
      <c r="QTT2" s="46"/>
      <c r="QTU2" s="46"/>
      <c r="QTV2" s="46"/>
      <c r="QTW2" s="46"/>
      <c r="QTX2" s="46"/>
      <c r="QTY2" s="46"/>
      <c r="QTZ2" s="46"/>
      <c r="QUA2" s="46"/>
      <c r="QUB2" s="46"/>
      <c r="QUC2" s="46"/>
      <c r="QUD2" s="46"/>
      <c r="QUE2" s="46"/>
      <c r="QUF2" s="46"/>
      <c r="QUG2" s="46"/>
      <c r="QUH2" s="46"/>
      <c r="QUI2" s="46"/>
      <c r="QUJ2" s="46"/>
      <c r="QUK2" s="46"/>
      <c r="QUL2" s="46"/>
      <c r="QUM2" s="46"/>
      <c r="QUN2" s="46"/>
      <c r="QUO2" s="46"/>
      <c r="QUP2" s="46"/>
      <c r="QUQ2" s="46"/>
      <c r="QUR2" s="46"/>
      <c r="QUS2" s="46"/>
      <c r="QUT2" s="46"/>
      <c r="QUU2" s="46"/>
      <c r="QUV2" s="46"/>
      <c r="QUW2" s="46"/>
      <c r="QUX2" s="46"/>
      <c r="QUY2" s="46"/>
      <c r="QUZ2" s="46"/>
      <c r="QVA2" s="46"/>
      <c r="QVB2" s="46"/>
      <c r="QVC2" s="46"/>
      <c r="QVD2" s="46"/>
      <c r="QVE2" s="46"/>
      <c r="QVF2" s="46"/>
      <c r="QVG2" s="46"/>
      <c r="QVH2" s="46"/>
      <c r="QVI2" s="46"/>
      <c r="QVJ2" s="46"/>
      <c r="QVK2" s="46"/>
      <c r="QVL2" s="46"/>
      <c r="QVM2" s="46"/>
      <c r="QVN2" s="46"/>
      <c r="QVO2" s="46"/>
      <c r="QVP2" s="46"/>
      <c r="QVQ2" s="46"/>
      <c r="QVR2" s="46"/>
      <c r="QVS2" s="46"/>
      <c r="QVT2" s="46"/>
      <c r="QVU2" s="46"/>
      <c r="QVV2" s="46"/>
      <c r="QVW2" s="46"/>
      <c r="QVX2" s="46"/>
      <c r="QVY2" s="46"/>
      <c r="QVZ2" s="46"/>
      <c r="QWA2" s="46"/>
      <c r="QWB2" s="46"/>
      <c r="QWC2" s="46"/>
      <c r="QWD2" s="46"/>
      <c r="QWE2" s="46"/>
      <c r="QWF2" s="46"/>
      <c r="QWG2" s="46"/>
      <c r="QWH2" s="46"/>
      <c r="QWI2" s="46"/>
      <c r="QWJ2" s="46"/>
      <c r="QWK2" s="46"/>
      <c r="QWL2" s="46"/>
      <c r="QWM2" s="46"/>
      <c r="QWN2" s="46"/>
      <c r="QWO2" s="46"/>
      <c r="QWP2" s="46"/>
      <c r="QWQ2" s="46"/>
      <c r="QWR2" s="46"/>
      <c r="QWS2" s="46"/>
      <c r="QWT2" s="46"/>
      <c r="QWU2" s="46"/>
      <c r="QWV2" s="46"/>
      <c r="QWW2" s="46"/>
      <c r="QWX2" s="46"/>
      <c r="QWY2" s="46"/>
      <c r="QWZ2" s="46"/>
      <c r="QXA2" s="46"/>
      <c r="QXB2" s="46"/>
      <c r="QXC2" s="46"/>
      <c r="QXD2" s="46"/>
      <c r="QXE2" s="46"/>
      <c r="QXF2" s="46"/>
      <c r="QXG2" s="46"/>
      <c r="QXH2" s="46"/>
      <c r="QXI2" s="46"/>
      <c r="QXJ2" s="46"/>
      <c r="QXK2" s="46"/>
      <c r="QXL2" s="46"/>
      <c r="QXM2" s="46"/>
      <c r="QXN2" s="46"/>
      <c r="QXO2" s="46"/>
      <c r="QXP2" s="46"/>
      <c r="QXQ2" s="46"/>
      <c r="QXR2" s="46"/>
      <c r="QXS2" s="46"/>
      <c r="QXT2" s="46"/>
      <c r="QXU2" s="46"/>
      <c r="QXV2" s="46"/>
      <c r="QXW2" s="46"/>
      <c r="QXX2" s="46"/>
      <c r="QXY2" s="46"/>
      <c r="QXZ2" s="46"/>
      <c r="QYA2" s="46"/>
      <c r="QYB2" s="46"/>
      <c r="QYC2" s="46"/>
      <c r="QYD2" s="46"/>
      <c r="QYE2" s="46"/>
      <c r="QYF2" s="46"/>
      <c r="QYG2" s="46"/>
      <c r="QYH2" s="46"/>
      <c r="QYI2" s="46"/>
      <c r="QYJ2" s="46"/>
      <c r="QYK2" s="46"/>
      <c r="QYL2" s="46"/>
      <c r="QYM2" s="46"/>
      <c r="QYN2" s="46"/>
      <c r="QYO2" s="46"/>
      <c r="QYP2" s="46"/>
      <c r="QYQ2" s="46"/>
      <c r="QYR2" s="46"/>
      <c r="QYS2" s="46"/>
      <c r="QYT2" s="46"/>
      <c r="QYU2" s="46"/>
      <c r="QYV2" s="46"/>
      <c r="QYW2" s="46"/>
      <c r="QYX2" s="46"/>
      <c r="QYY2" s="46"/>
      <c r="QYZ2" s="46"/>
      <c r="QZA2" s="46"/>
      <c r="QZB2" s="46"/>
      <c r="QZC2" s="46"/>
      <c r="QZD2" s="46"/>
      <c r="QZE2" s="46"/>
      <c r="QZF2" s="46"/>
      <c r="QZG2" s="46"/>
      <c r="QZH2" s="46"/>
      <c r="QZI2" s="46"/>
      <c r="QZJ2" s="46"/>
      <c r="QZK2" s="46"/>
      <c r="QZL2" s="46"/>
      <c r="QZM2" s="46"/>
      <c r="QZN2" s="46"/>
      <c r="QZO2" s="46"/>
      <c r="QZP2" s="46"/>
      <c r="QZQ2" s="46"/>
      <c r="QZR2" s="46"/>
      <c r="QZS2" s="46"/>
      <c r="QZT2" s="46"/>
      <c r="QZU2" s="46"/>
      <c r="QZV2" s="46"/>
      <c r="QZW2" s="46"/>
      <c r="QZX2" s="46"/>
      <c r="QZY2" s="46"/>
      <c r="QZZ2" s="46"/>
      <c r="RAA2" s="46"/>
      <c r="RAB2" s="46"/>
      <c r="RAC2" s="46"/>
      <c r="RAD2" s="46"/>
      <c r="RAE2" s="46"/>
      <c r="RAF2" s="46"/>
      <c r="RAG2" s="46"/>
      <c r="RAH2" s="46"/>
      <c r="RAI2" s="46"/>
      <c r="RAJ2" s="46"/>
      <c r="RAK2" s="46"/>
      <c r="RAL2" s="46"/>
      <c r="RAM2" s="46"/>
      <c r="RAN2" s="46"/>
      <c r="RAO2" s="46"/>
      <c r="RAP2" s="46"/>
      <c r="RAQ2" s="46"/>
      <c r="RAR2" s="46"/>
      <c r="RAS2" s="46"/>
      <c r="RAT2" s="46"/>
      <c r="RAU2" s="46"/>
      <c r="RAV2" s="46"/>
      <c r="RAW2" s="46"/>
      <c r="RAX2" s="46"/>
      <c r="RAY2" s="46"/>
      <c r="RAZ2" s="46"/>
      <c r="RBA2" s="46"/>
      <c r="RBB2" s="46"/>
      <c r="RBC2" s="46"/>
      <c r="RBD2" s="46"/>
      <c r="RBE2" s="46"/>
      <c r="RBF2" s="46"/>
      <c r="RBG2" s="46"/>
      <c r="RBH2" s="46"/>
      <c r="RBI2" s="46"/>
      <c r="RBJ2" s="46"/>
      <c r="RBK2" s="46"/>
      <c r="RBL2" s="46"/>
      <c r="RBM2" s="46"/>
      <c r="RBN2" s="46"/>
      <c r="RBO2" s="46"/>
      <c r="RBP2" s="46"/>
      <c r="RBQ2" s="46"/>
      <c r="RBR2" s="46"/>
      <c r="RBS2" s="46"/>
      <c r="RBT2" s="46"/>
      <c r="RBU2" s="46"/>
      <c r="RBV2" s="46"/>
      <c r="RBW2" s="46"/>
      <c r="RBX2" s="46"/>
      <c r="RBY2" s="46"/>
      <c r="RBZ2" s="46"/>
      <c r="RCA2" s="46"/>
      <c r="RCB2" s="46"/>
      <c r="RCC2" s="46"/>
      <c r="RCD2" s="46"/>
      <c r="RCE2" s="46"/>
      <c r="RCF2" s="46"/>
      <c r="RCG2" s="46"/>
      <c r="RCH2" s="46"/>
      <c r="RCI2" s="46"/>
      <c r="RCJ2" s="46"/>
      <c r="RCK2" s="46"/>
      <c r="RCL2" s="46"/>
      <c r="RCM2" s="46"/>
      <c r="RCN2" s="46"/>
      <c r="RCO2" s="46"/>
      <c r="RCP2" s="46"/>
      <c r="RCQ2" s="46"/>
      <c r="RCR2" s="46"/>
      <c r="RCS2" s="46"/>
      <c r="RCT2" s="46"/>
      <c r="RCU2" s="46"/>
      <c r="RCV2" s="46"/>
      <c r="RCW2" s="46"/>
      <c r="RCX2" s="46"/>
      <c r="RCY2" s="46"/>
      <c r="RCZ2" s="46"/>
      <c r="RDA2" s="46"/>
      <c r="RDB2" s="46"/>
      <c r="RDC2" s="46"/>
      <c r="RDD2" s="46"/>
      <c r="RDE2" s="46"/>
      <c r="RDF2" s="46"/>
      <c r="RDG2" s="46"/>
      <c r="RDH2" s="46"/>
      <c r="RDI2" s="46"/>
      <c r="RDJ2" s="46"/>
      <c r="RDK2" s="46"/>
      <c r="RDL2" s="46"/>
      <c r="RDM2" s="46"/>
      <c r="RDN2" s="46"/>
      <c r="RDO2" s="46"/>
      <c r="RDP2" s="46"/>
      <c r="RDQ2" s="46"/>
      <c r="RDR2" s="46"/>
      <c r="RDS2" s="46"/>
      <c r="RDT2" s="46"/>
      <c r="RDU2" s="46"/>
      <c r="RDV2" s="46"/>
      <c r="RDW2" s="46"/>
      <c r="RDX2" s="46"/>
      <c r="RDY2" s="46"/>
      <c r="RDZ2" s="46"/>
      <c r="REA2" s="46"/>
      <c r="REB2" s="46"/>
      <c r="REC2" s="46"/>
      <c r="RED2" s="46"/>
      <c r="REE2" s="46"/>
      <c r="REF2" s="46"/>
      <c r="REG2" s="46"/>
      <c r="REH2" s="46"/>
      <c r="REI2" s="46"/>
      <c r="REJ2" s="46"/>
      <c r="REK2" s="46"/>
      <c r="REL2" s="46"/>
      <c r="REM2" s="46"/>
      <c r="REN2" s="46"/>
      <c r="REO2" s="46"/>
      <c r="REP2" s="46"/>
      <c r="REQ2" s="46"/>
      <c r="RER2" s="46"/>
      <c r="RES2" s="46"/>
      <c r="RET2" s="46"/>
      <c r="REU2" s="46"/>
      <c r="REV2" s="46"/>
      <c r="REW2" s="46"/>
      <c r="REX2" s="46"/>
      <c r="REY2" s="46"/>
      <c r="REZ2" s="46"/>
      <c r="RFA2" s="46"/>
      <c r="RFB2" s="46"/>
      <c r="RFC2" s="46"/>
      <c r="RFD2" s="46"/>
      <c r="RFE2" s="46"/>
      <c r="RFF2" s="46"/>
      <c r="RFG2" s="46"/>
      <c r="RFH2" s="46"/>
      <c r="RFI2" s="46"/>
      <c r="RFJ2" s="46"/>
      <c r="RFK2" s="46"/>
      <c r="RFL2" s="46"/>
      <c r="RFM2" s="46"/>
      <c r="RFN2" s="46"/>
      <c r="RFO2" s="46"/>
      <c r="RFP2" s="46"/>
      <c r="RFQ2" s="46"/>
      <c r="RFR2" s="46"/>
      <c r="RFS2" s="46"/>
      <c r="RFT2" s="46"/>
      <c r="RFU2" s="46"/>
      <c r="RFV2" s="46"/>
      <c r="RFW2" s="46"/>
      <c r="RFX2" s="46"/>
      <c r="RFY2" s="46"/>
      <c r="RFZ2" s="46"/>
      <c r="RGA2" s="46"/>
      <c r="RGB2" s="46"/>
      <c r="RGC2" s="46"/>
      <c r="RGD2" s="46"/>
      <c r="RGE2" s="46"/>
      <c r="RGF2" s="46"/>
      <c r="RGG2" s="46"/>
      <c r="RGH2" s="46"/>
      <c r="RGI2" s="46"/>
      <c r="RGJ2" s="46"/>
      <c r="RGK2" s="46"/>
      <c r="RGL2" s="46"/>
      <c r="RGM2" s="46"/>
      <c r="RGN2" s="46"/>
      <c r="RGO2" s="46"/>
      <c r="RGP2" s="46"/>
      <c r="RGQ2" s="46"/>
      <c r="RGR2" s="46"/>
      <c r="RGS2" s="46"/>
      <c r="RGT2" s="46"/>
      <c r="RGU2" s="46"/>
      <c r="RGV2" s="46"/>
      <c r="RGW2" s="46"/>
      <c r="RGX2" s="46"/>
      <c r="RGY2" s="46"/>
      <c r="RGZ2" s="46"/>
      <c r="RHA2" s="46"/>
      <c r="RHB2" s="46"/>
      <c r="RHC2" s="46"/>
      <c r="RHD2" s="46"/>
      <c r="RHE2" s="46"/>
      <c r="RHF2" s="46"/>
      <c r="RHG2" s="46"/>
      <c r="RHH2" s="46"/>
      <c r="RHI2" s="46"/>
      <c r="RHJ2" s="46"/>
      <c r="RHK2" s="46"/>
      <c r="RHL2" s="46"/>
      <c r="RHM2" s="46"/>
      <c r="RHN2" s="46"/>
      <c r="RHO2" s="46"/>
      <c r="RHP2" s="46"/>
      <c r="RHQ2" s="46"/>
      <c r="RHR2" s="46"/>
      <c r="RHS2" s="46"/>
      <c r="RHT2" s="46"/>
      <c r="RHU2" s="46"/>
      <c r="RHV2" s="46"/>
      <c r="RHW2" s="46"/>
      <c r="RHX2" s="46"/>
      <c r="RHY2" s="46"/>
      <c r="RHZ2" s="46"/>
      <c r="RIA2" s="46"/>
      <c r="RIB2" s="46"/>
      <c r="RIC2" s="46"/>
      <c r="RID2" s="46"/>
      <c r="RIE2" s="46"/>
      <c r="RIF2" s="46"/>
      <c r="RIG2" s="46"/>
      <c r="RIH2" s="46"/>
      <c r="RII2" s="46"/>
      <c r="RIJ2" s="46"/>
      <c r="RIK2" s="46"/>
      <c r="RIL2" s="46"/>
      <c r="RIM2" s="46"/>
      <c r="RIN2" s="46"/>
      <c r="RIO2" s="46"/>
      <c r="RIP2" s="46"/>
      <c r="RIQ2" s="46"/>
      <c r="RIR2" s="46"/>
      <c r="RIS2" s="46"/>
      <c r="RIT2" s="46"/>
      <c r="RIU2" s="46"/>
      <c r="RIV2" s="46"/>
      <c r="RIW2" s="46"/>
      <c r="RIX2" s="46"/>
      <c r="RIY2" s="46"/>
      <c r="RIZ2" s="46"/>
      <c r="RJA2" s="46"/>
      <c r="RJB2" s="46"/>
      <c r="RJC2" s="46"/>
      <c r="RJD2" s="46"/>
      <c r="RJE2" s="46"/>
      <c r="RJF2" s="46"/>
      <c r="RJG2" s="46"/>
      <c r="RJH2" s="46"/>
      <c r="RJI2" s="46"/>
      <c r="RJJ2" s="46"/>
      <c r="RJK2" s="46"/>
      <c r="RJL2" s="46"/>
      <c r="RJM2" s="46"/>
      <c r="RJN2" s="46"/>
      <c r="RJO2" s="46"/>
      <c r="RJP2" s="46"/>
      <c r="RJQ2" s="46"/>
      <c r="RJR2" s="46"/>
      <c r="RJS2" s="46"/>
      <c r="RJT2" s="46"/>
      <c r="RJU2" s="46"/>
      <c r="RJV2" s="46"/>
      <c r="RJW2" s="46"/>
      <c r="RJX2" s="46"/>
      <c r="RJY2" s="46"/>
      <c r="RJZ2" s="46"/>
      <c r="RKA2" s="46"/>
      <c r="RKB2" s="46"/>
      <c r="RKC2" s="46"/>
      <c r="RKD2" s="46"/>
      <c r="RKE2" s="46"/>
      <c r="RKF2" s="46"/>
      <c r="RKG2" s="46"/>
      <c r="RKH2" s="46"/>
      <c r="RKI2" s="46"/>
      <c r="RKJ2" s="46"/>
      <c r="RKK2" s="46"/>
      <c r="RKL2" s="46"/>
      <c r="RKM2" s="46"/>
      <c r="RKN2" s="46"/>
      <c r="RKO2" s="46"/>
      <c r="RKP2" s="46"/>
      <c r="RKQ2" s="46"/>
      <c r="RKR2" s="46"/>
      <c r="RKS2" s="46"/>
      <c r="RKT2" s="46"/>
      <c r="RKU2" s="46"/>
      <c r="RKV2" s="46"/>
      <c r="RKW2" s="46"/>
      <c r="RKX2" s="46"/>
      <c r="RKY2" s="46"/>
      <c r="RKZ2" s="46"/>
      <c r="RLA2" s="46"/>
      <c r="RLB2" s="46"/>
      <c r="RLC2" s="46"/>
      <c r="RLD2" s="46"/>
      <c r="RLE2" s="46"/>
      <c r="RLF2" s="46"/>
      <c r="RLG2" s="46"/>
      <c r="RLH2" s="46"/>
      <c r="RLI2" s="46"/>
      <c r="RLJ2" s="46"/>
      <c r="RLK2" s="46"/>
      <c r="RLL2" s="46"/>
      <c r="RLM2" s="46"/>
      <c r="RLN2" s="46"/>
      <c r="RLO2" s="46"/>
      <c r="RLP2" s="46"/>
      <c r="RLQ2" s="46"/>
      <c r="RLR2" s="46"/>
      <c r="RLS2" s="46"/>
      <c r="RLT2" s="46"/>
      <c r="RLU2" s="46"/>
      <c r="RLV2" s="46"/>
      <c r="RLW2" s="46"/>
      <c r="RLX2" s="46"/>
      <c r="RLY2" s="46"/>
      <c r="RLZ2" s="46"/>
      <c r="RMA2" s="46"/>
      <c r="RMB2" s="46"/>
      <c r="RMC2" s="46"/>
      <c r="RMD2" s="46"/>
      <c r="RME2" s="46"/>
      <c r="RMF2" s="46"/>
      <c r="RMG2" s="46"/>
      <c r="RMH2" s="46"/>
      <c r="RMI2" s="46"/>
      <c r="RMJ2" s="46"/>
      <c r="RMK2" s="46"/>
      <c r="RML2" s="46"/>
      <c r="RMM2" s="46"/>
      <c r="RMN2" s="46"/>
      <c r="RMO2" s="46"/>
      <c r="RMP2" s="46"/>
      <c r="RMQ2" s="46"/>
      <c r="RMR2" s="46"/>
      <c r="RMS2" s="46"/>
      <c r="RMT2" s="46"/>
      <c r="RMU2" s="46"/>
      <c r="RMV2" s="46"/>
      <c r="RMW2" s="46"/>
      <c r="RMX2" s="46"/>
      <c r="RMY2" s="46"/>
      <c r="RMZ2" s="46"/>
      <c r="RNA2" s="46"/>
      <c r="RNB2" s="46"/>
      <c r="RNC2" s="46"/>
      <c r="RND2" s="46"/>
      <c r="RNE2" s="46"/>
      <c r="RNF2" s="46"/>
      <c r="RNG2" s="46"/>
      <c r="RNH2" s="46"/>
      <c r="RNI2" s="46"/>
      <c r="RNJ2" s="46"/>
      <c r="RNK2" s="46"/>
      <c r="RNL2" s="46"/>
      <c r="RNM2" s="46"/>
      <c r="RNN2" s="46"/>
      <c r="RNO2" s="46"/>
      <c r="RNP2" s="46"/>
      <c r="RNQ2" s="46"/>
      <c r="RNR2" s="46"/>
      <c r="RNS2" s="46"/>
      <c r="RNT2" s="46"/>
      <c r="RNU2" s="46"/>
      <c r="RNV2" s="46"/>
      <c r="RNW2" s="46"/>
      <c r="RNX2" s="46"/>
      <c r="RNY2" s="46"/>
      <c r="RNZ2" s="46"/>
      <c r="ROA2" s="46"/>
      <c r="ROB2" s="46"/>
      <c r="ROC2" s="46"/>
      <c r="ROD2" s="46"/>
      <c r="ROE2" s="46"/>
      <c r="ROF2" s="46"/>
      <c r="ROG2" s="46"/>
      <c r="ROH2" s="46"/>
      <c r="ROI2" s="46"/>
      <c r="ROJ2" s="46"/>
      <c r="ROK2" s="46"/>
      <c r="ROL2" s="46"/>
      <c r="ROM2" s="46"/>
      <c r="RON2" s="46"/>
      <c r="ROO2" s="46"/>
      <c r="ROP2" s="46"/>
      <c r="ROQ2" s="46"/>
      <c r="ROR2" s="46"/>
      <c r="ROS2" s="46"/>
      <c r="ROT2" s="46"/>
      <c r="ROU2" s="46"/>
      <c r="ROV2" s="46"/>
      <c r="ROW2" s="46"/>
      <c r="ROX2" s="46"/>
      <c r="ROY2" s="46"/>
      <c r="ROZ2" s="46"/>
      <c r="RPA2" s="46"/>
      <c r="RPB2" s="46"/>
      <c r="RPC2" s="46"/>
      <c r="RPD2" s="46"/>
      <c r="RPE2" s="46"/>
      <c r="RPF2" s="46"/>
      <c r="RPG2" s="46"/>
      <c r="RPH2" s="46"/>
      <c r="RPI2" s="46"/>
      <c r="RPJ2" s="46"/>
      <c r="RPK2" s="46"/>
      <c r="RPL2" s="46"/>
      <c r="RPM2" s="46"/>
      <c r="RPN2" s="46"/>
      <c r="RPO2" s="46"/>
      <c r="RPP2" s="46"/>
      <c r="RPQ2" s="46"/>
      <c r="RPR2" s="46"/>
      <c r="RPS2" s="46"/>
      <c r="RPT2" s="46"/>
      <c r="RPU2" s="46"/>
      <c r="RPV2" s="46"/>
      <c r="RPW2" s="46"/>
      <c r="RPX2" s="46"/>
      <c r="RPY2" s="46"/>
      <c r="RPZ2" s="46"/>
      <c r="RQA2" s="46"/>
      <c r="RQB2" s="46"/>
      <c r="RQC2" s="46"/>
      <c r="RQD2" s="46"/>
      <c r="RQE2" s="46"/>
      <c r="RQF2" s="46"/>
      <c r="RQG2" s="46"/>
      <c r="RQH2" s="46"/>
      <c r="RQI2" s="46"/>
      <c r="RQJ2" s="46"/>
      <c r="RQK2" s="46"/>
      <c r="RQL2" s="46"/>
      <c r="RQM2" s="46"/>
      <c r="RQN2" s="46"/>
      <c r="RQO2" s="46"/>
      <c r="RQP2" s="46"/>
      <c r="RQQ2" s="46"/>
      <c r="RQR2" s="46"/>
      <c r="RQS2" s="46"/>
      <c r="RQT2" s="46"/>
      <c r="RQU2" s="46"/>
      <c r="RQV2" s="46"/>
      <c r="RQW2" s="46"/>
      <c r="RQX2" s="46"/>
      <c r="RQY2" s="46"/>
      <c r="RQZ2" s="46"/>
      <c r="RRA2" s="46"/>
      <c r="RRB2" s="46"/>
      <c r="RRC2" s="46"/>
      <c r="RRD2" s="46"/>
      <c r="RRE2" s="46"/>
      <c r="RRF2" s="46"/>
      <c r="RRG2" s="46"/>
      <c r="RRH2" s="46"/>
      <c r="RRI2" s="46"/>
      <c r="RRJ2" s="46"/>
      <c r="RRK2" s="46"/>
      <c r="RRL2" s="46"/>
      <c r="RRM2" s="46"/>
      <c r="RRN2" s="46"/>
      <c r="RRO2" s="46"/>
      <c r="RRP2" s="46"/>
      <c r="RRQ2" s="46"/>
      <c r="RRR2" s="46"/>
      <c r="RRS2" s="46"/>
      <c r="RRT2" s="46"/>
      <c r="RRU2" s="46"/>
      <c r="RRV2" s="46"/>
      <c r="RRW2" s="46"/>
      <c r="RRX2" s="46"/>
      <c r="RRY2" s="46"/>
      <c r="RRZ2" s="46"/>
      <c r="RSA2" s="46"/>
      <c r="RSB2" s="46"/>
      <c r="RSC2" s="46"/>
      <c r="RSD2" s="46"/>
      <c r="RSE2" s="46"/>
      <c r="RSF2" s="46"/>
      <c r="RSG2" s="46"/>
      <c r="RSH2" s="46"/>
      <c r="RSI2" s="46"/>
      <c r="RSJ2" s="46"/>
      <c r="RSK2" s="46"/>
      <c r="RSL2" s="46"/>
      <c r="RSM2" s="46"/>
      <c r="RSN2" s="46"/>
      <c r="RSO2" s="46"/>
      <c r="RSP2" s="46"/>
      <c r="RSQ2" s="46"/>
      <c r="RSR2" s="46"/>
      <c r="RSS2" s="46"/>
      <c r="RST2" s="46"/>
      <c r="RSU2" s="46"/>
      <c r="RSV2" s="46"/>
      <c r="RSW2" s="46"/>
      <c r="RSX2" s="46"/>
      <c r="RSY2" s="46"/>
      <c r="RSZ2" s="46"/>
      <c r="RTA2" s="46"/>
      <c r="RTB2" s="46"/>
      <c r="RTC2" s="46"/>
      <c r="RTD2" s="46"/>
      <c r="RTE2" s="46"/>
      <c r="RTF2" s="46"/>
      <c r="RTG2" s="46"/>
      <c r="RTH2" s="46"/>
      <c r="RTI2" s="46"/>
      <c r="RTJ2" s="46"/>
      <c r="RTK2" s="46"/>
      <c r="RTL2" s="46"/>
      <c r="RTM2" s="46"/>
      <c r="RTN2" s="46"/>
      <c r="RTO2" s="46"/>
      <c r="RTP2" s="46"/>
      <c r="RTQ2" s="46"/>
      <c r="RTR2" s="46"/>
      <c r="RTS2" s="46"/>
      <c r="RTT2" s="46"/>
      <c r="RTU2" s="46"/>
      <c r="RTV2" s="46"/>
      <c r="RTW2" s="46"/>
      <c r="RTX2" s="46"/>
      <c r="RTY2" s="46"/>
      <c r="RTZ2" s="46"/>
      <c r="RUA2" s="46"/>
      <c r="RUB2" s="46"/>
      <c r="RUC2" s="46"/>
      <c r="RUD2" s="46"/>
      <c r="RUE2" s="46"/>
      <c r="RUF2" s="46"/>
      <c r="RUG2" s="46"/>
      <c r="RUH2" s="46"/>
      <c r="RUI2" s="46"/>
      <c r="RUJ2" s="46"/>
      <c r="RUK2" s="46"/>
      <c r="RUL2" s="46"/>
      <c r="RUM2" s="46"/>
      <c r="RUN2" s="46"/>
      <c r="RUO2" s="46"/>
      <c r="RUP2" s="46"/>
      <c r="RUQ2" s="46"/>
      <c r="RUR2" s="46"/>
      <c r="RUS2" s="46"/>
      <c r="RUT2" s="46"/>
      <c r="RUU2" s="46"/>
      <c r="RUV2" s="46"/>
      <c r="RUW2" s="46"/>
      <c r="RUX2" s="46"/>
      <c r="RUY2" s="46"/>
      <c r="RUZ2" s="46"/>
      <c r="RVA2" s="46"/>
      <c r="RVB2" s="46"/>
      <c r="RVC2" s="46"/>
      <c r="RVD2" s="46"/>
      <c r="RVE2" s="46"/>
      <c r="RVF2" s="46"/>
      <c r="RVG2" s="46"/>
      <c r="RVH2" s="46"/>
      <c r="RVI2" s="46"/>
      <c r="RVJ2" s="46"/>
      <c r="RVK2" s="46"/>
      <c r="RVL2" s="46"/>
      <c r="RVM2" s="46"/>
      <c r="RVN2" s="46"/>
      <c r="RVO2" s="46"/>
      <c r="RVP2" s="46"/>
      <c r="RVQ2" s="46"/>
      <c r="RVR2" s="46"/>
      <c r="RVS2" s="46"/>
      <c r="RVT2" s="46"/>
      <c r="RVU2" s="46"/>
      <c r="RVV2" s="46"/>
      <c r="RVW2" s="46"/>
      <c r="RVX2" s="46"/>
      <c r="RVY2" s="46"/>
      <c r="RVZ2" s="46"/>
      <c r="RWA2" s="46"/>
      <c r="RWB2" s="46"/>
      <c r="RWC2" s="46"/>
      <c r="RWD2" s="46"/>
      <c r="RWE2" s="46"/>
      <c r="RWF2" s="46"/>
      <c r="RWG2" s="46"/>
      <c r="RWH2" s="46"/>
      <c r="RWI2" s="46"/>
      <c r="RWJ2" s="46"/>
      <c r="RWK2" s="46"/>
      <c r="RWL2" s="46"/>
      <c r="RWM2" s="46"/>
      <c r="RWN2" s="46"/>
      <c r="RWO2" s="46"/>
      <c r="RWP2" s="46"/>
      <c r="RWQ2" s="46"/>
      <c r="RWR2" s="46"/>
      <c r="RWS2" s="46"/>
      <c r="RWT2" s="46"/>
      <c r="RWU2" s="46"/>
      <c r="RWV2" s="46"/>
      <c r="RWW2" s="46"/>
      <c r="RWX2" s="46"/>
      <c r="RWY2" s="46"/>
      <c r="RWZ2" s="46"/>
      <c r="RXA2" s="46"/>
      <c r="RXB2" s="46"/>
      <c r="RXC2" s="46"/>
      <c r="RXD2" s="46"/>
      <c r="RXE2" s="46"/>
      <c r="RXF2" s="46"/>
      <c r="RXG2" s="46"/>
      <c r="RXH2" s="46"/>
      <c r="RXI2" s="46"/>
      <c r="RXJ2" s="46"/>
      <c r="RXK2" s="46"/>
      <c r="RXL2" s="46"/>
      <c r="RXM2" s="46"/>
      <c r="RXN2" s="46"/>
      <c r="RXO2" s="46"/>
      <c r="RXP2" s="46"/>
      <c r="RXQ2" s="46"/>
      <c r="RXR2" s="46"/>
      <c r="RXS2" s="46"/>
      <c r="RXT2" s="46"/>
      <c r="RXU2" s="46"/>
      <c r="RXV2" s="46"/>
      <c r="RXW2" s="46"/>
      <c r="RXX2" s="46"/>
      <c r="RXY2" s="46"/>
      <c r="RXZ2" s="46"/>
      <c r="RYA2" s="46"/>
      <c r="RYB2" s="46"/>
      <c r="RYC2" s="46"/>
      <c r="RYD2" s="46"/>
      <c r="RYE2" s="46"/>
      <c r="RYF2" s="46"/>
      <c r="RYG2" s="46"/>
      <c r="RYH2" s="46"/>
      <c r="RYI2" s="46"/>
      <c r="RYJ2" s="46"/>
      <c r="RYK2" s="46"/>
      <c r="RYL2" s="46"/>
      <c r="RYM2" s="46"/>
      <c r="RYN2" s="46"/>
      <c r="RYO2" s="46"/>
      <c r="RYP2" s="46"/>
      <c r="RYQ2" s="46"/>
      <c r="RYR2" s="46"/>
      <c r="RYS2" s="46"/>
      <c r="RYT2" s="46"/>
      <c r="RYU2" s="46"/>
      <c r="RYV2" s="46"/>
      <c r="RYW2" s="46"/>
      <c r="RYX2" s="46"/>
      <c r="RYY2" s="46"/>
      <c r="RYZ2" s="46"/>
      <c r="RZA2" s="46"/>
      <c r="RZB2" s="46"/>
      <c r="RZC2" s="46"/>
      <c r="RZD2" s="46"/>
      <c r="RZE2" s="46"/>
      <c r="RZF2" s="46"/>
      <c r="RZG2" s="46"/>
      <c r="RZH2" s="46"/>
      <c r="RZI2" s="46"/>
      <c r="RZJ2" s="46"/>
      <c r="RZK2" s="46"/>
      <c r="RZL2" s="46"/>
      <c r="RZM2" s="46"/>
      <c r="RZN2" s="46"/>
      <c r="RZO2" s="46"/>
      <c r="RZP2" s="46"/>
      <c r="RZQ2" s="46"/>
      <c r="RZR2" s="46"/>
      <c r="RZS2" s="46"/>
      <c r="RZT2" s="46"/>
      <c r="RZU2" s="46"/>
      <c r="RZV2" s="46"/>
      <c r="RZW2" s="46"/>
      <c r="RZX2" s="46"/>
      <c r="RZY2" s="46"/>
      <c r="RZZ2" s="46"/>
      <c r="SAA2" s="46"/>
      <c r="SAB2" s="46"/>
      <c r="SAC2" s="46"/>
      <c r="SAD2" s="46"/>
      <c r="SAE2" s="46"/>
      <c r="SAF2" s="46"/>
      <c r="SAG2" s="46"/>
      <c r="SAH2" s="46"/>
      <c r="SAI2" s="46"/>
      <c r="SAJ2" s="46"/>
      <c r="SAK2" s="46"/>
      <c r="SAL2" s="46"/>
      <c r="SAM2" s="46"/>
      <c r="SAN2" s="46"/>
      <c r="SAO2" s="46"/>
      <c r="SAP2" s="46"/>
      <c r="SAQ2" s="46"/>
      <c r="SAR2" s="46"/>
      <c r="SAS2" s="46"/>
      <c r="SAT2" s="46"/>
      <c r="SAU2" s="46"/>
      <c r="SAV2" s="46"/>
      <c r="SAW2" s="46"/>
      <c r="SAX2" s="46"/>
      <c r="SAY2" s="46"/>
      <c r="SAZ2" s="46"/>
      <c r="SBA2" s="46"/>
      <c r="SBB2" s="46"/>
      <c r="SBC2" s="46"/>
      <c r="SBD2" s="46"/>
      <c r="SBE2" s="46"/>
      <c r="SBF2" s="46"/>
      <c r="SBG2" s="46"/>
      <c r="SBH2" s="46"/>
      <c r="SBI2" s="46"/>
      <c r="SBJ2" s="46"/>
      <c r="SBK2" s="46"/>
      <c r="SBL2" s="46"/>
      <c r="SBM2" s="46"/>
      <c r="SBN2" s="46"/>
      <c r="SBO2" s="46"/>
      <c r="SBP2" s="46"/>
      <c r="SBQ2" s="46"/>
      <c r="SBR2" s="46"/>
      <c r="SBS2" s="46"/>
      <c r="SBT2" s="46"/>
      <c r="SBU2" s="46"/>
      <c r="SBV2" s="46"/>
      <c r="SBW2" s="46"/>
      <c r="SBX2" s="46"/>
      <c r="SBY2" s="46"/>
      <c r="SBZ2" s="46"/>
      <c r="SCA2" s="46"/>
      <c r="SCB2" s="46"/>
      <c r="SCC2" s="46"/>
      <c r="SCD2" s="46"/>
      <c r="SCE2" s="46"/>
      <c r="SCF2" s="46"/>
      <c r="SCG2" s="46"/>
      <c r="SCH2" s="46"/>
      <c r="SCI2" s="46"/>
      <c r="SCJ2" s="46"/>
      <c r="SCK2" s="46"/>
      <c r="SCL2" s="46"/>
      <c r="SCM2" s="46"/>
      <c r="SCN2" s="46"/>
      <c r="SCO2" s="46"/>
      <c r="SCP2" s="46"/>
      <c r="SCQ2" s="46"/>
      <c r="SCR2" s="46"/>
      <c r="SCS2" s="46"/>
      <c r="SCT2" s="46"/>
      <c r="SCU2" s="46"/>
      <c r="SCV2" s="46"/>
      <c r="SCW2" s="46"/>
      <c r="SCX2" s="46"/>
      <c r="SCY2" s="46"/>
      <c r="SCZ2" s="46"/>
      <c r="SDA2" s="46"/>
      <c r="SDB2" s="46"/>
      <c r="SDC2" s="46"/>
      <c r="SDD2" s="46"/>
      <c r="SDE2" s="46"/>
      <c r="SDF2" s="46"/>
      <c r="SDG2" s="46"/>
      <c r="SDH2" s="46"/>
      <c r="SDI2" s="46"/>
      <c r="SDJ2" s="46"/>
      <c r="SDK2" s="46"/>
      <c r="SDL2" s="46"/>
      <c r="SDM2" s="46"/>
      <c r="SDN2" s="46"/>
      <c r="SDO2" s="46"/>
      <c r="SDP2" s="46"/>
      <c r="SDQ2" s="46"/>
      <c r="SDR2" s="46"/>
      <c r="SDS2" s="46"/>
      <c r="SDT2" s="46"/>
      <c r="SDU2" s="46"/>
      <c r="SDV2" s="46"/>
      <c r="SDW2" s="46"/>
      <c r="SDX2" s="46"/>
      <c r="SDY2" s="46"/>
      <c r="SDZ2" s="46"/>
      <c r="SEA2" s="46"/>
      <c r="SEB2" s="46"/>
      <c r="SEC2" s="46"/>
      <c r="SED2" s="46"/>
      <c r="SEE2" s="46"/>
      <c r="SEF2" s="46"/>
      <c r="SEG2" s="46"/>
      <c r="SEH2" s="46"/>
      <c r="SEI2" s="46"/>
      <c r="SEJ2" s="46"/>
      <c r="SEK2" s="46"/>
      <c r="SEL2" s="46"/>
      <c r="SEM2" s="46"/>
      <c r="SEN2" s="46"/>
      <c r="SEO2" s="46"/>
      <c r="SEP2" s="46"/>
      <c r="SEQ2" s="46"/>
      <c r="SER2" s="46"/>
      <c r="SES2" s="46"/>
      <c r="SET2" s="46"/>
      <c r="SEU2" s="46"/>
      <c r="SEV2" s="46"/>
      <c r="SEW2" s="46"/>
      <c r="SEX2" s="46"/>
      <c r="SEY2" s="46"/>
      <c r="SEZ2" s="46"/>
      <c r="SFA2" s="46"/>
      <c r="SFB2" s="46"/>
      <c r="SFC2" s="46"/>
      <c r="SFD2" s="46"/>
      <c r="SFE2" s="46"/>
      <c r="SFF2" s="46"/>
      <c r="SFG2" s="46"/>
      <c r="SFH2" s="46"/>
      <c r="SFI2" s="46"/>
      <c r="SFJ2" s="46"/>
      <c r="SFK2" s="46"/>
      <c r="SFL2" s="46"/>
      <c r="SFM2" s="46"/>
      <c r="SFN2" s="46"/>
      <c r="SFO2" s="46"/>
      <c r="SFP2" s="46"/>
      <c r="SFQ2" s="46"/>
      <c r="SFR2" s="46"/>
      <c r="SFS2" s="46"/>
      <c r="SFT2" s="46"/>
      <c r="SFU2" s="46"/>
      <c r="SFV2" s="46"/>
      <c r="SFW2" s="46"/>
      <c r="SFX2" s="46"/>
      <c r="SFY2" s="46"/>
      <c r="SFZ2" s="46"/>
      <c r="SGA2" s="46"/>
      <c r="SGB2" s="46"/>
      <c r="SGC2" s="46"/>
      <c r="SGD2" s="46"/>
      <c r="SGE2" s="46"/>
      <c r="SGF2" s="46"/>
      <c r="SGG2" s="46"/>
      <c r="SGH2" s="46"/>
      <c r="SGI2" s="46"/>
      <c r="SGJ2" s="46"/>
      <c r="SGK2" s="46"/>
      <c r="SGL2" s="46"/>
      <c r="SGM2" s="46"/>
      <c r="SGN2" s="46"/>
      <c r="SGO2" s="46"/>
      <c r="SGP2" s="46"/>
      <c r="SGQ2" s="46"/>
      <c r="SGR2" s="46"/>
      <c r="SGS2" s="46"/>
      <c r="SGT2" s="46"/>
      <c r="SGU2" s="46"/>
      <c r="SGV2" s="46"/>
      <c r="SGW2" s="46"/>
      <c r="SGX2" s="46"/>
      <c r="SGY2" s="46"/>
      <c r="SGZ2" s="46"/>
      <c r="SHA2" s="46"/>
      <c r="SHB2" s="46"/>
      <c r="SHC2" s="46"/>
      <c r="SHD2" s="46"/>
      <c r="SHE2" s="46"/>
      <c r="SHF2" s="46"/>
      <c r="SHG2" s="46"/>
      <c r="SHH2" s="46"/>
      <c r="SHI2" s="46"/>
      <c r="SHJ2" s="46"/>
      <c r="SHK2" s="46"/>
      <c r="SHL2" s="46"/>
      <c r="SHM2" s="46"/>
      <c r="SHN2" s="46"/>
      <c r="SHO2" s="46"/>
      <c r="SHP2" s="46"/>
      <c r="SHQ2" s="46"/>
      <c r="SHR2" s="46"/>
      <c r="SHS2" s="46"/>
      <c r="SHT2" s="46"/>
      <c r="SHU2" s="46"/>
      <c r="SHV2" s="46"/>
      <c r="SHW2" s="46"/>
      <c r="SHX2" s="46"/>
      <c r="SHY2" s="46"/>
      <c r="SHZ2" s="46"/>
      <c r="SIA2" s="46"/>
      <c r="SIB2" s="46"/>
      <c r="SIC2" s="46"/>
      <c r="SID2" s="46"/>
      <c r="SIE2" s="46"/>
      <c r="SIF2" s="46"/>
      <c r="SIG2" s="46"/>
      <c r="SIH2" s="46"/>
      <c r="SII2" s="46"/>
      <c r="SIJ2" s="46"/>
      <c r="SIK2" s="46"/>
      <c r="SIL2" s="46"/>
      <c r="SIM2" s="46"/>
      <c r="SIN2" s="46"/>
      <c r="SIO2" s="46"/>
      <c r="SIP2" s="46"/>
      <c r="SIQ2" s="46"/>
      <c r="SIR2" s="46"/>
      <c r="SIS2" s="46"/>
      <c r="SIT2" s="46"/>
      <c r="SIU2" s="46"/>
      <c r="SIV2" s="46"/>
      <c r="SIW2" s="46"/>
      <c r="SIX2" s="46"/>
      <c r="SIY2" s="46"/>
      <c r="SIZ2" s="46"/>
      <c r="SJA2" s="46"/>
      <c r="SJB2" s="46"/>
      <c r="SJC2" s="46"/>
      <c r="SJD2" s="46"/>
      <c r="SJE2" s="46"/>
      <c r="SJF2" s="46"/>
      <c r="SJG2" s="46"/>
      <c r="SJH2" s="46"/>
      <c r="SJI2" s="46"/>
      <c r="SJJ2" s="46"/>
      <c r="SJK2" s="46"/>
      <c r="SJL2" s="46"/>
      <c r="SJM2" s="46"/>
      <c r="SJN2" s="46"/>
      <c r="SJO2" s="46"/>
      <c r="SJP2" s="46"/>
      <c r="SJQ2" s="46"/>
      <c r="SJR2" s="46"/>
      <c r="SJS2" s="46"/>
      <c r="SJT2" s="46"/>
      <c r="SJU2" s="46"/>
      <c r="SJV2" s="46"/>
      <c r="SJW2" s="46"/>
      <c r="SJX2" s="46"/>
      <c r="SJY2" s="46"/>
      <c r="SJZ2" s="46"/>
      <c r="SKA2" s="46"/>
      <c r="SKB2" s="46"/>
      <c r="SKC2" s="46"/>
      <c r="SKD2" s="46"/>
      <c r="SKE2" s="46"/>
      <c r="SKF2" s="46"/>
      <c r="SKG2" s="46"/>
      <c r="SKH2" s="46"/>
      <c r="SKI2" s="46"/>
      <c r="SKJ2" s="46"/>
      <c r="SKK2" s="46"/>
      <c r="SKL2" s="46"/>
      <c r="SKM2" s="46"/>
      <c r="SKN2" s="46"/>
      <c r="SKO2" s="46"/>
      <c r="SKP2" s="46"/>
      <c r="SKQ2" s="46"/>
      <c r="SKR2" s="46"/>
      <c r="SKS2" s="46"/>
      <c r="SKT2" s="46"/>
      <c r="SKU2" s="46"/>
      <c r="SKV2" s="46"/>
      <c r="SKW2" s="46"/>
      <c r="SKX2" s="46"/>
      <c r="SKY2" s="46"/>
      <c r="SKZ2" s="46"/>
      <c r="SLA2" s="46"/>
      <c r="SLB2" s="46"/>
      <c r="SLC2" s="46"/>
      <c r="SLD2" s="46"/>
      <c r="SLE2" s="46"/>
      <c r="SLF2" s="46"/>
      <c r="SLG2" s="46"/>
      <c r="SLH2" s="46"/>
      <c r="SLI2" s="46"/>
      <c r="SLJ2" s="46"/>
      <c r="SLK2" s="46"/>
      <c r="SLL2" s="46"/>
      <c r="SLM2" s="46"/>
      <c r="SLN2" s="46"/>
      <c r="SLO2" s="46"/>
      <c r="SLP2" s="46"/>
      <c r="SLQ2" s="46"/>
      <c r="SLR2" s="46"/>
      <c r="SLS2" s="46"/>
      <c r="SLT2" s="46"/>
      <c r="SLU2" s="46"/>
      <c r="SLV2" s="46"/>
      <c r="SLW2" s="46"/>
      <c r="SLX2" s="46"/>
      <c r="SLY2" s="46"/>
      <c r="SLZ2" s="46"/>
      <c r="SMA2" s="46"/>
      <c r="SMB2" s="46"/>
      <c r="SMC2" s="46"/>
      <c r="SMD2" s="46"/>
      <c r="SME2" s="46"/>
      <c r="SMF2" s="46"/>
      <c r="SMG2" s="46"/>
      <c r="SMH2" s="46"/>
      <c r="SMI2" s="46"/>
      <c r="SMJ2" s="46"/>
      <c r="SMK2" s="46"/>
      <c r="SML2" s="46"/>
      <c r="SMM2" s="46"/>
      <c r="SMN2" s="46"/>
      <c r="SMO2" s="46"/>
      <c r="SMP2" s="46"/>
      <c r="SMQ2" s="46"/>
      <c r="SMR2" s="46"/>
      <c r="SMS2" s="46"/>
      <c r="SMT2" s="46"/>
      <c r="SMU2" s="46"/>
      <c r="SMV2" s="46"/>
      <c r="SMW2" s="46"/>
      <c r="SMX2" s="46"/>
      <c r="SMY2" s="46"/>
      <c r="SMZ2" s="46"/>
      <c r="SNA2" s="46"/>
      <c r="SNB2" s="46"/>
      <c r="SNC2" s="46"/>
      <c r="SND2" s="46"/>
      <c r="SNE2" s="46"/>
      <c r="SNF2" s="46"/>
      <c r="SNG2" s="46"/>
      <c r="SNH2" s="46"/>
      <c r="SNI2" s="46"/>
      <c r="SNJ2" s="46"/>
      <c r="SNK2" s="46"/>
      <c r="SNL2" s="46"/>
      <c r="SNM2" s="46"/>
      <c r="SNN2" s="46"/>
      <c r="SNO2" s="46"/>
      <c r="SNP2" s="46"/>
      <c r="SNQ2" s="46"/>
      <c r="SNR2" s="46"/>
      <c r="SNS2" s="46"/>
      <c r="SNT2" s="46"/>
      <c r="SNU2" s="46"/>
      <c r="SNV2" s="46"/>
      <c r="SNW2" s="46"/>
      <c r="SNX2" s="46"/>
      <c r="SNY2" s="46"/>
      <c r="SNZ2" s="46"/>
      <c r="SOA2" s="46"/>
      <c r="SOB2" s="46"/>
      <c r="SOC2" s="46"/>
      <c r="SOD2" s="46"/>
      <c r="SOE2" s="46"/>
      <c r="SOF2" s="46"/>
      <c r="SOG2" s="46"/>
      <c r="SOH2" s="46"/>
      <c r="SOI2" s="46"/>
      <c r="SOJ2" s="46"/>
      <c r="SOK2" s="46"/>
      <c r="SOL2" s="46"/>
      <c r="SOM2" s="46"/>
      <c r="SON2" s="46"/>
      <c r="SOO2" s="46"/>
      <c r="SOP2" s="46"/>
      <c r="SOQ2" s="46"/>
      <c r="SOR2" s="46"/>
      <c r="SOS2" s="46"/>
      <c r="SOT2" s="46"/>
      <c r="SOU2" s="46"/>
      <c r="SOV2" s="46"/>
      <c r="SOW2" s="46"/>
      <c r="SOX2" s="46"/>
      <c r="SOY2" s="46"/>
      <c r="SOZ2" s="46"/>
      <c r="SPA2" s="46"/>
      <c r="SPB2" s="46"/>
      <c r="SPC2" s="46"/>
      <c r="SPD2" s="46"/>
      <c r="SPE2" s="46"/>
      <c r="SPF2" s="46"/>
      <c r="SPG2" s="46"/>
      <c r="SPH2" s="46"/>
      <c r="SPI2" s="46"/>
      <c r="SPJ2" s="46"/>
      <c r="SPK2" s="46"/>
      <c r="SPL2" s="46"/>
      <c r="SPM2" s="46"/>
      <c r="SPN2" s="46"/>
      <c r="SPO2" s="46"/>
      <c r="SPP2" s="46"/>
      <c r="SPQ2" s="46"/>
      <c r="SPR2" s="46"/>
      <c r="SPS2" s="46"/>
      <c r="SPT2" s="46"/>
      <c r="SPU2" s="46"/>
      <c r="SPV2" s="46"/>
      <c r="SPW2" s="46"/>
      <c r="SPX2" s="46"/>
      <c r="SPY2" s="46"/>
      <c r="SPZ2" s="46"/>
      <c r="SQA2" s="46"/>
      <c r="SQB2" s="46"/>
      <c r="SQC2" s="46"/>
      <c r="SQD2" s="46"/>
      <c r="SQE2" s="46"/>
      <c r="SQF2" s="46"/>
      <c r="SQG2" s="46"/>
      <c r="SQH2" s="46"/>
      <c r="SQI2" s="46"/>
      <c r="SQJ2" s="46"/>
      <c r="SQK2" s="46"/>
      <c r="SQL2" s="46"/>
      <c r="SQM2" s="46"/>
      <c r="SQN2" s="46"/>
      <c r="SQO2" s="46"/>
      <c r="SQP2" s="46"/>
      <c r="SQQ2" s="46"/>
      <c r="SQR2" s="46"/>
      <c r="SQS2" s="46"/>
      <c r="SQT2" s="46"/>
      <c r="SQU2" s="46"/>
      <c r="SQV2" s="46"/>
      <c r="SQW2" s="46"/>
      <c r="SQX2" s="46"/>
      <c r="SQY2" s="46"/>
      <c r="SQZ2" s="46"/>
      <c r="SRA2" s="46"/>
      <c r="SRB2" s="46"/>
      <c r="SRC2" s="46"/>
      <c r="SRD2" s="46"/>
      <c r="SRE2" s="46"/>
      <c r="SRF2" s="46"/>
      <c r="SRG2" s="46"/>
      <c r="SRH2" s="46"/>
      <c r="SRI2" s="46"/>
      <c r="SRJ2" s="46"/>
      <c r="SRK2" s="46"/>
      <c r="SRL2" s="46"/>
      <c r="SRM2" s="46"/>
      <c r="SRN2" s="46"/>
      <c r="SRO2" s="46"/>
      <c r="SRP2" s="46"/>
      <c r="SRQ2" s="46"/>
      <c r="SRR2" s="46"/>
      <c r="SRS2" s="46"/>
      <c r="SRT2" s="46"/>
      <c r="SRU2" s="46"/>
      <c r="SRV2" s="46"/>
      <c r="SRW2" s="46"/>
      <c r="SRX2" s="46"/>
      <c r="SRY2" s="46"/>
      <c r="SRZ2" s="46"/>
      <c r="SSA2" s="46"/>
      <c r="SSB2" s="46"/>
      <c r="SSC2" s="46"/>
      <c r="SSD2" s="46"/>
      <c r="SSE2" s="46"/>
      <c r="SSF2" s="46"/>
      <c r="SSG2" s="46"/>
      <c r="SSH2" s="46"/>
      <c r="SSI2" s="46"/>
      <c r="SSJ2" s="46"/>
      <c r="SSK2" s="46"/>
      <c r="SSL2" s="46"/>
      <c r="SSM2" s="46"/>
      <c r="SSN2" s="46"/>
      <c r="SSO2" s="46"/>
      <c r="SSP2" s="46"/>
      <c r="SSQ2" s="46"/>
      <c r="SSR2" s="46"/>
      <c r="SSS2" s="46"/>
      <c r="SST2" s="46"/>
      <c r="SSU2" s="46"/>
      <c r="SSV2" s="46"/>
      <c r="SSW2" s="46"/>
      <c r="SSX2" s="46"/>
      <c r="SSY2" s="46"/>
      <c r="SSZ2" s="46"/>
      <c r="STA2" s="46"/>
      <c r="STB2" s="46"/>
      <c r="STC2" s="46"/>
      <c r="STD2" s="46"/>
      <c r="STE2" s="46"/>
      <c r="STF2" s="46"/>
      <c r="STG2" s="46"/>
      <c r="STH2" s="46"/>
      <c r="STI2" s="46"/>
      <c r="STJ2" s="46"/>
      <c r="STK2" s="46"/>
      <c r="STL2" s="46"/>
      <c r="STM2" s="46"/>
      <c r="STN2" s="46"/>
      <c r="STO2" s="46"/>
      <c r="STP2" s="46"/>
      <c r="STQ2" s="46"/>
      <c r="STR2" s="46"/>
      <c r="STS2" s="46"/>
      <c r="STT2" s="46"/>
      <c r="STU2" s="46"/>
      <c r="STV2" s="46"/>
      <c r="STW2" s="46"/>
      <c r="STX2" s="46"/>
      <c r="STY2" s="46"/>
      <c r="STZ2" s="46"/>
      <c r="SUA2" s="46"/>
      <c r="SUB2" s="46"/>
      <c r="SUC2" s="46"/>
      <c r="SUD2" s="46"/>
      <c r="SUE2" s="46"/>
      <c r="SUF2" s="46"/>
      <c r="SUG2" s="46"/>
      <c r="SUH2" s="46"/>
      <c r="SUI2" s="46"/>
      <c r="SUJ2" s="46"/>
      <c r="SUK2" s="46"/>
      <c r="SUL2" s="46"/>
      <c r="SUM2" s="46"/>
      <c r="SUN2" s="46"/>
      <c r="SUO2" s="46"/>
      <c r="SUP2" s="46"/>
      <c r="SUQ2" s="46"/>
      <c r="SUR2" s="46"/>
      <c r="SUS2" s="46"/>
      <c r="SUT2" s="46"/>
      <c r="SUU2" s="46"/>
      <c r="SUV2" s="46"/>
      <c r="SUW2" s="46"/>
      <c r="SUX2" s="46"/>
      <c r="SUY2" s="46"/>
      <c r="SUZ2" s="46"/>
      <c r="SVA2" s="46"/>
      <c r="SVB2" s="46"/>
      <c r="SVC2" s="46"/>
      <c r="SVD2" s="46"/>
      <c r="SVE2" s="46"/>
      <c r="SVF2" s="46"/>
      <c r="SVG2" s="46"/>
      <c r="SVH2" s="46"/>
      <c r="SVI2" s="46"/>
      <c r="SVJ2" s="46"/>
      <c r="SVK2" s="46"/>
      <c r="SVL2" s="46"/>
      <c r="SVM2" s="46"/>
      <c r="SVN2" s="46"/>
      <c r="SVO2" s="46"/>
      <c r="SVP2" s="46"/>
      <c r="SVQ2" s="46"/>
      <c r="SVR2" s="46"/>
      <c r="SVS2" s="46"/>
      <c r="SVT2" s="46"/>
      <c r="SVU2" s="46"/>
      <c r="SVV2" s="46"/>
      <c r="SVW2" s="46"/>
      <c r="SVX2" s="46"/>
      <c r="SVY2" s="46"/>
      <c r="SVZ2" s="46"/>
      <c r="SWA2" s="46"/>
      <c r="SWB2" s="46"/>
      <c r="SWC2" s="46"/>
      <c r="SWD2" s="46"/>
      <c r="SWE2" s="46"/>
      <c r="SWF2" s="46"/>
      <c r="SWG2" s="46"/>
      <c r="SWH2" s="46"/>
      <c r="SWI2" s="46"/>
      <c r="SWJ2" s="46"/>
      <c r="SWK2" s="46"/>
      <c r="SWL2" s="46"/>
      <c r="SWM2" s="46"/>
      <c r="SWN2" s="46"/>
      <c r="SWO2" s="46"/>
      <c r="SWP2" s="46"/>
      <c r="SWQ2" s="46"/>
      <c r="SWR2" s="46"/>
      <c r="SWS2" s="46"/>
      <c r="SWT2" s="46"/>
      <c r="SWU2" s="46"/>
      <c r="SWV2" s="46"/>
      <c r="SWW2" s="46"/>
      <c r="SWX2" s="46"/>
      <c r="SWY2" s="46"/>
      <c r="SWZ2" s="46"/>
      <c r="SXA2" s="46"/>
      <c r="SXB2" s="46"/>
      <c r="SXC2" s="46"/>
      <c r="SXD2" s="46"/>
      <c r="SXE2" s="46"/>
      <c r="SXF2" s="46"/>
      <c r="SXG2" s="46"/>
      <c r="SXH2" s="46"/>
      <c r="SXI2" s="46"/>
      <c r="SXJ2" s="46"/>
      <c r="SXK2" s="46"/>
      <c r="SXL2" s="46"/>
      <c r="SXM2" s="46"/>
      <c r="SXN2" s="46"/>
      <c r="SXO2" s="46"/>
      <c r="SXP2" s="46"/>
      <c r="SXQ2" s="46"/>
      <c r="SXR2" s="46"/>
      <c r="SXS2" s="46"/>
      <c r="SXT2" s="46"/>
      <c r="SXU2" s="46"/>
      <c r="SXV2" s="46"/>
      <c r="SXW2" s="46"/>
      <c r="SXX2" s="46"/>
      <c r="SXY2" s="46"/>
      <c r="SXZ2" s="46"/>
      <c r="SYA2" s="46"/>
      <c r="SYB2" s="46"/>
      <c r="SYC2" s="46"/>
      <c r="SYD2" s="46"/>
      <c r="SYE2" s="46"/>
      <c r="SYF2" s="46"/>
      <c r="SYG2" s="46"/>
      <c r="SYH2" s="46"/>
      <c r="SYI2" s="46"/>
      <c r="SYJ2" s="46"/>
      <c r="SYK2" s="46"/>
      <c r="SYL2" s="46"/>
      <c r="SYM2" s="46"/>
      <c r="SYN2" s="46"/>
      <c r="SYO2" s="46"/>
      <c r="SYP2" s="46"/>
      <c r="SYQ2" s="46"/>
      <c r="SYR2" s="46"/>
      <c r="SYS2" s="46"/>
      <c r="SYT2" s="46"/>
      <c r="SYU2" s="46"/>
      <c r="SYV2" s="46"/>
      <c r="SYW2" s="46"/>
      <c r="SYX2" s="46"/>
      <c r="SYY2" s="46"/>
      <c r="SYZ2" s="46"/>
      <c r="SZA2" s="46"/>
      <c r="SZB2" s="46"/>
      <c r="SZC2" s="46"/>
      <c r="SZD2" s="46"/>
      <c r="SZE2" s="46"/>
      <c r="SZF2" s="46"/>
      <c r="SZG2" s="46"/>
      <c r="SZH2" s="46"/>
      <c r="SZI2" s="46"/>
      <c r="SZJ2" s="46"/>
      <c r="SZK2" s="46"/>
      <c r="SZL2" s="46"/>
      <c r="SZM2" s="46"/>
      <c r="SZN2" s="46"/>
      <c r="SZO2" s="46"/>
      <c r="SZP2" s="46"/>
      <c r="SZQ2" s="46"/>
      <c r="SZR2" s="46"/>
      <c r="SZS2" s="46"/>
      <c r="SZT2" s="46"/>
      <c r="SZU2" s="46"/>
      <c r="SZV2" s="46"/>
      <c r="SZW2" s="46"/>
      <c r="SZX2" s="46"/>
      <c r="SZY2" s="46"/>
      <c r="SZZ2" s="46"/>
      <c r="TAA2" s="46"/>
      <c r="TAB2" s="46"/>
      <c r="TAC2" s="46"/>
      <c r="TAD2" s="46"/>
      <c r="TAE2" s="46"/>
      <c r="TAF2" s="46"/>
      <c r="TAG2" s="46"/>
      <c r="TAH2" s="46"/>
      <c r="TAI2" s="46"/>
      <c r="TAJ2" s="46"/>
      <c r="TAK2" s="46"/>
      <c r="TAL2" s="46"/>
      <c r="TAM2" s="46"/>
      <c r="TAN2" s="46"/>
      <c r="TAO2" s="46"/>
      <c r="TAP2" s="46"/>
      <c r="TAQ2" s="46"/>
      <c r="TAR2" s="46"/>
      <c r="TAS2" s="46"/>
      <c r="TAT2" s="46"/>
      <c r="TAU2" s="46"/>
      <c r="TAV2" s="46"/>
      <c r="TAW2" s="46"/>
      <c r="TAX2" s="46"/>
      <c r="TAY2" s="46"/>
      <c r="TAZ2" s="46"/>
      <c r="TBA2" s="46"/>
      <c r="TBB2" s="46"/>
      <c r="TBC2" s="46"/>
      <c r="TBD2" s="46"/>
      <c r="TBE2" s="46"/>
      <c r="TBF2" s="46"/>
      <c r="TBG2" s="46"/>
      <c r="TBH2" s="46"/>
      <c r="TBI2" s="46"/>
      <c r="TBJ2" s="46"/>
      <c r="TBK2" s="46"/>
      <c r="TBL2" s="46"/>
      <c r="TBM2" s="46"/>
      <c r="TBN2" s="46"/>
      <c r="TBO2" s="46"/>
      <c r="TBP2" s="46"/>
      <c r="TBQ2" s="46"/>
      <c r="TBR2" s="46"/>
      <c r="TBS2" s="46"/>
      <c r="TBT2" s="46"/>
      <c r="TBU2" s="46"/>
      <c r="TBV2" s="46"/>
      <c r="TBW2" s="46"/>
      <c r="TBX2" s="46"/>
      <c r="TBY2" s="46"/>
      <c r="TBZ2" s="46"/>
      <c r="TCA2" s="46"/>
      <c r="TCB2" s="46"/>
      <c r="TCC2" s="46"/>
      <c r="TCD2" s="46"/>
      <c r="TCE2" s="46"/>
      <c r="TCF2" s="46"/>
      <c r="TCG2" s="46"/>
      <c r="TCH2" s="46"/>
      <c r="TCI2" s="46"/>
      <c r="TCJ2" s="46"/>
      <c r="TCK2" s="46"/>
      <c r="TCL2" s="46"/>
      <c r="TCM2" s="46"/>
      <c r="TCN2" s="46"/>
      <c r="TCO2" s="46"/>
      <c r="TCP2" s="46"/>
      <c r="TCQ2" s="46"/>
      <c r="TCR2" s="46"/>
      <c r="TCS2" s="46"/>
      <c r="TCT2" s="46"/>
      <c r="TCU2" s="46"/>
      <c r="TCV2" s="46"/>
      <c r="TCW2" s="46"/>
      <c r="TCX2" s="46"/>
      <c r="TCY2" s="46"/>
      <c r="TCZ2" s="46"/>
      <c r="TDA2" s="46"/>
      <c r="TDB2" s="46"/>
      <c r="TDC2" s="46"/>
      <c r="TDD2" s="46"/>
      <c r="TDE2" s="46"/>
      <c r="TDF2" s="46"/>
      <c r="TDG2" s="46"/>
      <c r="TDH2" s="46"/>
      <c r="TDI2" s="46"/>
      <c r="TDJ2" s="46"/>
      <c r="TDK2" s="46"/>
      <c r="TDL2" s="46"/>
      <c r="TDM2" s="46"/>
      <c r="TDN2" s="46"/>
      <c r="TDO2" s="46"/>
      <c r="TDP2" s="46"/>
      <c r="TDQ2" s="46"/>
      <c r="TDR2" s="46"/>
      <c r="TDS2" s="46"/>
      <c r="TDT2" s="46"/>
      <c r="TDU2" s="46"/>
      <c r="TDV2" s="46"/>
      <c r="TDW2" s="46"/>
      <c r="TDX2" s="46"/>
      <c r="TDY2" s="46"/>
      <c r="TDZ2" s="46"/>
      <c r="TEA2" s="46"/>
      <c r="TEB2" s="46"/>
      <c r="TEC2" s="46"/>
      <c r="TED2" s="46"/>
      <c r="TEE2" s="46"/>
      <c r="TEF2" s="46"/>
      <c r="TEG2" s="46"/>
      <c r="TEH2" s="46"/>
      <c r="TEI2" s="46"/>
      <c r="TEJ2" s="46"/>
      <c r="TEK2" s="46"/>
      <c r="TEL2" s="46"/>
      <c r="TEM2" s="46"/>
      <c r="TEN2" s="46"/>
      <c r="TEO2" s="46"/>
      <c r="TEP2" s="46"/>
      <c r="TEQ2" s="46"/>
      <c r="TER2" s="46"/>
      <c r="TES2" s="46"/>
      <c r="TET2" s="46"/>
      <c r="TEU2" s="46"/>
      <c r="TEV2" s="46"/>
      <c r="TEW2" s="46"/>
      <c r="TEX2" s="46"/>
      <c r="TEY2" s="46"/>
      <c r="TEZ2" s="46"/>
      <c r="TFA2" s="46"/>
      <c r="TFB2" s="46"/>
      <c r="TFC2" s="46"/>
      <c r="TFD2" s="46"/>
      <c r="TFE2" s="46"/>
      <c r="TFF2" s="46"/>
      <c r="TFG2" s="46"/>
      <c r="TFH2" s="46"/>
      <c r="TFI2" s="46"/>
      <c r="TFJ2" s="46"/>
      <c r="TFK2" s="46"/>
      <c r="TFL2" s="46"/>
      <c r="TFM2" s="46"/>
      <c r="TFN2" s="46"/>
      <c r="TFO2" s="46"/>
      <c r="TFP2" s="46"/>
      <c r="TFQ2" s="46"/>
      <c r="TFR2" s="46"/>
      <c r="TFS2" s="46"/>
      <c r="TFT2" s="46"/>
      <c r="TFU2" s="46"/>
      <c r="TFV2" s="46"/>
      <c r="TFW2" s="46"/>
      <c r="TFX2" s="46"/>
      <c r="TFY2" s="46"/>
      <c r="TFZ2" s="46"/>
      <c r="TGA2" s="46"/>
      <c r="TGB2" s="46"/>
      <c r="TGC2" s="46"/>
      <c r="TGD2" s="46"/>
      <c r="TGE2" s="46"/>
      <c r="TGF2" s="46"/>
      <c r="TGG2" s="46"/>
      <c r="TGH2" s="46"/>
      <c r="TGI2" s="46"/>
      <c r="TGJ2" s="46"/>
      <c r="TGK2" s="46"/>
      <c r="TGL2" s="46"/>
      <c r="TGM2" s="46"/>
      <c r="TGN2" s="46"/>
      <c r="TGO2" s="46"/>
      <c r="TGP2" s="46"/>
      <c r="TGQ2" s="46"/>
      <c r="TGR2" s="46"/>
      <c r="TGS2" s="46"/>
      <c r="TGT2" s="46"/>
      <c r="TGU2" s="46"/>
      <c r="TGV2" s="46"/>
      <c r="TGW2" s="46"/>
      <c r="TGX2" s="46"/>
      <c r="TGY2" s="46"/>
      <c r="TGZ2" s="46"/>
      <c r="THA2" s="46"/>
      <c r="THB2" s="46"/>
      <c r="THC2" s="46"/>
      <c r="THD2" s="46"/>
      <c r="THE2" s="46"/>
      <c r="THF2" s="46"/>
      <c r="THG2" s="46"/>
      <c r="THH2" s="46"/>
      <c r="THI2" s="46"/>
      <c r="THJ2" s="46"/>
      <c r="THK2" s="46"/>
      <c r="THL2" s="46"/>
      <c r="THM2" s="46"/>
      <c r="THN2" s="46"/>
      <c r="THO2" s="46"/>
      <c r="THP2" s="46"/>
      <c r="THQ2" s="46"/>
      <c r="THR2" s="46"/>
      <c r="THS2" s="46"/>
      <c r="THT2" s="46"/>
      <c r="THU2" s="46"/>
      <c r="THV2" s="46"/>
      <c r="THW2" s="46"/>
      <c r="THX2" s="46"/>
      <c r="THY2" s="46"/>
      <c r="THZ2" s="46"/>
      <c r="TIA2" s="46"/>
      <c r="TIB2" s="46"/>
      <c r="TIC2" s="46"/>
      <c r="TID2" s="46"/>
      <c r="TIE2" s="46"/>
      <c r="TIF2" s="46"/>
      <c r="TIG2" s="46"/>
      <c r="TIH2" s="46"/>
      <c r="TII2" s="46"/>
      <c r="TIJ2" s="46"/>
      <c r="TIK2" s="46"/>
      <c r="TIL2" s="46"/>
      <c r="TIM2" s="46"/>
      <c r="TIN2" s="46"/>
      <c r="TIO2" s="46"/>
      <c r="TIP2" s="46"/>
      <c r="TIQ2" s="46"/>
      <c r="TIR2" s="46"/>
      <c r="TIS2" s="46"/>
      <c r="TIT2" s="46"/>
      <c r="TIU2" s="46"/>
      <c r="TIV2" s="46"/>
      <c r="TIW2" s="46"/>
      <c r="TIX2" s="46"/>
      <c r="TIY2" s="46"/>
      <c r="TIZ2" s="46"/>
      <c r="TJA2" s="46"/>
      <c r="TJB2" s="46"/>
      <c r="TJC2" s="46"/>
      <c r="TJD2" s="46"/>
      <c r="TJE2" s="46"/>
      <c r="TJF2" s="46"/>
      <c r="TJG2" s="46"/>
      <c r="TJH2" s="46"/>
      <c r="TJI2" s="46"/>
      <c r="TJJ2" s="46"/>
      <c r="TJK2" s="46"/>
      <c r="TJL2" s="46"/>
      <c r="TJM2" s="46"/>
      <c r="TJN2" s="46"/>
      <c r="TJO2" s="46"/>
      <c r="TJP2" s="46"/>
      <c r="TJQ2" s="46"/>
      <c r="TJR2" s="46"/>
      <c r="TJS2" s="46"/>
      <c r="TJT2" s="46"/>
      <c r="TJU2" s="46"/>
      <c r="TJV2" s="46"/>
      <c r="TJW2" s="46"/>
      <c r="TJX2" s="46"/>
      <c r="TJY2" s="46"/>
      <c r="TJZ2" s="46"/>
      <c r="TKA2" s="46"/>
      <c r="TKB2" s="46"/>
      <c r="TKC2" s="46"/>
      <c r="TKD2" s="46"/>
      <c r="TKE2" s="46"/>
      <c r="TKF2" s="46"/>
      <c r="TKG2" s="46"/>
      <c r="TKH2" s="46"/>
      <c r="TKI2" s="46"/>
      <c r="TKJ2" s="46"/>
      <c r="TKK2" s="46"/>
      <c r="TKL2" s="46"/>
      <c r="TKM2" s="46"/>
      <c r="TKN2" s="46"/>
      <c r="TKO2" s="46"/>
      <c r="TKP2" s="46"/>
      <c r="TKQ2" s="46"/>
      <c r="TKR2" s="46"/>
      <c r="TKS2" s="46"/>
      <c r="TKT2" s="46"/>
      <c r="TKU2" s="46"/>
      <c r="TKV2" s="46"/>
      <c r="TKW2" s="46"/>
      <c r="TKX2" s="46"/>
      <c r="TKY2" s="46"/>
      <c r="TKZ2" s="46"/>
      <c r="TLA2" s="46"/>
      <c r="TLB2" s="46"/>
      <c r="TLC2" s="46"/>
      <c r="TLD2" s="46"/>
      <c r="TLE2" s="46"/>
      <c r="TLF2" s="46"/>
      <c r="TLG2" s="46"/>
      <c r="TLH2" s="46"/>
      <c r="TLI2" s="46"/>
      <c r="TLJ2" s="46"/>
      <c r="TLK2" s="46"/>
      <c r="TLL2" s="46"/>
      <c r="TLM2" s="46"/>
      <c r="TLN2" s="46"/>
      <c r="TLO2" s="46"/>
      <c r="TLP2" s="46"/>
      <c r="TLQ2" s="46"/>
      <c r="TLR2" s="46"/>
      <c r="TLS2" s="46"/>
      <c r="TLT2" s="46"/>
      <c r="TLU2" s="46"/>
      <c r="TLV2" s="46"/>
      <c r="TLW2" s="46"/>
      <c r="TLX2" s="46"/>
      <c r="TLY2" s="46"/>
      <c r="TLZ2" s="46"/>
      <c r="TMA2" s="46"/>
      <c r="TMB2" s="46"/>
      <c r="TMC2" s="46"/>
      <c r="TMD2" s="46"/>
      <c r="TME2" s="46"/>
      <c r="TMF2" s="46"/>
      <c r="TMG2" s="46"/>
      <c r="TMH2" s="46"/>
      <c r="TMI2" s="46"/>
      <c r="TMJ2" s="46"/>
      <c r="TMK2" s="46"/>
      <c r="TML2" s="46"/>
      <c r="TMM2" s="46"/>
      <c r="TMN2" s="46"/>
      <c r="TMO2" s="46"/>
      <c r="TMP2" s="46"/>
      <c r="TMQ2" s="46"/>
      <c r="TMR2" s="46"/>
      <c r="TMS2" s="46"/>
      <c r="TMT2" s="46"/>
      <c r="TMU2" s="46"/>
      <c r="TMV2" s="46"/>
      <c r="TMW2" s="46"/>
      <c r="TMX2" s="46"/>
      <c r="TMY2" s="46"/>
      <c r="TMZ2" s="46"/>
      <c r="TNA2" s="46"/>
      <c r="TNB2" s="46"/>
      <c r="TNC2" s="46"/>
      <c r="TND2" s="46"/>
      <c r="TNE2" s="46"/>
      <c r="TNF2" s="46"/>
      <c r="TNG2" s="46"/>
      <c r="TNH2" s="46"/>
      <c r="TNI2" s="46"/>
      <c r="TNJ2" s="46"/>
      <c r="TNK2" s="46"/>
      <c r="TNL2" s="46"/>
      <c r="TNM2" s="46"/>
      <c r="TNN2" s="46"/>
      <c r="TNO2" s="46"/>
      <c r="TNP2" s="46"/>
      <c r="TNQ2" s="46"/>
      <c r="TNR2" s="46"/>
      <c r="TNS2" s="46"/>
      <c r="TNT2" s="46"/>
      <c r="TNU2" s="46"/>
      <c r="TNV2" s="46"/>
      <c r="TNW2" s="46"/>
      <c r="TNX2" s="46"/>
      <c r="TNY2" s="46"/>
      <c r="TNZ2" s="46"/>
      <c r="TOA2" s="46"/>
      <c r="TOB2" s="46"/>
      <c r="TOC2" s="46"/>
      <c r="TOD2" s="46"/>
      <c r="TOE2" s="46"/>
      <c r="TOF2" s="46"/>
      <c r="TOG2" s="46"/>
      <c r="TOH2" s="46"/>
      <c r="TOI2" s="46"/>
      <c r="TOJ2" s="46"/>
      <c r="TOK2" s="46"/>
      <c r="TOL2" s="46"/>
      <c r="TOM2" s="46"/>
      <c r="TON2" s="46"/>
      <c r="TOO2" s="46"/>
      <c r="TOP2" s="46"/>
      <c r="TOQ2" s="46"/>
      <c r="TOR2" s="46"/>
      <c r="TOS2" s="46"/>
      <c r="TOT2" s="46"/>
      <c r="TOU2" s="46"/>
      <c r="TOV2" s="46"/>
      <c r="TOW2" s="46"/>
      <c r="TOX2" s="46"/>
      <c r="TOY2" s="46"/>
      <c r="TOZ2" s="46"/>
      <c r="TPA2" s="46"/>
      <c r="TPB2" s="46"/>
      <c r="TPC2" s="46"/>
      <c r="TPD2" s="46"/>
      <c r="TPE2" s="46"/>
      <c r="TPF2" s="46"/>
      <c r="TPG2" s="46"/>
      <c r="TPH2" s="46"/>
      <c r="TPI2" s="46"/>
      <c r="TPJ2" s="46"/>
      <c r="TPK2" s="46"/>
      <c r="TPL2" s="46"/>
      <c r="TPM2" s="46"/>
      <c r="TPN2" s="46"/>
      <c r="TPO2" s="46"/>
      <c r="TPP2" s="46"/>
      <c r="TPQ2" s="46"/>
      <c r="TPR2" s="46"/>
      <c r="TPS2" s="46"/>
      <c r="TPT2" s="46"/>
      <c r="TPU2" s="46"/>
      <c r="TPV2" s="46"/>
      <c r="TPW2" s="46"/>
      <c r="TPX2" s="46"/>
      <c r="TPY2" s="46"/>
      <c r="TPZ2" s="46"/>
      <c r="TQA2" s="46"/>
      <c r="TQB2" s="46"/>
      <c r="TQC2" s="46"/>
      <c r="TQD2" s="46"/>
      <c r="TQE2" s="46"/>
      <c r="TQF2" s="46"/>
      <c r="TQG2" s="46"/>
      <c r="TQH2" s="46"/>
      <c r="TQI2" s="46"/>
      <c r="TQJ2" s="46"/>
      <c r="TQK2" s="46"/>
      <c r="TQL2" s="46"/>
      <c r="TQM2" s="46"/>
      <c r="TQN2" s="46"/>
      <c r="TQO2" s="46"/>
      <c r="TQP2" s="46"/>
      <c r="TQQ2" s="46"/>
      <c r="TQR2" s="46"/>
      <c r="TQS2" s="46"/>
      <c r="TQT2" s="46"/>
      <c r="TQU2" s="46"/>
      <c r="TQV2" s="46"/>
      <c r="TQW2" s="46"/>
      <c r="TQX2" s="46"/>
      <c r="TQY2" s="46"/>
      <c r="TQZ2" s="46"/>
      <c r="TRA2" s="46"/>
      <c r="TRB2" s="46"/>
      <c r="TRC2" s="46"/>
      <c r="TRD2" s="46"/>
      <c r="TRE2" s="46"/>
      <c r="TRF2" s="46"/>
      <c r="TRG2" s="46"/>
      <c r="TRH2" s="46"/>
      <c r="TRI2" s="46"/>
      <c r="TRJ2" s="46"/>
      <c r="TRK2" s="46"/>
      <c r="TRL2" s="46"/>
      <c r="TRM2" s="46"/>
      <c r="TRN2" s="46"/>
      <c r="TRO2" s="46"/>
      <c r="TRP2" s="46"/>
      <c r="TRQ2" s="46"/>
      <c r="TRR2" s="46"/>
      <c r="TRS2" s="46"/>
      <c r="TRT2" s="46"/>
      <c r="TRU2" s="46"/>
      <c r="TRV2" s="46"/>
      <c r="TRW2" s="46"/>
      <c r="TRX2" s="46"/>
      <c r="TRY2" s="46"/>
      <c r="TRZ2" s="46"/>
      <c r="TSA2" s="46"/>
      <c r="TSB2" s="46"/>
      <c r="TSC2" s="46"/>
      <c r="TSD2" s="46"/>
      <c r="TSE2" s="46"/>
      <c r="TSF2" s="46"/>
      <c r="TSG2" s="46"/>
      <c r="TSH2" s="46"/>
      <c r="TSI2" s="46"/>
      <c r="TSJ2" s="46"/>
      <c r="TSK2" s="46"/>
      <c r="TSL2" s="46"/>
      <c r="TSM2" s="46"/>
      <c r="TSN2" s="46"/>
      <c r="TSO2" s="46"/>
      <c r="TSP2" s="46"/>
      <c r="TSQ2" s="46"/>
      <c r="TSR2" s="46"/>
      <c r="TSS2" s="46"/>
      <c r="TST2" s="46"/>
      <c r="TSU2" s="46"/>
      <c r="TSV2" s="46"/>
      <c r="TSW2" s="46"/>
      <c r="TSX2" s="46"/>
      <c r="TSY2" s="46"/>
      <c r="TSZ2" s="46"/>
      <c r="TTA2" s="46"/>
      <c r="TTB2" s="46"/>
      <c r="TTC2" s="46"/>
      <c r="TTD2" s="46"/>
      <c r="TTE2" s="46"/>
      <c r="TTF2" s="46"/>
      <c r="TTG2" s="46"/>
      <c r="TTH2" s="46"/>
      <c r="TTI2" s="46"/>
      <c r="TTJ2" s="46"/>
      <c r="TTK2" s="46"/>
      <c r="TTL2" s="46"/>
      <c r="TTM2" s="46"/>
      <c r="TTN2" s="46"/>
      <c r="TTO2" s="46"/>
      <c r="TTP2" s="46"/>
      <c r="TTQ2" s="46"/>
      <c r="TTR2" s="46"/>
      <c r="TTS2" s="46"/>
      <c r="TTT2" s="46"/>
      <c r="TTU2" s="46"/>
      <c r="TTV2" s="46"/>
      <c r="TTW2" s="46"/>
      <c r="TTX2" s="46"/>
      <c r="TTY2" s="46"/>
      <c r="TTZ2" s="46"/>
      <c r="TUA2" s="46"/>
      <c r="TUB2" s="46"/>
      <c r="TUC2" s="46"/>
      <c r="TUD2" s="46"/>
      <c r="TUE2" s="46"/>
      <c r="TUF2" s="46"/>
      <c r="TUG2" s="46"/>
      <c r="TUH2" s="46"/>
      <c r="TUI2" s="46"/>
      <c r="TUJ2" s="46"/>
      <c r="TUK2" s="46"/>
      <c r="TUL2" s="46"/>
      <c r="TUM2" s="46"/>
      <c r="TUN2" s="46"/>
      <c r="TUO2" s="46"/>
      <c r="TUP2" s="46"/>
      <c r="TUQ2" s="46"/>
      <c r="TUR2" s="46"/>
      <c r="TUS2" s="46"/>
      <c r="TUT2" s="46"/>
      <c r="TUU2" s="46"/>
      <c r="TUV2" s="46"/>
      <c r="TUW2" s="46"/>
      <c r="TUX2" s="46"/>
      <c r="TUY2" s="46"/>
      <c r="TUZ2" s="46"/>
      <c r="TVA2" s="46"/>
      <c r="TVB2" s="46"/>
      <c r="TVC2" s="46"/>
      <c r="TVD2" s="46"/>
      <c r="TVE2" s="46"/>
      <c r="TVF2" s="46"/>
      <c r="TVG2" s="46"/>
      <c r="TVH2" s="46"/>
      <c r="TVI2" s="46"/>
      <c r="TVJ2" s="46"/>
      <c r="TVK2" s="46"/>
      <c r="TVL2" s="46"/>
      <c r="TVM2" s="46"/>
      <c r="TVN2" s="46"/>
      <c r="TVO2" s="46"/>
      <c r="TVP2" s="46"/>
      <c r="TVQ2" s="46"/>
      <c r="TVR2" s="46"/>
      <c r="TVS2" s="46"/>
      <c r="TVT2" s="46"/>
      <c r="TVU2" s="46"/>
      <c r="TVV2" s="46"/>
      <c r="TVW2" s="46"/>
      <c r="TVX2" s="46"/>
      <c r="TVY2" s="46"/>
      <c r="TVZ2" s="46"/>
      <c r="TWA2" s="46"/>
      <c r="TWB2" s="46"/>
      <c r="TWC2" s="46"/>
      <c r="TWD2" s="46"/>
      <c r="TWE2" s="46"/>
      <c r="TWF2" s="46"/>
      <c r="TWG2" s="46"/>
      <c r="TWH2" s="46"/>
      <c r="TWI2" s="46"/>
      <c r="TWJ2" s="46"/>
      <c r="TWK2" s="46"/>
      <c r="TWL2" s="46"/>
      <c r="TWM2" s="46"/>
      <c r="TWN2" s="46"/>
      <c r="TWO2" s="46"/>
      <c r="TWP2" s="46"/>
      <c r="TWQ2" s="46"/>
      <c r="TWR2" s="46"/>
      <c r="TWS2" s="46"/>
      <c r="TWT2" s="46"/>
      <c r="TWU2" s="46"/>
      <c r="TWV2" s="46"/>
      <c r="TWW2" s="46"/>
      <c r="TWX2" s="46"/>
      <c r="TWY2" s="46"/>
      <c r="TWZ2" s="46"/>
      <c r="TXA2" s="46"/>
      <c r="TXB2" s="46"/>
      <c r="TXC2" s="46"/>
      <c r="TXD2" s="46"/>
      <c r="TXE2" s="46"/>
      <c r="TXF2" s="46"/>
      <c r="TXG2" s="46"/>
      <c r="TXH2" s="46"/>
      <c r="TXI2" s="46"/>
      <c r="TXJ2" s="46"/>
      <c r="TXK2" s="46"/>
      <c r="TXL2" s="46"/>
      <c r="TXM2" s="46"/>
      <c r="TXN2" s="46"/>
      <c r="TXO2" s="46"/>
      <c r="TXP2" s="46"/>
      <c r="TXQ2" s="46"/>
      <c r="TXR2" s="46"/>
      <c r="TXS2" s="46"/>
      <c r="TXT2" s="46"/>
      <c r="TXU2" s="46"/>
      <c r="TXV2" s="46"/>
      <c r="TXW2" s="46"/>
      <c r="TXX2" s="46"/>
      <c r="TXY2" s="46"/>
      <c r="TXZ2" s="46"/>
      <c r="TYA2" s="46"/>
      <c r="TYB2" s="46"/>
      <c r="TYC2" s="46"/>
      <c r="TYD2" s="46"/>
      <c r="TYE2" s="46"/>
      <c r="TYF2" s="46"/>
      <c r="TYG2" s="46"/>
      <c r="TYH2" s="46"/>
      <c r="TYI2" s="46"/>
      <c r="TYJ2" s="46"/>
      <c r="TYK2" s="46"/>
      <c r="TYL2" s="46"/>
      <c r="TYM2" s="46"/>
      <c r="TYN2" s="46"/>
      <c r="TYO2" s="46"/>
      <c r="TYP2" s="46"/>
      <c r="TYQ2" s="46"/>
      <c r="TYR2" s="46"/>
      <c r="TYS2" s="46"/>
      <c r="TYT2" s="46"/>
      <c r="TYU2" s="46"/>
      <c r="TYV2" s="46"/>
      <c r="TYW2" s="46"/>
      <c r="TYX2" s="46"/>
      <c r="TYY2" s="46"/>
      <c r="TYZ2" s="46"/>
      <c r="TZA2" s="46"/>
      <c r="TZB2" s="46"/>
      <c r="TZC2" s="46"/>
      <c r="TZD2" s="46"/>
      <c r="TZE2" s="46"/>
      <c r="TZF2" s="46"/>
      <c r="TZG2" s="46"/>
      <c r="TZH2" s="46"/>
      <c r="TZI2" s="46"/>
      <c r="TZJ2" s="46"/>
      <c r="TZK2" s="46"/>
      <c r="TZL2" s="46"/>
      <c r="TZM2" s="46"/>
      <c r="TZN2" s="46"/>
      <c r="TZO2" s="46"/>
      <c r="TZP2" s="46"/>
      <c r="TZQ2" s="46"/>
      <c r="TZR2" s="46"/>
      <c r="TZS2" s="46"/>
      <c r="TZT2" s="46"/>
      <c r="TZU2" s="46"/>
      <c r="TZV2" s="46"/>
      <c r="TZW2" s="46"/>
      <c r="TZX2" s="46"/>
      <c r="TZY2" s="46"/>
      <c r="TZZ2" s="46"/>
      <c r="UAA2" s="46"/>
      <c r="UAB2" s="46"/>
      <c r="UAC2" s="46"/>
      <c r="UAD2" s="46"/>
      <c r="UAE2" s="46"/>
      <c r="UAF2" s="46"/>
      <c r="UAG2" s="46"/>
      <c r="UAH2" s="46"/>
      <c r="UAI2" s="46"/>
      <c r="UAJ2" s="46"/>
      <c r="UAK2" s="46"/>
      <c r="UAL2" s="46"/>
      <c r="UAM2" s="46"/>
      <c r="UAN2" s="46"/>
      <c r="UAO2" s="46"/>
      <c r="UAP2" s="46"/>
      <c r="UAQ2" s="46"/>
      <c r="UAR2" s="46"/>
      <c r="UAS2" s="46"/>
      <c r="UAT2" s="46"/>
      <c r="UAU2" s="46"/>
      <c r="UAV2" s="46"/>
      <c r="UAW2" s="46"/>
      <c r="UAX2" s="46"/>
      <c r="UAY2" s="46"/>
      <c r="UAZ2" s="46"/>
      <c r="UBA2" s="46"/>
      <c r="UBB2" s="46"/>
      <c r="UBC2" s="46"/>
      <c r="UBD2" s="46"/>
      <c r="UBE2" s="46"/>
      <c r="UBF2" s="46"/>
      <c r="UBG2" s="46"/>
      <c r="UBH2" s="46"/>
      <c r="UBI2" s="46"/>
      <c r="UBJ2" s="46"/>
      <c r="UBK2" s="46"/>
      <c r="UBL2" s="46"/>
      <c r="UBM2" s="46"/>
      <c r="UBN2" s="46"/>
      <c r="UBO2" s="46"/>
      <c r="UBP2" s="46"/>
      <c r="UBQ2" s="46"/>
      <c r="UBR2" s="46"/>
      <c r="UBS2" s="46"/>
      <c r="UBT2" s="46"/>
      <c r="UBU2" s="46"/>
      <c r="UBV2" s="46"/>
      <c r="UBW2" s="46"/>
      <c r="UBX2" s="46"/>
      <c r="UBY2" s="46"/>
      <c r="UBZ2" s="46"/>
      <c r="UCA2" s="46"/>
      <c r="UCB2" s="46"/>
      <c r="UCC2" s="46"/>
      <c r="UCD2" s="46"/>
      <c r="UCE2" s="46"/>
      <c r="UCF2" s="46"/>
      <c r="UCG2" s="46"/>
      <c r="UCH2" s="46"/>
      <c r="UCI2" s="46"/>
      <c r="UCJ2" s="46"/>
      <c r="UCK2" s="46"/>
      <c r="UCL2" s="46"/>
      <c r="UCM2" s="46"/>
      <c r="UCN2" s="46"/>
      <c r="UCO2" s="46"/>
      <c r="UCP2" s="46"/>
      <c r="UCQ2" s="46"/>
      <c r="UCR2" s="46"/>
      <c r="UCS2" s="46"/>
      <c r="UCT2" s="46"/>
      <c r="UCU2" s="46"/>
      <c r="UCV2" s="46"/>
      <c r="UCW2" s="46"/>
      <c r="UCX2" s="46"/>
      <c r="UCY2" s="46"/>
      <c r="UCZ2" s="46"/>
      <c r="UDA2" s="46"/>
      <c r="UDB2" s="46"/>
      <c r="UDC2" s="46"/>
      <c r="UDD2" s="46"/>
      <c r="UDE2" s="46"/>
      <c r="UDF2" s="46"/>
      <c r="UDG2" s="46"/>
      <c r="UDH2" s="46"/>
      <c r="UDI2" s="46"/>
      <c r="UDJ2" s="46"/>
      <c r="UDK2" s="46"/>
      <c r="UDL2" s="46"/>
      <c r="UDM2" s="46"/>
      <c r="UDN2" s="46"/>
      <c r="UDO2" s="46"/>
      <c r="UDP2" s="46"/>
      <c r="UDQ2" s="46"/>
      <c r="UDR2" s="46"/>
      <c r="UDS2" s="46"/>
      <c r="UDT2" s="46"/>
      <c r="UDU2" s="46"/>
      <c r="UDV2" s="46"/>
      <c r="UDW2" s="46"/>
      <c r="UDX2" s="46"/>
      <c r="UDY2" s="46"/>
      <c r="UDZ2" s="46"/>
      <c r="UEA2" s="46"/>
      <c r="UEB2" s="46"/>
      <c r="UEC2" s="46"/>
      <c r="UED2" s="46"/>
      <c r="UEE2" s="46"/>
      <c r="UEF2" s="46"/>
      <c r="UEG2" s="46"/>
      <c r="UEH2" s="46"/>
      <c r="UEI2" s="46"/>
      <c r="UEJ2" s="46"/>
      <c r="UEK2" s="46"/>
      <c r="UEL2" s="46"/>
      <c r="UEM2" s="46"/>
      <c r="UEN2" s="46"/>
      <c r="UEO2" s="46"/>
      <c r="UEP2" s="46"/>
      <c r="UEQ2" s="46"/>
      <c r="UER2" s="46"/>
      <c r="UES2" s="46"/>
      <c r="UET2" s="46"/>
      <c r="UEU2" s="46"/>
      <c r="UEV2" s="46"/>
      <c r="UEW2" s="46"/>
      <c r="UEX2" s="46"/>
      <c r="UEY2" s="46"/>
      <c r="UEZ2" s="46"/>
      <c r="UFA2" s="46"/>
      <c r="UFB2" s="46"/>
      <c r="UFC2" s="46"/>
      <c r="UFD2" s="46"/>
      <c r="UFE2" s="46"/>
      <c r="UFF2" s="46"/>
      <c r="UFG2" s="46"/>
      <c r="UFH2" s="46"/>
      <c r="UFI2" s="46"/>
      <c r="UFJ2" s="46"/>
      <c r="UFK2" s="46"/>
      <c r="UFL2" s="46"/>
      <c r="UFM2" s="46"/>
      <c r="UFN2" s="46"/>
      <c r="UFO2" s="46"/>
      <c r="UFP2" s="46"/>
      <c r="UFQ2" s="46"/>
      <c r="UFR2" s="46"/>
      <c r="UFS2" s="46"/>
      <c r="UFT2" s="46"/>
      <c r="UFU2" s="46"/>
      <c r="UFV2" s="46"/>
      <c r="UFW2" s="46"/>
      <c r="UFX2" s="46"/>
      <c r="UFY2" s="46"/>
      <c r="UFZ2" s="46"/>
      <c r="UGA2" s="46"/>
      <c r="UGB2" s="46"/>
      <c r="UGC2" s="46"/>
      <c r="UGD2" s="46"/>
      <c r="UGE2" s="46"/>
      <c r="UGF2" s="46"/>
      <c r="UGG2" s="46"/>
      <c r="UGH2" s="46"/>
      <c r="UGI2" s="46"/>
      <c r="UGJ2" s="46"/>
      <c r="UGK2" s="46"/>
      <c r="UGL2" s="46"/>
      <c r="UGM2" s="46"/>
      <c r="UGN2" s="46"/>
      <c r="UGO2" s="46"/>
      <c r="UGP2" s="46"/>
      <c r="UGQ2" s="46"/>
      <c r="UGR2" s="46"/>
      <c r="UGS2" s="46"/>
      <c r="UGT2" s="46"/>
      <c r="UGU2" s="46"/>
      <c r="UGV2" s="46"/>
      <c r="UGW2" s="46"/>
      <c r="UGX2" s="46"/>
      <c r="UGY2" s="46"/>
      <c r="UGZ2" s="46"/>
      <c r="UHA2" s="46"/>
      <c r="UHB2" s="46"/>
      <c r="UHC2" s="46"/>
      <c r="UHD2" s="46"/>
      <c r="UHE2" s="46"/>
      <c r="UHF2" s="46"/>
      <c r="UHG2" s="46"/>
      <c r="UHH2" s="46"/>
      <c r="UHI2" s="46"/>
      <c r="UHJ2" s="46"/>
      <c r="UHK2" s="46"/>
      <c r="UHL2" s="46"/>
      <c r="UHM2" s="46"/>
      <c r="UHN2" s="46"/>
      <c r="UHO2" s="46"/>
      <c r="UHP2" s="46"/>
      <c r="UHQ2" s="46"/>
      <c r="UHR2" s="46"/>
      <c r="UHS2" s="46"/>
      <c r="UHT2" s="46"/>
      <c r="UHU2" s="46"/>
      <c r="UHV2" s="46"/>
      <c r="UHW2" s="46"/>
      <c r="UHX2" s="46"/>
      <c r="UHY2" s="46"/>
      <c r="UHZ2" s="46"/>
      <c r="UIA2" s="46"/>
      <c r="UIB2" s="46"/>
      <c r="UIC2" s="46"/>
      <c r="UID2" s="46"/>
      <c r="UIE2" s="46"/>
      <c r="UIF2" s="46"/>
      <c r="UIG2" s="46"/>
      <c r="UIH2" s="46"/>
      <c r="UII2" s="46"/>
      <c r="UIJ2" s="46"/>
      <c r="UIK2" s="46"/>
      <c r="UIL2" s="46"/>
      <c r="UIM2" s="46"/>
      <c r="UIN2" s="46"/>
      <c r="UIO2" s="46"/>
      <c r="UIP2" s="46"/>
      <c r="UIQ2" s="46"/>
      <c r="UIR2" s="46"/>
      <c r="UIS2" s="46"/>
      <c r="UIT2" s="46"/>
      <c r="UIU2" s="46"/>
      <c r="UIV2" s="46"/>
      <c r="UIW2" s="46"/>
      <c r="UIX2" s="46"/>
      <c r="UIY2" s="46"/>
      <c r="UIZ2" s="46"/>
      <c r="UJA2" s="46"/>
      <c r="UJB2" s="46"/>
      <c r="UJC2" s="46"/>
      <c r="UJD2" s="46"/>
      <c r="UJE2" s="46"/>
      <c r="UJF2" s="46"/>
      <c r="UJG2" s="46"/>
      <c r="UJH2" s="46"/>
      <c r="UJI2" s="46"/>
      <c r="UJJ2" s="46"/>
      <c r="UJK2" s="46"/>
      <c r="UJL2" s="46"/>
      <c r="UJM2" s="46"/>
      <c r="UJN2" s="46"/>
      <c r="UJO2" s="46"/>
      <c r="UJP2" s="46"/>
      <c r="UJQ2" s="46"/>
      <c r="UJR2" s="46"/>
      <c r="UJS2" s="46"/>
      <c r="UJT2" s="46"/>
      <c r="UJU2" s="46"/>
      <c r="UJV2" s="46"/>
      <c r="UJW2" s="46"/>
      <c r="UJX2" s="46"/>
      <c r="UJY2" s="46"/>
      <c r="UJZ2" s="46"/>
      <c r="UKA2" s="46"/>
      <c r="UKB2" s="46"/>
      <c r="UKC2" s="46"/>
      <c r="UKD2" s="46"/>
      <c r="UKE2" s="46"/>
      <c r="UKF2" s="46"/>
      <c r="UKG2" s="46"/>
      <c r="UKH2" s="46"/>
      <c r="UKI2" s="46"/>
      <c r="UKJ2" s="46"/>
      <c r="UKK2" s="46"/>
      <c r="UKL2" s="46"/>
      <c r="UKM2" s="46"/>
      <c r="UKN2" s="46"/>
      <c r="UKO2" s="46"/>
      <c r="UKP2" s="46"/>
      <c r="UKQ2" s="46"/>
      <c r="UKR2" s="46"/>
      <c r="UKS2" s="46"/>
      <c r="UKT2" s="46"/>
      <c r="UKU2" s="46"/>
      <c r="UKV2" s="46"/>
      <c r="UKW2" s="46"/>
      <c r="UKX2" s="46"/>
      <c r="UKY2" s="46"/>
      <c r="UKZ2" s="46"/>
      <c r="ULA2" s="46"/>
      <c r="ULB2" s="46"/>
      <c r="ULC2" s="46"/>
      <c r="ULD2" s="46"/>
      <c r="ULE2" s="46"/>
      <c r="ULF2" s="46"/>
      <c r="ULG2" s="46"/>
      <c r="ULH2" s="46"/>
      <c r="ULI2" s="46"/>
      <c r="ULJ2" s="46"/>
      <c r="ULK2" s="46"/>
      <c r="ULL2" s="46"/>
      <c r="ULM2" s="46"/>
      <c r="ULN2" s="46"/>
      <c r="ULO2" s="46"/>
      <c r="ULP2" s="46"/>
      <c r="ULQ2" s="46"/>
      <c r="ULR2" s="46"/>
      <c r="ULS2" s="46"/>
      <c r="ULT2" s="46"/>
      <c r="ULU2" s="46"/>
      <c r="ULV2" s="46"/>
      <c r="ULW2" s="46"/>
      <c r="ULX2" s="46"/>
      <c r="ULY2" s="46"/>
      <c r="ULZ2" s="46"/>
      <c r="UMA2" s="46"/>
      <c r="UMB2" s="46"/>
      <c r="UMC2" s="46"/>
      <c r="UMD2" s="46"/>
      <c r="UME2" s="46"/>
      <c r="UMF2" s="46"/>
      <c r="UMG2" s="46"/>
      <c r="UMH2" s="46"/>
      <c r="UMI2" s="46"/>
      <c r="UMJ2" s="46"/>
      <c r="UMK2" s="46"/>
      <c r="UML2" s="46"/>
      <c r="UMM2" s="46"/>
      <c r="UMN2" s="46"/>
      <c r="UMO2" s="46"/>
      <c r="UMP2" s="46"/>
      <c r="UMQ2" s="46"/>
      <c r="UMR2" s="46"/>
      <c r="UMS2" s="46"/>
      <c r="UMT2" s="46"/>
      <c r="UMU2" s="46"/>
      <c r="UMV2" s="46"/>
      <c r="UMW2" s="46"/>
      <c r="UMX2" s="46"/>
      <c r="UMY2" s="46"/>
      <c r="UMZ2" s="46"/>
      <c r="UNA2" s="46"/>
      <c r="UNB2" s="46"/>
      <c r="UNC2" s="46"/>
      <c r="UND2" s="46"/>
      <c r="UNE2" s="46"/>
      <c r="UNF2" s="46"/>
      <c r="UNG2" s="46"/>
      <c r="UNH2" s="46"/>
      <c r="UNI2" s="46"/>
      <c r="UNJ2" s="46"/>
      <c r="UNK2" s="46"/>
      <c r="UNL2" s="46"/>
      <c r="UNM2" s="46"/>
      <c r="UNN2" s="46"/>
      <c r="UNO2" s="46"/>
      <c r="UNP2" s="46"/>
      <c r="UNQ2" s="46"/>
      <c r="UNR2" s="46"/>
      <c r="UNS2" s="46"/>
      <c r="UNT2" s="46"/>
      <c r="UNU2" s="46"/>
      <c r="UNV2" s="46"/>
      <c r="UNW2" s="46"/>
      <c r="UNX2" s="46"/>
      <c r="UNY2" s="46"/>
      <c r="UNZ2" s="46"/>
      <c r="UOA2" s="46"/>
      <c r="UOB2" s="46"/>
      <c r="UOC2" s="46"/>
      <c r="UOD2" s="46"/>
      <c r="UOE2" s="46"/>
      <c r="UOF2" s="46"/>
      <c r="UOG2" s="46"/>
      <c r="UOH2" s="46"/>
      <c r="UOI2" s="46"/>
      <c r="UOJ2" s="46"/>
      <c r="UOK2" s="46"/>
      <c r="UOL2" s="46"/>
      <c r="UOM2" s="46"/>
      <c r="UON2" s="46"/>
      <c r="UOO2" s="46"/>
      <c r="UOP2" s="46"/>
      <c r="UOQ2" s="46"/>
      <c r="UOR2" s="46"/>
      <c r="UOS2" s="46"/>
      <c r="UOT2" s="46"/>
      <c r="UOU2" s="46"/>
      <c r="UOV2" s="46"/>
      <c r="UOW2" s="46"/>
      <c r="UOX2" s="46"/>
      <c r="UOY2" s="46"/>
      <c r="UOZ2" s="46"/>
      <c r="UPA2" s="46"/>
      <c r="UPB2" s="46"/>
      <c r="UPC2" s="46"/>
      <c r="UPD2" s="46"/>
      <c r="UPE2" s="46"/>
      <c r="UPF2" s="46"/>
      <c r="UPG2" s="46"/>
      <c r="UPH2" s="46"/>
      <c r="UPI2" s="46"/>
      <c r="UPJ2" s="46"/>
      <c r="UPK2" s="46"/>
      <c r="UPL2" s="46"/>
      <c r="UPM2" s="46"/>
      <c r="UPN2" s="46"/>
      <c r="UPO2" s="46"/>
      <c r="UPP2" s="46"/>
      <c r="UPQ2" s="46"/>
      <c r="UPR2" s="46"/>
      <c r="UPS2" s="46"/>
      <c r="UPT2" s="46"/>
      <c r="UPU2" s="46"/>
      <c r="UPV2" s="46"/>
      <c r="UPW2" s="46"/>
      <c r="UPX2" s="46"/>
      <c r="UPY2" s="46"/>
      <c r="UPZ2" s="46"/>
      <c r="UQA2" s="46"/>
      <c r="UQB2" s="46"/>
      <c r="UQC2" s="46"/>
      <c r="UQD2" s="46"/>
      <c r="UQE2" s="46"/>
      <c r="UQF2" s="46"/>
      <c r="UQG2" s="46"/>
      <c r="UQH2" s="46"/>
      <c r="UQI2" s="46"/>
      <c r="UQJ2" s="46"/>
      <c r="UQK2" s="46"/>
      <c r="UQL2" s="46"/>
      <c r="UQM2" s="46"/>
      <c r="UQN2" s="46"/>
      <c r="UQO2" s="46"/>
      <c r="UQP2" s="46"/>
      <c r="UQQ2" s="46"/>
      <c r="UQR2" s="46"/>
      <c r="UQS2" s="46"/>
      <c r="UQT2" s="46"/>
      <c r="UQU2" s="46"/>
      <c r="UQV2" s="46"/>
      <c r="UQW2" s="46"/>
      <c r="UQX2" s="46"/>
      <c r="UQY2" s="46"/>
      <c r="UQZ2" s="46"/>
      <c r="URA2" s="46"/>
      <c r="URB2" s="46"/>
      <c r="URC2" s="46"/>
      <c r="URD2" s="46"/>
      <c r="URE2" s="46"/>
      <c r="URF2" s="46"/>
      <c r="URG2" s="46"/>
      <c r="URH2" s="46"/>
      <c r="URI2" s="46"/>
      <c r="URJ2" s="46"/>
      <c r="URK2" s="46"/>
      <c r="URL2" s="46"/>
      <c r="URM2" s="46"/>
      <c r="URN2" s="46"/>
      <c r="URO2" s="46"/>
      <c r="URP2" s="46"/>
      <c r="URQ2" s="46"/>
      <c r="URR2" s="46"/>
      <c r="URS2" s="46"/>
      <c r="URT2" s="46"/>
      <c r="URU2" s="46"/>
      <c r="URV2" s="46"/>
      <c r="URW2" s="46"/>
      <c r="URX2" s="46"/>
      <c r="URY2" s="46"/>
      <c r="URZ2" s="46"/>
      <c r="USA2" s="46"/>
      <c r="USB2" s="46"/>
      <c r="USC2" s="46"/>
      <c r="USD2" s="46"/>
      <c r="USE2" s="46"/>
      <c r="USF2" s="46"/>
      <c r="USG2" s="46"/>
      <c r="USH2" s="46"/>
      <c r="USI2" s="46"/>
      <c r="USJ2" s="46"/>
      <c r="USK2" s="46"/>
      <c r="USL2" s="46"/>
      <c r="USM2" s="46"/>
      <c r="USN2" s="46"/>
      <c r="USO2" s="46"/>
      <c r="USP2" s="46"/>
      <c r="USQ2" s="46"/>
      <c r="USR2" s="46"/>
      <c r="USS2" s="46"/>
      <c r="UST2" s="46"/>
      <c r="USU2" s="46"/>
      <c r="USV2" s="46"/>
      <c r="USW2" s="46"/>
      <c r="USX2" s="46"/>
      <c r="USY2" s="46"/>
      <c r="USZ2" s="46"/>
      <c r="UTA2" s="46"/>
      <c r="UTB2" s="46"/>
      <c r="UTC2" s="46"/>
      <c r="UTD2" s="46"/>
      <c r="UTE2" s="46"/>
      <c r="UTF2" s="46"/>
      <c r="UTG2" s="46"/>
      <c r="UTH2" s="46"/>
      <c r="UTI2" s="46"/>
      <c r="UTJ2" s="46"/>
      <c r="UTK2" s="46"/>
      <c r="UTL2" s="46"/>
      <c r="UTM2" s="46"/>
      <c r="UTN2" s="46"/>
      <c r="UTO2" s="46"/>
      <c r="UTP2" s="46"/>
      <c r="UTQ2" s="46"/>
      <c r="UTR2" s="46"/>
      <c r="UTS2" s="46"/>
      <c r="UTT2" s="46"/>
      <c r="UTU2" s="46"/>
      <c r="UTV2" s="46"/>
      <c r="UTW2" s="46"/>
      <c r="UTX2" s="46"/>
      <c r="UTY2" s="46"/>
      <c r="UTZ2" s="46"/>
      <c r="UUA2" s="46"/>
      <c r="UUB2" s="46"/>
      <c r="UUC2" s="46"/>
      <c r="UUD2" s="46"/>
      <c r="UUE2" s="46"/>
      <c r="UUF2" s="46"/>
      <c r="UUG2" s="46"/>
      <c r="UUH2" s="46"/>
      <c r="UUI2" s="46"/>
      <c r="UUJ2" s="46"/>
      <c r="UUK2" s="46"/>
      <c r="UUL2" s="46"/>
      <c r="UUM2" s="46"/>
      <c r="UUN2" s="46"/>
      <c r="UUO2" s="46"/>
      <c r="UUP2" s="46"/>
      <c r="UUQ2" s="46"/>
      <c r="UUR2" s="46"/>
      <c r="UUS2" s="46"/>
      <c r="UUT2" s="46"/>
      <c r="UUU2" s="46"/>
      <c r="UUV2" s="46"/>
      <c r="UUW2" s="46"/>
      <c r="UUX2" s="46"/>
      <c r="UUY2" s="46"/>
      <c r="UUZ2" s="46"/>
      <c r="UVA2" s="46"/>
      <c r="UVB2" s="46"/>
      <c r="UVC2" s="46"/>
      <c r="UVD2" s="46"/>
      <c r="UVE2" s="46"/>
      <c r="UVF2" s="46"/>
      <c r="UVG2" s="46"/>
      <c r="UVH2" s="46"/>
      <c r="UVI2" s="46"/>
      <c r="UVJ2" s="46"/>
      <c r="UVK2" s="46"/>
      <c r="UVL2" s="46"/>
      <c r="UVM2" s="46"/>
      <c r="UVN2" s="46"/>
      <c r="UVO2" s="46"/>
      <c r="UVP2" s="46"/>
      <c r="UVQ2" s="46"/>
      <c r="UVR2" s="46"/>
      <c r="UVS2" s="46"/>
      <c r="UVT2" s="46"/>
      <c r="UVU2" s="46"/>
      <c r="UVV2" s="46"/>
      <c r="UVW2" s="46"/>
      <c r="UVX2" s="46"/>
      <c r="UVY2" s="46"/>
      <c r="UVZ2" s="46"/>
      <c r="UWA2" s="46"/>
      <c r="UWB2" s="46"/>
      <c r="UWC2" s="46"/>
      <c r="UWD2" s="46"/>
      <c r="UWE2" s="46"/>
      <c r="UWF2" s="46"/>
      <c r="UWG2" s="46"/>
      <c r="UWH2" s="46"/>
      <c r="UWI2" s="46"/>
      <c r="UWJ2" s="46"/>
      <c r="UWK2" s="46"/>
      <c r="UWL2" s="46"/>
      <c r="UWM2" s="46"/>
      <c r="UWN2" s="46"/>
      <c r="UWO2" s="46"/>
      <c r="UWP2" s="46"/>
      <c r="UWQ2" s="46"/>
      <c r="UWR2" s="46"/>
      <c r="UWS2" s="46"/>
      <c r="UWT2" s="46"/>
      <c r="UWU2" s="46"/>
      <c r="UWV2" s="46"/>
      <c r="UWW2" s="46"/>
      <c r="UWX2" s="46"/>
      <c r="UWY2" s="46"/>
      <c r="UWZ2" s="46"/>
      <c r="UXA2" s="46"/>
      <c r="UXB2" s="46"/>
      <c r="UXC2" s="46"/>
      <c r="UXD2" s="46"/>
      <c r="UXE2" s="46"/>
      <c r="UXF2" s="46"/>
      <c r="UXG2" s="46"/>
      <c r="UXH2" s="46"/>
      <c r="UXI2" s="46"/>
      <c r="UXJ2" s="46"/>
      <c r="UXK2" s="46"/>
      <c r="UXL2" s="46"/>
      <c r="UXM2" s="46"/>
      <c r="UXN2" s="46"/>
      <c r="UXO2" s="46"/>
      <c r="UXP2" s="46"/>
      <c r="UXQ2" s="46"/>
      <c r="UXR2" s="46"/>
      <c r="UXS2" s="46"/>
      <c r="UXT2" s="46"/>
      <c r="UXU2" s="46"/>
      <c r="UXV2" s="46"/>
      <c r="UXW2" s="46"/>
      <c r="UXX2" s="46"/>
      <c r="UXY2" s="46"/>
      <c r="UXZ2" s="46"/>
      <c r="UYA2" s="46"/>
      <c r="UYB2" s="46"/>
      <c r="UYC2" s="46"/>
      <c r="UYD2" s="46"/>
      <c r="UYE2" s="46"/>
      <c r="UYF2" s="46"/>
      <c r="UYG2" s="46"/>
      <c r="UYH2" s="46"/>
      <c r="UYI2" s="46"/>
      <c r="UYJ2" s="46"/>
      <c r="UYK2" s="46"/>
      <c r="UYL2" s="46"/>
      <c r="UYM2" s="46"/>
      <c r="UYN2" s="46"/>
      <c r="UYO2" s="46"/>
      <c r="UYP2" s="46"/>
      <c r="UYQ2" s="46"/>
      <c r="UYR2" s="46"/>
      <c r="UYS2" s="46"/>
      <c r="UYT2" s="46"/>
      <c r="UYU2" s="46"/>
      <c r="UYV2" s="46"/>
      <c r="UYW2" s="46"/>
      <c r="UYX2" s="46"/>
      <c r="UYY2" s="46"/>
      <c r="UYZ2" s="46"/>
      <c r="UZA2" s="46"/>
      <c r="UZB2" s="46"/>
      <c r="UZC2" s="46"/>
      <c r="UZD2" s="46"/>
      <c r="UZE2" s="46"/>
      <c r="UZF2" s="46"/>
      <c r="UZG2" s="46"/>
      <c r="UZH2" s="46"/>
      <c r="UZI2" s="46"/>
      <c r="UZJ2" s="46"/>
      <c r="UZK2" s="46"/>
      <c r="UZL2" s="46"/>
      <c r="UZM2" s="46"/>
      <c r="UZN2" s="46"/>
      <c r="UZO2" s="46"/>
      <c r="UZP2" s="46"/>
      <c r="UZQ2" s="46"/>
      <c r="UZR2" s="46"/>
      <c r="UZS2" s="46"/>
      <c r="UZT2" s="46"/>
      <c r="UZU2" s="46"/>
      <c r="UZV2" s="46"/>
      <c r="UZW2" s="46"/>
      <c r="UZX2" s="46"/>
      <c r="UZY2" s="46"/>
      <c r="UZZ2" s="46"/>
      <c r="VAA2" s="46"/>
      <c r="VAB2" s="46"/>
      <c r="VAC2" s="46"/>
      <c r="VAD2" s="46"/>
      <c r="VAE2" s="46"/>
      <c r="VAF2" s="46"/>
      <c r="VAG2" s="46"/>
      <c r="VAH2" s="46"/>
      <c r="VAI2" s="46"/>
      <c r="VAJ2" s="46"/>
      <c r="VAK2" s="46"/>
      <c r="VAL2" s="46"/>
      <c r="VAM2" s="46"/>
      <c r="VAN2" s="46"/>
      <c r="VAO2" s="46"/>
      <c r="VAP2" s="46"/>
      <c r="VAQ2" s="46"/>
      <c r="VAR2" s="46"/>
      <c r="VAS2" s="46"/>
      <c r="VAT2" s="46"/>
      <c r="VAU2" s="46"/>
      <c r="VAV2" s="46"/>
      <c r="VAW2" s="46"/>
      <c r="VAX2" s="46"/>
      <c r="VAY2" s="46"/>
      <c r="VAZ2" s="46"/>
      <c r="VBA2" s="46"/>
      <c r="VBB2" s="46"/>
      <c r="VBC2" s="46"/>
      <c r="VBD2" s="46"/>
      <c r="VBE2" s="46"/>
      <c r="VBF2" s="46"/>
      <c r="VBG2" s="46"/>
      <c r="VBH2" s="46"/>
      <c r="VBI2" s="46"/>
      <c r="VBJ2" s="46"/>
      <c r="VBK2" s="46"/>
      <c r="VBL2" s="46"/>
      <c r="VBM2" s="46"/>
      <c r="VBN2" s="46"/>
      <c r="VBO2" s="46"/>
      <c r="VBP2" s="46"/>
      <c r="VBQ2" s="46"/>
      <c r="VBR2" s="46"/>
      <c r="VBS2" s="46"/>
      <c r="VBT2" s="46"/>
      <c r="VBU2" s="46"/>
      <c r="VBV2" s="46"/>
      <c r="VBW2" s="46"/>
      <c r="VBX2" s="46"/>
      <c r="VBY2" s="46"/>
      <c r="VBZ2" s="46"/>
      <c r="VCA2" s="46"/>
      <c r="VCB2" s="46"/>
      <c r="VCC2" s="46"/>
      <c r="VCD2" s="46"/>
      <c r="VCE2" s="46"/>
      <c r="VCF2" s="46"/>
      <c r="VCG2" s="46"/>
      <c r="VCH2" s="46"/>
      <c r="VCI2" s="46"/>
      <c r="VCJ2" s="46"/>
      <c r="VCK2" s="46"/>
      <c r="VCL2" s="46"/>
      <c r="VCM2" s="46"/>
      <c r="VCN2" s="46"/>
      <c r="VCO2" s="46"/>
      <c r="VCP2" s="46"/>
      <c r="VCQ2" s="46"/>
      <c r="VCR2" s="46"/>
      <c r="VCS2" s="46"/>
      <c r="VCT2" s="46"/>
      <c r="VCU2" s="46"/>
      <c r="VCV2" s="46"/>
      <c r="VCW2" s="46"/>
      <c r="VCX2" s="46"/>
      <c r="VCY2" s="46"/>
      <c r="VCZ2" s="46"/>
      <c r="VDA2" s="46"/>
      <c r="VDB2" s="46"/>
      <c r="VDC2" s="46"/>
      <c r="VDD2" s="46"/>
      <c r="VDE2" s="46"/>
      <c r="VDF2" s="46"/>
      <c r="VDG2" s="46"/>
      <c r="VDH2" s="46"/>
      <c r="VDI2" s="46"/>
      <c r="VDJ2" s="46"/>
      <c r="VDK2" s="46"/>
      <c r="VDL2" s="46"/>
      <c r="VDM2" s="46"/>
      <c r="VDN2" s="46"/>
      <c r="VDO2" s="46"/>
      <c r="VDP2" s="46"/>
      <c r="VDQ2" s="46"/>
      <c r="VDR2" s="46"/>
      <c r="VDS2" s="46"/>
      <c r="VDT2" s="46"/>
      <c r="VDU2" s="46"/>
      <c r="VDV2" s="46"/>
      <c r="VDW2" s="46"/>
      <c r="VDX2" s="46"/>
      <c r="VDY2" s="46"/>
      <c r="VDZ2" s="46"/>
      <c r="VEA2" s="46"/>
      <c r="VEB2" s="46"/>
      <c r="VEC2" s="46"/>
      <c r="VED2" s="46"/>
      <c r="VEE2" s="46"/>
      <c r="VEF2" s="46"/>
      <c r="VEG2" s="46"/>
      <c r="VEH2" s="46"/>
      <c r="VEI2" s="46"/>
      <c r="VEJ2" s="46"/>
      <c r="VEK2" s="46"/>
      <c r="VEL2" s="46"/>
      <c r="VEM2" s="46"/>
      <c r="VEN2" s="46"/>
      <c r="VEO2" s="46"/>
      <c r="VEP2" s="46"/>
      <c r="VEQ2" s="46"/>
      <c r="VER2" s="46"/>
      <c r="VES2" s="46"/>
      <c r="VET2" s="46"/>
      <c r="VEU2" s="46"/>
      <c r="VEV2" s="46"/>
      <c r="VEW2" s="46"/>
      <c r="VEX2" s="46"/>
      <c r="VEY2" s="46"/>
      <c r="VEZ2" s="46"/>
      <c r="VFA2" s="46"/>
      <c r="VFB2" s="46"/>
      <c r="VFC2" s="46"/>
      <c r="VFD2" s="46"/>
      <c r="VFE2" s="46"/>
      <c r="VFF2" s="46"/>
      <c r="VFG2" s="46"/>
      <c r="VFH2" s="46"/>
      <c r="VFI2" s="46"/>
      <c r="VFJ2" s="46"/>
      <c r="VFK2" s="46"/>
      <c r="VFL2" s="46"/>
      <c r="VFM2" s="46"/>
      <c r="VFN2" s="46"/>
      <c r="VFO2" s="46"/>
      <c r="VFP2" s="46"/>
      <c r="VFQ2" s="46"/>
      <c r="VFR2" s="46"/>
      <c r="VFS2" s="46"/>
      <c r="VFT2" s="46"/>
      <c r="VFU2" s="46"/>
      <c r="VFV2" s="46"/>
      <c r="VFW2" s="46"/>
      <c r="VFX2" s="46"/>
      <c r="VFY2" s="46"/>
      <c r="VFZ2" s="46"/>
      <c r="VGA2" s="46"/>
      <c r="VGB2" s="46"/>
      <c r="VGC2" s="46"/>
      <c r="VGD2" s="46"/>
      <c r="VGE2" s="46"/>
      <c r="VGF2" s="46"/>
      <c r="VGG2" s="46"/>
      <c r="VGH2" s="46"/>
      <c r="VGI2" s="46"/>
      <c r="VGJ2" s="46"/>
      <c r="VGK2" s="46"/>
      <c r="VGL2" s="46"/>
      <c r="VGM2" s="46"/>
      <c r="VGN2" s="46"/>
      <c r="VGO2" s="46"/>
      <c r="VGP2" s="46"/>
      <c r="VGQ2" s="46"/>
      <c r="VGR2" s="46"/>
      <c r="VGS2" s="46"/>
      <c r="VGT2" s="46"/>
      <c r="VGU2" s="46"/>
      <c r="VGV2" s="46"/>
      <c r="VGW2" s="46"/>
      <c r="VGX2" s="46"/>
      <c r="VGY2" s="46"/>
      <c r="VGZ2" s="46"/>
      <c r="VHA2" s="46"/>
      <c r="VHB2" s="46"/>
      <c r="VHC2" s="46"/>
      <c r="VHD2" s="46"/>
      <c r="VHE2" s="46"/>
      <c r="VHF2" s="46"/>
      <c r="VHG2" s="46"/>
      <c r="VHH2" s="46"/>
      <c r="VHI2" s="46"/>
      <c r="VHJ2" s="46"/>
      <c r="VHK2" s="46"/>
      <c r="VHL2" s="46"/>
      <c r="VHM2" s="46"/>
      <c r="VHN2" s="46"/>
      <c r="VHO2" s="46"/>
      <c r="VHP2" s="46"/>
      <c r="VHQ2" s="46"/>
      <c r="VHR2" s="46"/>
      <c r="VHS2" s="46"/>
      <c r="VHT2" s="46"/>
      <c r="VHU2" s="46"/>
      <c r="VHV2" s="46"/>
      <c r="VHW2" s="46"/>
      <c r="VHX2" s="46"/>
      <c r="VHY2" s="46"/>
      <c r="VHZ2" s="46"/>
      <c r="VIA2" s="46"/>
      <c r="VIB2" s="46"/>
      <c r="VIC2" s="46"/>
      <c r="VID2" s="46"/>
      <c r="VIE2" s="46"/>
      <c r="VIF2" s="46"/>
      <c r="VIG2" s="46"/>
      <c r="VIH2" s="46"/>
      <c r="VII2" s="46"/>
      <c r="VIJ2" s="46"/>
      <c r="VIK2" s="46"/>
      <c r="VIL2" s="46"/>
      <c r="VIM2" s="46"/>
      <c r="VIN2" s="46"/>
      <c r="VIO2" s="46"/>
      <c r="VIP2" s="46"/>
      <c r="VIQ2" s="46"/>
      <c r="VIR2" s="46"/>
      <c r="VIS2" s="46"/>
      <c r="VIT2" s="46"/>
      <c r="VIU2" s="46"/>
      <c r="VIV2" s="46"/>
      <c r="VIW2" s="46"/>
      <c r="VIX2" s="46"/>
      <c r="VIY2" s="46"/>
      <c r="VIZ2" s="46"/>
      <c r="VJA2" s="46"/>
      <c r="VJB2" s="46"/>
      <c r="VJC2" s="46"/>
      <c r="VJD2" s="46"/>
      <c r="VJE2" s="46"/>
      <c r="VJF2" s="46"/>
      <c r="VJG2" s="46"/>
      <c r="VJH2" s="46"/>
      <c r="VJI2" s="46"/>
      <c r="VJJ2" s="46"/>
      <c r="VJK2" s="46"/>
      <c r="VJL2" s="46"/>
      <c r="VJM2" s="46"/>
      <c r="VJN2" s="46"/>
      <c r="VJO2" s="46"/>
      <c r="VJP2" s="46"/>
      <c r="VJQ2" s="46"/>
      <c r="VJR2" s="46"/>
      <c r="VJS2" s="46"/>
      <c r="VJT2" s="46"/>
      <c r="VJU2" s="46"/>
      <c r="VJV2" s="46"/>
      <c r="VJW2" s="46"/>
      <c r="VJX2" s="46"/>
      <c r="VJY2" s="46"/>
      <c r="VJZ2" s="46"/>
      <c r="VKA2" s="46"/>
      <c r="VKB2" s="46"/>
      <c r="VKC2" s="46"/>
      <c r="VKD2" s="46"/>
      <c r="VKE2" s="46"/>
      <c r="VKF2" s="46"/>
      <c r="VKG2" s="46"/>
      <c r="VKH2" s="46"/>
      <c r="VKI2" s="46"/>
      <c r="VKJ2" s="46"/>
      <c r="VKK2" s="46"/>
      <c r="VKL2" s="46"/>
      <c r="VKM2" s="46"/>
      <c r="VKN2" s="46"/>
      <c r="VKO2" s="46"/>
      <c r="VKP2" s="46"/>
      <c r="VKQ2" s="46"/>
      <c r="VKR2" s="46"/>
      <c r="VKS2" s="46"/>
      <c r="VKT2" s="46"/>
      <c r="VKU2" s="46"/>
      <c r="VKV2" s="46"/>
      <c r="VKW2" s="46"/>
      <c r="VKX2" s="46"/>
      <c r="VKY2" s="46"/>
      <c r="VKZ2" s="46"/>
      <c r="VLA2" s="46"/>
      <c r="VLB2" s="46"/>
      <c r="VLC2" s="46"/>
      <c r="VLD2" s="46"/>
      <c r="VLE2" s="46"/>
      <c r="VLF2" s="46"/>
      <c r="VLG2" s="46"/>
      <c r="VLH2" s="46"/>
      <c r="VLI2" s="46"/>
      <c r="VLJ2" s="46"/>
      <c r="VLK2" s="46"/>
      <c r="VLL2" s="46"/>
      <c r="VLM2" s="46"/>
      <c r="VLN2" s="46"/>
      <c r="VLO2" s="46"/>
      <c r="VLP2" s="46"/>
      <c r="VLQ2" s="46"/>
      <c r="VLR2" s="46"/>
      <c r="VLS2" s="46"/>
      <c r="VLT2" s="46"/>
      <c r="VLU2" s="46"/>
      <c r="VLV2" s="46"/>
      <c r="VLW2" s="46"/>
      <c r="VLX2" s="46"/>
      <c r="VLY2" s="46"/>
      <c r="VLZ2" s="46"/>
      <c r="VMA2" s="46"/>
      <c r="VMB2" s="46"/>
      <c r="VMC2" s="46"/>
      <c r="VMD2" s="46"/>
      <c r="VME2" s="46"/>
      <c r="VMF2" s="46"/>
      <c r="VMG2" s="46"/>
      <c r="VMH2" s="46"/>
      <c r="VMI2" s="46"/>
      <c r="VMJ2" s="46"/>
      <c r="VMK2" s="46"/>
      <c r="VML2" s="46"/>
      <c r="VMM2" s="46"/>
      <c r="VMN2" s="46"/>
      <c r="VMO2" s="46"/>
      <c r="VMP2" s="46"/>
      <c r="VMQ2" s="46"/>
      <c r="VMR2" s="46"/>
      <c r="VMS2" s="46"/>
      <c r="VMT2" s="46"/>
      <c r="VMU2" s="46"/>
      <c r="VMV2" s="46"/>
      <c r="VMW2" s="46"/>
      <c r="VMX2" s="46"/>
      <c r="VMY2" s="46"/>
      <c r="VMZ2" s="46"/>
      <c r="VNA2" s="46"/>
      <c r="VNB2" s="46"/>
      <c r="VNC2" s="46"/>
      <c r="VND2" s="46"/>
      <c r="VNE2" s="46"/>
      <c r="VNF2" s="46"/>
      <c r="VNG2" s="46"/>
      <c r="VNH2" s="46"/>
      <c r="VNI2" s="46"/>
      <c r="VNJ2" s="46"/>
      <c r="VNK2" s="46"/>
      <c r="VNL2" s="46"/>
      <c r="VNM2" s="46"/>
      <c r="VNN2" s="46"/>
      <c r="VNO2" s="46"/>
      <c r="VNP2" s="46"/>
      <c r="VNQ2" s="46"/>
      <c r="VNR2" s="46"/>
      <c r="VNS2" s="46"/>
      <c r="VNT2" s="46"/>
      <c r="VNU2" s="46"/>
      <c r="VNV2" s="46"/>
      <c r="VNW2" s="46"/>
      <c r="VNX2" s="46"/>
      <c r="VNY2" s="46"/>
      <c r="VNZ2" s="46"/>
      <c r="VOA2" s="46"/>
      <c r="VOB2" s="46"/>
      <c r="VOC2" s="46"/>
      <c r="VOD2" s="46"/>
      <c r="VOE2" s="46"/>
      <c r="VOF2" s="46"/>
      <c r="VOG2" s="46"/>
      <c r="VOH2" s="46"/>
      <c r="VOI2" s="46"/>
      <c r="VOJ2" s="46"/>
      <c r="VOK2" s="46"/>
      <c r="VOL2" s="46"/>
      <c r="VOM2" s="46"/>
      <c r="VON2" s="46"/>
      <c r="VOO2" s="46"/>
      <c r="VOP2" s="46"/>
      <c r="VOQ2" s="46"/>
      <c r="VOR2" s="46"/>
      <c r="VOS2" s="46"/>
      <c r="VOT2" s="46"/>
      <c r="VOU2" s="46"/>
      <c r="VOV2" s="46"/>
      <c r="VOW2" s="46"/>
      <c r="VOX2" s="46"/>
      <c r="VOY2" s="46"/>
      <c r="VOZ2" s="46"/>
      <c r="VPA2" s="46"/>
      <c r="VPB2" s="46"/>
      <c r="VPC2" s="46"/>
      <c r="VPD2" s="46"/>
      <c r="VPE2" s="46"/>
      <c r="VPF2" s="46"/>
      <c r="VPG2" s="46"/>
      <c r="VPH2" s="46"/>
      <c r="VPI2" s="46"/>
      <c r="VPJ2" s="46"/>
      <c r="VPK2" s="46"/>
      <c r="VPL2" s="46"/>
      <c r="VPM2" s="46"/>
      <c r="VPN2" s="46"/>
      <c r="VPO2" s="46"/>
      <c r="VPP2" s="46"/>
      <c r="VPQ2" s="46"/>
      <c r="VPR2" s="46"/>
      <c r="VPS2" s="46"/>
      <c r="VPT2" s="46"/>
      <c r="VPU2" s="46"/>
      <c r="VPV2" s="46"/>
      <c r="VPW2" s="46"/>
      <c r="VPX2" s="46"/>
      <c r="VPY2" s="46"/>
      <c r="VPZ2" s="46"/>
      <c r="VQA2" s="46"/>
      <c r="VQB2" s="46"/>
      <c r="VQC2" s="46"/>
      <c r="VQD2" s="46"/>
      <c r="VQE2" s="46"/>
      <c r="VQF2" s="46"/>
      <c r="VQG2" s="46"/>
      <c r="VQH2" s="46"/>
      <c r="VQI2" s="46"/>
      <c r="VQJ2" s="46"/>
      <c r="VQK2" s="46"/>
      <c r="VQL2" s="46"/>
      <c r="VQM2" s="46"/>
      <c r="VQN2" s="46"/>
      <c r="VQO2" s="46"/>
      <c r="VQP2" s="46"/>
      <c r="VQQ2" s="46"/>
      <c r="VQR2" s="46"/>
      <c r="VQS2" s="46"/>
      <c r="VQT2" s="46"/>
      <c r="VQU2" s="46"/>
      <c r="VQV2" s="46"/>
      <c r="VQW2" s="46"/>
      <c r="VQX2" s="46"/>
      <c r="VQY2" s="46"/>
      <c r="VQZ2" s="46"/>
      <c r="VRA2" s="46"/>
      <c r="VRB2" s="46"/>
      <c r="VRC2" s="46"/>
      <c r="VRD2" s="46"/>
      <c r="VRE2" s="46"/>
      <c r="VRF2" s="46"/>
      <c r="VRG2" s="46"/>
      <c r="VRH2" s="46"/>
      <c r="VRI2" s="46"/>
      <c r="VRJ2" s="46"/>
      <c r="VRK2" s="46"/>
      <c r="VRL2" s="46"/>
      <c r="VRM2" s="46"/>
      <c r="VRN2" s="46"/>
      <c r="VRO2" s="46"/>
      <c r="VRP2" s="46"/>
      <c r="VRQ2" s="46"/>
      <c r="VRR2" s="46"/>
      <c r="VRS2" s="46"/>
      <c r="VRT2" s="46"/>
      <c r="VRU2" s="46"/>
      <c r="VRV2" s="46"/>
      <c r="VRW2" s="46"/>
      <c r="VRX2" s="46"/>
      <c r="VRY2" s="46"/>
      <c r="VRZ2" s="46"/>
      <c r="VSA2" s="46"/>
      <c r="VSB2" s="46"/>
      <c r="VSC2" s="46"/>
      <c r="VSD2" s="46"/>
      <c r="VSE2" s="46"/>
      <c r="VSF2" s="46"/>
      <c r="VSG2" s="46"/>
      <c r="VSH2" s="46"/>
      <c r="VSI2" s="46"/>
      <c r="VSJ2" s="46"/>
      <c r="VSK2" s="46"/>
      <c r="VSL2" s="46"/>
      <c r="VSM2" s="46"/>
      <c r="VSN2" s="46"/>
      <c r="VSO2" s="46"/>
      <c r="VSP2" s="46"/>
      <c r="VSQ2" s="46"/>
      <c r="VSR2" s="46"/>
      <c r="VSS2" s="46"/>
      <c r="VST2" s="46"/>
      <c r="VSU2" s="46"/>
      <c r="VSV2" s="46"/>
      <c r="VSW2" s="46"/>
      <c r="VSX2" s="46"/>
      <c r="VSY2" s="46"/>
      <c r="VSZ2" s="46"/>
      <c r="VTA2" s="46"/>
      <c r="VTB2" s="46"/>
      <c r="VTC2" s="46"/>
      <c r="VTD2" s="46"/>
      <c r="VTE2" s="46"/>
      <c r="VTF2" s="46"/>
      <c r="VTG2" s="46"/>
      <c r="VTH2" s="46"/>
      <c r="VTI2" s="46"/>
      <c r="VTJ2" s="46"/>
      <c r="VTK2" s="46"/>
      <c r="VTL2" s="46"/>
      <c r="VTM2" s="46"/>
      <c r="VTN2" s="46"/>
      <c r="VTO2" s="46"/>
      <c r="VTP2" s="46"/>
      <c r="VTQ2" s="46"/>
      <c r="VTR2" s="46"/>
      <c r="VTS2" s="46"/>
      <c r="VTT2" s="46"/>
      <c r="VTU2" s="46"/>
      <c r="VTV2" s="46"/>
      <c r="VTW2" s="46"/>
      <c r="VTX2" s="46"/>
      <c r="VTY2" s="46"/>
      <c r="VTZ2" s="46"/>
      <c r="VUA2" s="46"/>
      <c r="VUB2" s="46"/>
      <c r="VUC2" s="46"/>
      <c r="VUD2" s="46"/>
      <c r="VUE2" s="46"/>
      <c r="VUF2" s="46"/>
      <c r="VUG2" s="46"/>
      <c r="VUH2" s="46"/>
      <c r="VUI2" s="46"/>
      <c r="VUJ2" s="46"/>
      <c r="VUK2" s="46"/>
      <c r="VUL2" s="46"/>
      <c r="VUM2" s="46"/>
      <c r="VUN2" s="46"/>
      <c r="VUO2" s="46"/>
      <c r="VUP2" s="46"/>
      <c r="VUQ2" s="46"/>
      <c r="VUR2" s="46"/>
      <c r="VUS2" s="46"/>
      <c r="VUT2" s="46"/>
      <c r="VUU2" s="46"/>
      <c r="VUV2" s="46"/>
      <c r="VUW2" s="46"/>
      <c r="VUX2" s="46"/>
      <c r="VUY2" s="46"/>
      <c r="VUZ2" s="46"/>
      <c r="VVA2" s="46"/>
      <c r="VVB2" s="46"/>
      <c r="VVC2" s="46"/>
      <c r="VVD2" s="46"/>
      <c r="VVE2" s="46"/>
      <c r="VVF2" s="46"/>
      <c r="VVG2" s="46"/>
      <c r="VVH2" s="46"/>
      <c r="VVI2" s="46"/>
      <c r="VVJ2" s="46"/>
      <c r="VVK2" s="46"/>
      <c r="VVL2" s="46"/>
      <c r="VVM2" s="46"/>
      <c r="VVN2" s="46"/>
      <c r="VVO2" s="46"/>
      <c r="VVP2" s="46"/>
      <c r="VVQ2" s="46"/>
      <c r="VVR2" s="46"/>
      <c r="VVS2" s="46"/>
      <c r="VVT2" s="46"/>
      <c r="VVU2" s="46"/>
      <c r="VVV2" s="46"/>
      <c r="VVW2" s="46"/>
      <c r="VVX2" s="46"/>
      <c r="VVY2" s="46"/>
      <c r="VVZ2" s="46"/>
      <c r="VWA2" s="46"/>
      <c r="VWB2" s="46"/>
      <c r="VWC2" s="46"/>
      <c r="VWD2" s="46"/>
      <c r="VWE2" s="46"/>
      <c r="VWF2" s="46"/>
      <c r="VWG2" s="46"/>
      <c r="VWH2" s="46"/>
      <c r="VWI2" s="46"/>
      <c r="VWJ2" s="46"/>
      <c r="VWK2" s="46"/>
      <c r="VWL2" s="46"/>
      <c r="VWM2" s="46"/>
      <c r="VWN2" s="46"/>
      <c r="VWO2" s="46"/>
      <c r="VWP2" s="46"/>
      <c r="VWQ2" s="46"/>
      <c r="VWR2" s="46"/>
      <c r="VWS2" s="46"/>
      <c r="VWT2" s="46"/>
      <c r="VWU2" s="46"/>
      <c r="VWV2" s="46"/>
      <c r="VWW2" s="46"/>
      <c r="VWX2" s="46"/>
      <c r="VWY2" s="46"/>
      <c r="VWZ2" s="46"/>
      <c r="VXA2" s="46"/>
      <c r="VXB2" s="46"/>
      <c r="VXC2" s="46"/>
      <c r="VXD2" s="46"/>
      <c r="VXE2" s="46"/>
      <c r="VXF2" s="46"/>
      <c r="VXG2" s="46"/>
      <c r="VXH2" s="46"/>
      <c r="VXI2" s="46"/>
      <c r="VXJ2" s="46"/>
      <c r="VXK2" s="46"/>
      <c r="VXL2" s="46"/>
      <c r="VXM2" s="46"/>
      <c r="VXN2" s="46"/>
      <c r="VXO2" s="46"/>
      <c r="VXP2" s="46"/>
      <c r="VXQ2" s="46"/>
      <c r="VXR2" s="46"/>
      <c r="VXS2" s="46"/>
      <c r="VXT2" s="46"/>
      <c r="VXU2" s="46"/>
      <c r="VXV2" s="46"/>
      <c r="VXW2" s="46"/>
      <c r="VXX2" s="46"/>
      <c r="VXY2" s="46"/>
      <c r="VXZ2" s="46"/>
      <c r="VYA2" s="46"/>
      <c r="VYB2" s="46"/>
      <c r="VYC2" s="46"/>
      <c r="VYD2" s="46"/>
      <c r="VYE2" s="46"/>
      <c r="VYF2" s="46"/>
      <c r="VYG2" s="46"/>
      <c r="VYH2" s="46"/>
      <c r="VYI2" s="46"/>
      <c r="VYJ2" s="46"/>
      <c r="VYK2" s="46"/>
      <c r="VYL2" s="46"/>
      <c r="VYM2" s="46"/>
      <c r="VYN2" s="46"/>
      <c r="VYO2" s="46"/>
      <c r="VYP2" s="46"/>
      <c r="VYQ2" s="46"/>
      <c r="VYR2" s="46"/>
      <c r="VYS2" s="46"/>
      <c r="VYT2" s="46"/>
      <c r="VYU2" s="46"/>
      <c r="VYV2" s="46"/>
      <c r="VYW2" s="46"/>
      <c r="VYX2" s="46"/>
      <c r="VYY2" s="46"/>
      <c r="VYZ2" s="46"/>
      <c r="VZA2" s="46"/>
      <c r="VZB2" s="46"/>
      <c r="VZC2" s="46"/>
      <c r="VZD2" s="46"/>
      <c r="VZE2" s="46"/>
      <c r="VZF2" s="46"/>
      <c r="VZG2" s="46"/>
      <c r="VZH2" s="46"/>
      <c r="VZI2" s="46"/>
      <c r="VZJ2" s="46"/>
      <c r="VZK2" s="46"/>
      <c r="VZL2" s="46"/>
      <c r="VZM2" s="46"/>
      <c r="VZN2" s="46"/>
      <c r="VZO2" s="46"/>
      <c r="VZP2" s="46"/>
      <c r="VZQ2" s="46"/>
      <c r="VZR2" s="46"/>
      <c r="VZS2" s="46"/>
      <c r="VZT2" s="46"/>
      <c r="VZU2" s="46"/>
      <c r="VZV2" s="46"/>
      <c r="VZW2" s="46"/>
      <c r="VZX2" s="46"/>
      <c r="VZY2" s="46"/>
      <c r="VZZ2" s="46"/>
      <c r="WAA2" s="46"/>
      <c r="WAB2" s="46"/>
      <c r="WAC2" s="46"/>
      <c r="WAD2" s="46"/>
      <c r="WAE2" s="46"/>
      <c r="WAF2" s="46"/>
      <c r="WAG2" s="46"/>
      <c r="WAH2" s="46"/>
      <c r="WAI2" s="46"/>
      <c r="WAJ2" s="46"/>
      <c r="WAK2" s="46"/>
      <c r="WAL2" s="46"/>
      <c r="WAM2" s="46"/>
      <c r="WAN2" s="46"/>
      <c r="WAO2" s="46"/>
      <c r="WAP2" s="46"/>
      <c r="WAQ2" s="46"/>
      <c r="WAR2" s="46"/>
      <c r="WAS2" s="46"/>
      <c r="WAT2" s="46"/>
      <c r="WAU2" s="46"/>
      <c r="WAV2" s="46"/>
      <c r="WAW2" s="46"/>
      <c r="WAX2" s="46"/>
      <c r="WAY2" s="46"/>
      <c r="WAZ2" s="46"/>
      <c r="WBA2" s="46"/>
      <c r="WBB2" s="46"/>
      <c r="WBC2" s="46"/>
      <c r="WBD2" s="46"/>
      <c r="WBE2" s="46"/>
      <c r="WBF2" s="46"/>
      <c r="WBG2" s="46"/>
      <c r="WBH2" s="46"/>
      <c r="WBI2" s="46"/>
      <c r="WBJ2" s="46"/>
      <c r="WBK2" s="46"/>
      <c r="WBL2" s="46"/>
      <c r="WBM2" s="46"/>
      <c r="WBN2" s="46"/>
      <c r="WBO2" s="46"/>
      <c r="WBP2" s="46"/>
      <c r="WBQ2" s="46"/>
      <c r="WBR2" s="46"/>
      <c r="WBS2" s="46"/>
      <c r="WBT2" s="46"/>
      <c r="WBU2" s="46"/>
      <c r="WBV2" s="46"/>
      <c r="WBW2" s="46"/>
      <c r="WBX2" s="46"/>
      <c r="WBY2" s="46"/>
      <c r="WBZ2" s="46"/>
      <c r="WCA2" s="46"/>
      <c r="WCB2" s="46"/>
      <c r="WCC2" s="46"/>
      <c r="WCD2" s="46"/>
      <c r="WCE2" s="46"/>
      <c r="WCF2" s="46"/>
      <c r="WCG2" s="46"/>
      <c r="WCH2" s="46"/>
      <c r="WCI2" s="46"/>
      <c r="WCJ2" s="46"/>
      <c r="WCK2" s="46"/>
      <c r="WCL2" s="46"/>
      <c r="WCM2" s="46"/>
      <c r="WCN2" s="46"/>
      <c r="WCO2" s="46"/>
      <c r="WCP2" s="46"/>
      <c r="WCQ2" s="46"/>
      <c r="WCR2" s="46"/>
      <c r="WCS2" s="46"/>
      <c r="WCT2" s="46"/>
      <c r="WCU2" s="46"/>
      <c r="WCV2" s="46"/>
      <c r="WCW2" s="46"/>
      <c r="WCX2" s="46"/>
      <c r="WCY2" s="46"/>
      <c r="WCZ2" s="46"/>
      <c r="WDA2" s="46"/>
      <c r="WDB2" s="46"/>
      <c r="WDC2" s="46"/>
      <c r="WDD2" s="46"/>
      <c r="WDE2" s="46"/>
      <c r="WDF2" s="46"/>
      <c r="WDG2" s="46"/>
      <c r="WDH2" s="46"/>
      <c r="WDI2" s="46"/>
      <c r="WDJ2" s="46"/>
      <c r="WDK2" s="46"/>
      <c r="WDL2" s="46"/>
      <c r="WDM2" s="46"/>
      <c r="WDN2" s="46"/>
      <c r="WDO2" s="46"/>
      <c r="WDP2" s="46"/>
      <c r="WDQ2" s="46"/>
      <c r="WDR2" s="46"/>
      <c r="WDS2" s="46"/>
      <c r="WDT2" s="46"/>
      <c r="WDU2" s="46"/>
      <c r="WDV2" s="46"/>
      <c r="WDW2" s="46"/>
      <c r="WDX2" s="46"/>
      <c r="WDY2" s="46"/>
      <c r="WDZ2" s="46"/>
      <c r="WEA2" s="46"/>
      <c r="WEB2" s="46"/>
      <c r="WEC2" s="46"/>
      <c r="WED2" s="46"/>
      <c r="WEE2" s="46"/>
      <c r="WEF2" s="46"/>
      <c r="WEG2" s="46"/>
      <c r="WEH2" s="46"/>
      <c r="WEI2" s="46"/>
      <c r="WEJ2" s="46"/>
      <c r="WEK2" s="46"/>
      <c r="WEL2" s="46"/>
      <c r="WEM2" s="46"/>
      <c r="WEN2" s="46"/>
      <c r="WEO2" s="46"/>
      <c r="WEP2" s="46"/>
      <c r="WEQ2" s="46"/>
      <c r="WER2" s="46"/>
      <c r="WES2" s="46"/>
      <c r="WET2" s="46"/>
      <c r="WEU2" s="46"/>
      <c r="WEV2" s="46"/>
      <c r="WEW2" s="46"/>
      <c r="WEX2" s="46"/>
      <c r="WEY2" s="46"/>
      <c r="WEZ2" s="46"/>
      <c r="WFA2" s="46"/>
      <c r="WFB2" s="46"/>
      <c r="WFC2" s="46"/>
      <c r="WFD2" s="46"/>
      <c r="WFE2" s="46"/>
      <c r="WFF2" s="46"/>
      <c r="WFG2" s="46"/>
      <c r="WFH2" s="46"/>
      <c r="WFI2" s="46"/>
      <c r="WFJ2" s="46"/>
      <c r="WFK2" s="46"/>
      <c r="WFL2" s="46"/>
      <c r="WFM2" s="46"/>
      <c r="WFN2" s="46"/>
      <c r="WFO2" s="46"/>
      <c r="WFP2" s="46"/>
      <c r="WFQ2" s="46"/>
      <c r="WFR2" s="46"/>
      <c r="WFS2" s="46"/>
      <c r="WFT2" s="46"/>
      <c r="WFU2" s="46"/>
      <c r="WFV2" s="46"/>
      <c r="WFW2" s="46"/>
      <c r="WFX2" s="46"/>
      <c r="WFY2" s="46"/>
      <c r="WFZ2" s="46"/>
      <c r="WGA2" s="46"/>
      <c r="WGB2" s="46"/>
      <c r="WGC2" s="46"/>
      <c r="WGD2" s="46"/>
      <c r="WGE2" s="46"/>
      <c r="WGF2" s="46"/>
      <c r="WGG2" s="46"/>
      <c r="WGH2" s="46"/>
      <c r="WGI2" s="46"/>
      <c r="WGJ2" s="46"/>
      <c r="WGK2" s="46"/>
      <c r="WGL2" s="46"/>
      <c r="WGM2" s="46"/>
      <c r="WGN2" s="46"/>
      <c r="WGO2" s="46"/>
      <c r="WGP2" s="46"/>
      <c r="WGQ2" s="46"/>
      <c r="WGR2" s="46"/>
      <c r="WGS2" s="46"/>
      <c r="WGT2" s="46"/>
      <c r="WGU2" s="46"/>
      <c r="WGV2" s="46"/>
      <c r="WGW2" s="46"/>
      <c r="WGX2" s="46"/>
      <c r="WGY2" s="46"/>
      <c r="WGZ2" s="46"/>
      <c r="WHA2" s="46"/>
      <c r="WHB2" s="46"/>
      <c r="WHC2" s="46"/>
      <c r="WHD2" s="46"/>
      <c r="WHE2" s="46"/>
      <c r="WHF2" s="46"/>
      <c r="WHG2" s="46"/>
      <c r="WHH2" s="46"/>
      <c r="WHI2" s="46"/>
      <c r="WHJ2" s="46"/>
      <c r="WHK2" s="46"/>
      <c r="WHL2" s="46"/>
      <c r="WHM2" s="46"/>
      <c r="WHN2" s="46"/>
      <c r="WHO2" s="46"/>
      <c r="WHP2" s="46"/>
      <c r="WHQ2" s="46"/>
      <c r="WHR2" s="46"/>
      <c r="WHS2" s="46"/>
      <c r="WHT2" s="46"/>
      <c r="WHU2" s="46"/>
      <c r="WHV2" s="46"/>
      <c r="WHW2" s="46"/>
      <c r="WHX2" s="46"/>
      <c r="WHY2" s="46"/>
      <c r="WHZ2" s="46"/>
      <c r="WIA2" s="46"/>
      <c r="WIB2" s="46"/>
      <c r="WIC2" s="46"/>
      <c r="WID2" s="46"/>
      <c r="WIE2" s="46"/>
      <c r="WIF2" s="46"/>
      <c r="WIG2" s="46"/>
      <c r="WIH2" s="46"/>
      <c r="WII2" s="46"/>
      <c r="WIJ2" s="46"/>
      <c r="WIK2" s="46"/>
      <c r="WIL2" s="46"/>
      <c r="WIM2" s="46"/>
      <c r="WIN2" s="46"/>
      <c r="WIO2" s="46"/>
      <c r="WIP2" s="46"/>
      <c r="WIQ2" s="46"/>
      <c r="WIR2" s="46"/>
      <c r="WIS2" s="46"/>
      <c r="WIT2" s="46"/>
      <c r="WIU2" s="46"/>
      <c r="WIV2" s="46"/>
      <c r="WIW2" s="46"/>
      <c r="WIX2" s="46"/>
      <c r="WIY2" s="46"/>
      <c r="WIZ2" s="46"/>
      <c r="WJA2" s="46"/>
      <c r="WJB2" s="46"/>
      <c r="WJC2" s="46"/>
      <c r="WJD2" s="46"/>
      <c r="WJE2" s="46"/>
      <c r="WJF2" s="46"/>
      <c r="WJG2" s="46"/>
      <c r="WJH2" s="46"/>
      <c r="WJI2" s="46"/>
      <c r="WJJ2" s="46"/>
      <c r="WJK2" s="46"/>
      <c r="WJL2" s="46"/>
      <c r="WJM2" s="46"/>
      <c r="WJN2" s="46"/>
      <c r="WJO2" s="46"/>
      <c r="WJP2" s="46"/>
      <c r="WJQ2" s="46"/>
      <c r="WJR2" s="46"/>
      <c r="WJS2" s="46"/>
      <c r="WJT2" s="46"/>
      <c r="WJU2" s="46"/>
      <c r="WJV2" s="46"/>
      <c r="WJW2" s="46"/>
      <c r="WJX2" s="46"/>
      <c r="WJY2" s="46"/>
      <c r="WJZ2" s="46"/>
      <c r="WKA2" s="46"/>
      <c r="WKB2" s="46"/>
      <c r="WKC2" s="46"/>
      <c r="WKD2" s="46"/>
      <c r="WKE2" s="46"/>
      <c r="WKF2" s="46"/>
      <c r="WKG2" s="46"/>
      <c r="WKH2" s="46"/>
      <c r="WKI2" s="46"/>
      <c r="WKJ2" s="46"/>
      <c r="WKK2" s="46"/>
      <c r="WKL2" s="46"/>
      <c r="WKM2" s="46"/>
      <c r="WKN2" s="46"/>
      <c r="WKO2" s="46"/>
      <c r="WKP2" s="46"/>
      <c r="WKQ2" s="46"/>
      <c r="WKR2" s="46"/>
      <c r="WKS2" s="46"/>
      <c r="WKT2" s="46"/>
      <c r="WKU2" s="46"/>
      <c r="WKV2" s="46"/>
      <c r="WKW2" s="46"/>
      <c r="WKX2" s="46"/>
      <c r="WKY2" s="46"/>
      <c r="WKZ2" s="46"/>
      <c r="WLA2" s="46"/>
      <c r="WLB2" s="46"/>
      <c r="WLC2" s="46"/>
      <c r="WLD2" s="46"/>
      <c r="WLE2" s="46"/>
      <c r="WLF2" s="46"/>
      <c r="WLG2" s="46"/>
      <c r="WLH2" s="46"/>
      <c r="WLI2" s="46"/>
      <c r="WLJ2" s="46"/>
      <c r="WLK2" s="46"/>
      <c r="WLL2" s="46"/>
      <c r="WLM2" s="46"/>
      <c r="WLN2" s="46"/>
      <c r="WLO2" s="46"/>
      <c r="WLP2" s="46"/>
      <c r="WLQ2" s="46"/>
      <c r="WLR2" s="46"/>
      <c r="WLS2" s="46"/>
      <c r="WLT2" s="46"/>
      <c r="WLU2" s="46"/>
      <c r="WLV2" s="46"/>
      <c r="WLW2" s="46"/>
      <c r="WLX2" s="46"/>
      <c r="WLY2" s="46"/>
      <c r="WLZ2" s="46"/>
      <c r="WMA2" s="46"/>
      <c r="WMB2" s="46"/>
      <c r="WMC2" s="46"/>
      <c r="WMD2" s="46"/>
      <c r="WME2" s="46"/>
      <c r="WMF2" s="46"/>
      <c r="WMG2" s="46"/>
      <c r="WMH2" s="46"/>
      <c r="WMI2" s="46"/>
      <c r="WMJ2" s="46"/>
      <c r="WMK2" s="46"/>
      <c r="WML2" s="46"/>
      <c r="WMM2" s="46"/>
      <c r="WMN2" s="46"/>
      <c r="WMO2" s="46"/>
      <c r="WMP2" s="46"/>
      <c r="WMQ2" s="46"/>
      <c r="WMR2" s="46"/>
      <c r="WMS2" s="46"/>
      <c r="WMT2" s="46"/>
      <c r="WMU2" s="46"/>
      <c r="WMV2" s="46"/>
      <c r="WMW2" s="46"/>
      <c r="WMX2" s="46"/>
      <c r="WMY2" s="46"/>
      <c r="WMZ2" s="46"/>
      <c r="WNA2" s="46"/>
      <c r="WNB2" s="46"/>
      <c r="WNC2" s="46"/>
      <c r="WND2" s="46"/>
      <c r="WNE2" s="46"/>
      <c r="WNF2" s="46"/>
      <c r="WNG2" s="46"/>
      <c r="WNH2" s="46"/>
      <c r="WNI2" s="46"/>
      <c r="WNJ2" s="46"/>
      <c r="WNK2" s="46"/>
      <c r="WNL2" s="46"/>
      <c r="WNM2" s="46"/>
      <c r="WNN2" s="46"/>
      <c r="WNO2" s="46"/>
      <c r="WNP2" s="46"/>
      <c r="WNQ2" s="46"/>
      <c r="WNR2" s="46"/>
      <c r="WNS2" s="46"/>
      <c r="WNT2" s="46"/>
      <c r="WNU2" s="46"/>
      <c r="WNV2" s="46"/>
      <c r="WNW2" s="46"/>
      <c r="WNX2" s="46"/>
      <c r="WNY2" s="46"/>
      <c r="WNZ2" s="46"/>
      <c r="WOA2" s="46"/>
      <c r="WOB2" s="46"/>
      <c r="WOC2" s="46"/>
      <c r="WOD2" s="46"/>
      <c r="WOE2" s="46"/>
      <c r="WOF2" s="46"/>
      <c r="WOG2" s="46"/>
      <c r="WOH2" s="46"/>
      <c r="WOI2" s="46"/>
      <c r="WOJ2" s="46"/>
      <c r="WOK2" s="46"/>
      <c r="WOL2" s="46"/>
      <c r="WOM2" s="46"/>
      <c r="WON2" s="46"/>
      <c r="WOO2" s="46"/>
      <c r="WOP2" s="46"/>
      <c r="WOQ2" s="46"/>
      <c r="WOR2" s="46"/>
      <c r="WOS2" s="46"/>
      <c r="WOT2" s="46"/>
      <c r="WOU2" s="46"/>
      <c r="WOV2" s="46"/>
      <c r="WOW2" s="46"/>
      <c r="WOX2" s="46"/>
      <c r="WOY2" s="46"/>
      <c r="WOZ2" s="46"/>
      <c r="WPA2" s="46"/>
      <c r="WPB2" s="46"/>
      <c r="WPC2" s="46"/>
      <c r="WPD2" s="46"/>
      <c r="WPE2" s="46"/>
      <c r="WPF2" s="46"/>
      <c r="WPG2" s="46"/>
      <c r="WPH2" s="46"/>
      <c r="WPI2" s="46"/>
      <c r="WPJ2" s="46"/>
      <c r="WPK2" s="46"/>
      <c r="WPL2" s="46"/>
      <c r="WPM2" s="46"/>
      <c r="WPN2" s="46"/>
      <c r="WPO2" s="46"/>
      <c r="WPP2" s="46"/>
      <c r="WPQ2" s="46"/>
      <c r="WPR2" s="46"/>
      <c r="WPS2" s="46"/>
      <c r="WPT2" s="46"/>
      <c r="WPU2" s="46"/>
      <c r="WPV2" s="46"/>
      <c r="WPW2" s="46"/>
      <c r="WPX2" s="46"/>
      <c r="WPY2" s="46"/>
      <c r="WPZ2" s="46"/>
      <c r="WQA2" s="46"/>
      <c r="WQB2" s="46"/>
      <c r="WQC2" s="46"/>
      <c r="WQD2" s="46"/>
      <c r="WQE2" s="46"/>
      <c r="WQF2" s="46"/>
      <c r="WQG2" s="46"/>
      <c r="WQH2" s="46"/>
      <c r="WQI2" s="46"/>
      <c r="WQJ2" s="46"/>
      <c r="WQK2" s="46"/>
      <c r="WQL2" s="46"/>
      <c r="WQM2" s="46"/>
      <c r="WQN2" s="46"/>
      <c r="WQO2" s="46"/>
      <c r="WQP2" s="46"/>
      <c r="WQQ2" s="46"/>
      <c r="WQR2" s="46"/>
      <c r="WQS2" s="46"/>
      <c r="WQT2" s="46"/>
      <c r="WQU2" s="46"/>
      <c r="WQV2" s="46"/>
      <c r="WQW2" s="46"/>
      <c r="WQX2" s="46"/>
      <c r="WQY2" s="46"/>
      <c r="WQZ2" s="46"/>
      <c r="WRA2" s="46"/>
      <c r="WRB2" s="46"/>
      <c r="WRC2" s="46"/>
      <c r="WRD2" s="46"/>
      <c r="WRE2" s="46"/>
      <c r="WRF2" s="46"/>
      <c r="WRG2" s="46"/>
      <c r="WRH2" s="46"/>
      <c r="WRI2" s="46"/>
      <c r="WRJ2" s="46"/>
      <c r="WRK2" s="46"/>
      <c r="WRL2" s="46"/>
      <c r="WRM2" s="46"/>
      <c r="WRN2" s="46"/>
      <c r="WRO2" s="46"/>
      <c r="WRP2" s="46"/>
      <c r="WRQ2" s="46"/>
      <c r="WRR2" s="46"/>
      <c r="WRS2" s="46"/>
      <c r="WRT2" s="46"/>
      <c r="WRU2" s="46"/>
      <c r="WRV2" s="46"/>
      <c r="WRW2" s="46"/>
      <c r="WRX2" s="46"/>
      <c r="WRY2" s="46"/>
      <c r="WRZ2" s="46"/>
      <c r="WSA2" s="46"/>
      <c r="WSB2" s="46"/>
      <c r="WSC2" s="46"/>
      <c r="WSD2" s="46"/>
      <c r="WSE2" s="46"/>
      <c r="WSF2" s="46"/>
      <c r="WSG2" s="46"/>
      <c r="WSH2" s="46"/>
      <c r="WSI2" s="46"/>
      <c r="WSJ2" s="46"/>
      <c r="WSK2" s="46"/>
      <c r="WSL2" s="46"/>
      <c r="WSM2" s="46"/>
      <c r="WSN2" s="46"/>
      <c r="WSO2" s="46"/>
      <c r="WSP2" s="46"/>
      <c r="WSQ2" s="46"/>
      <c r="WSR2" s="46"/>
      <c r="WSS2" s="46"/>
      <c r="WST2" s="46"/>
      <c r="WSU2" s="46"/>
      <c r="WSV2" s="46"/>
      <c r="WSW2" s="46"/>
      <c r="WSX2" s="46"/>
      <c r="WSY2" s="46"/>
      <c r="WSZ2" s="46"/>
      <c r="WTA2" s="46"/>
      <c r="WTB2" s="46"/>
      <c r="WTC2" s="46"/>
      <c r="WTD2" s="46"/>
      <c r="WTE2" s="46"/>
      <c r="WTF2" s="46"/>
      <c r="WTG2" s="46"/>
      <c r="WTH2" s="46"/>
      <c r="WTI2" s="46"/>
      <c r="WTJ2" s="46"/>
      <c r="WTK2" s="46"/>
      <c r="WTL2" s="46"/>
      <c r="WTM2" s="46"/>
      <c r="WTN2" s="46"/>
      <c r="WTO2" s="46"/>
      <c r="WTP2" s="46"/>
      <c r="WTQ2" s="46"/>
      <c r="WTR2" s="46"/>
      <c r="WTS2" s="46"/>
      <c r="WTT2" s="46"/>
      <c r="WTU2" s="46"/>
      <c r="WTV2" s="46"/>
      <c r="WTW2" s="46"/>
      <c r="WTX2" s="46"/>
      <c r="WTY2" s="46"/>
      <c r="WTZ2" s="46"/>
      <c r="WUA2" s="46"/>
      <c r="WUB2" s="46"/>
      <c r="WUC2" s="46"/>
      <c r="WUD2" s="46"/>
      <c r="WUE2" s="46"/>
      <c r="WUF2" s="46"/>
      <c r="WUG2" s="46"/>
      <c r="WUH2" s="46"/>
      <c r="WUI2" s="46"/>
      <c r="WUJ2" s="46"/>
      <c r="WUK2" s="46"/>
      <c r="WUL2" s="46"/>
      <c r="WUM2" s="46"/>
      <c r="WUN2" s="46"/>
      <c r="WUO2" s="46"/>
      <c r="WUP2" s="46"/>
      <c r="WUQ2" s="46"/>
      <c r="WUR2" s="46"/>
      <c r="WUS2" s="46"/>
      <c r="WUT2" s="46"/>
      <c r="WUU2" s="46"/>
      <c r="WUV2" s="46"/>
      <c r="WUW2" s="46"/>
      <c r="WUX2" s="46"/>
      <c r="WUY2" s="46"/>
      <c r="WUZ2" s="46"/>
      <c r="WVA2" s="46"/>
      <c r="WVB2" s="46"/>
      <c r="WVC2" s="46"/>
      <c r="WVD2" s="46"/>
      <c r="WVE2" s="46"/>
      <c r="WVF2" s="46"/>
      <c r="WVG2" s="46"/>
      <c r="WVH2" s="46"/>
      <c r="WVI2" s="46"/>
      <c r="WVJ2" s="46"/>
      <c r="WVK2" s="46"/>
      <c r="WVL2" s="46"/>
      <c r="WVM2" s="46"/>
      <c r="WVN2" s="46"/>
      <c r="WVO2" s="46"/>
      <c r="WVP2" s="46"/>
      <c r="WVQ2" s="46"/>
      <c r="WVR2" s="46"/>
      <c r="WVS2" s="46"/>
      <c r="WVT2" s="46"/>
      <c r="WVU2" s="46"/>
      <c r="WVV2" s="46"/>
      <c r="WVW2" s="46"/>
      <c r="WVX2" s="46"/>
      <c r="WVY2" s="46"/>
      <c r="WVZ2" s="46"/>
      <c r="WWA2" s="46"/>
      <c r="WWB2" s="46"/>
      <c r="WWC2" s="46"/>
      <c r="WWD2" s="46"/>
      <c r="WWE2" s="46"/>
      <c r="WWF2" s="46"/>
      <c r="WWG2" s="46"/>
      <c r="WWH2" s="46"/>
      <c r="WWI2" s="46"/>
      <c r="WWJ2" s="46"/>
      <c r="WWK2" s="46"/>
      <c r="WWL2" s="46"/>
      <c r="WWM2" s="46"/>
      <c r="WWN2" s="46"/>
      <c r="WWO2" s="46"/>
      <c r="WWP2" s="46"/>
      <c r="WWQ2" s="46"/>
      <c r="WWR2" s="46"/>
      <c r="WWS2" s="46"/>
      <c r="WWT2" s="46"/>
      <c r="WWU2" s="46"/>
      <c r="WWV2" s="46"/>
      <c r="WWW2" s="46"/>
      <c r="WWX2" s="46"/>
      <c r="WWY2" s="46"/>
      <c r="WWZ2" s="46"/>
      <c r="WXA2" s="46"/>
      <c r="WXB2" s="46"/>
      <c r="WXC2" s="46"/>
      <c r="WXD2" s="46"/>
      <c r="WXE2" s="46"/>
      <c r="WXF2" s="46"/>
      <c r="WXG2" s="46"/>
      <c r="WXH2" s="46"/>
      <c r="WXI2" s="46"/>
      <c r="WXJ2" s="46"/>
      <c r="WXK2" s="46"/>
      <c r="WXL2" s="46"/>
      <c r="WXM2" s="46"/>
      <c r="WXN2" s="46"/>
      <c r="WXO2" s="46"/>
      <c r="WXP2" s="46"/>
      <c r="WXQ2" s="46"/>
      <c r="WXR2" s="46"/>
      <c r="WXS2" s="46"/>
      <c r="WXT2" s="46"/>
      <c r="WXU2" s="46"/>
      <c r="WXV2" s="46"/>
      <c r="WXW2" s="46"/>
      <c r="WXX2" s="46"/>
      <c r="WXY2" s="46"/>
      <c r="WXZ2" s="46"/>
      <c r="WYA2" s="46"/>
      <c r="WYB2" s="46"/>
      <c r="WYC2" s="46"/>
      <c r="WYD2" s="46"/>
      <c r="WYE2" s="46"/>
      <c r="WYF2" s="46"/>
      <c r="WYG2" s="46"/>
      <c r="WYH2" s="46"/>
      <c r="WYI2" s="46"/>
      <c r="WYJ2" s="46"/>
      <c r="WYK2" s="46"/>
      <c r="WYL2" s="46"/>
      <c r="WYM2" s="46"/>
      <c r="WYN2" s="46"/>
      <c r="WYO2" s="46"/>
      <c r="WYP2" s="46"/>
      <c r="WYQ2" s="46"/>
      <c r="WYR2" s="46"/>
      <c r="WYS2" s="46"/>
      <c r="WYT2" s="46"/>
      <c r="WYU2" s="46"/>
      <c r="WYV2" s="46"/>
      <c r="WYW2" s="46"/>
      <c r="WYX2" s="46"/>
      <c r="WYY2" s="46"/>
      <c r="WYZ2" s="46"/>
      <c r="WZA2" s="46"/>
      <c r="WZB2" s="46"/>
      <c r="WZC2" s="46"/>
      <c r="WZD2" s="46"/>
      <c r="WZE2" s="46"/>
      <c r="WZF2" s="46"/>
      <c r="WZG2" s="46"/>
      <c r="WZH2" s="46"/>
      <c r="WZI2" s="46"/>
      <c r="WZJ2" s="46"/>
      <c r="WZK2" s="46"/>
      <c r="WZL2" s="46"/>
      <c r="WZM2" s="46"/>
      <c r="WZN2" s="46"/>
      <c r="WZO2" s="46"/>
      <c r="WZP2" s="46"/>
      <c r="WZQ2" s="46"/>
      <c r="WZR2" s="46"/>
      <c r="WZS2" s="46"/>
      <c r="WZT2" s="46"/>
      <c r="WZU2" s="46"/>
      <c r="WZV2" s="46"/>
      <c r="WZW2" s="46"/>
      <c r="WZX2" s="46"/>
      <c r="WZY2" s="46"/>
      <c r="WZZ2" s="46"/>
      <c r="XAA2" s="46"/>
      <c r="XAB2" s="46"/>
      <c r="XAC2" s="46"/>
      <c r="XAD2" s="46"/>
      <c r="XAE2" s="46"/>
      <c r="XAF2" s="46"/>
      <c r="XAG2" s="46"/>
      <c r="XAH2" s="46"/>
      <c r="XAI2" s="46"/>
      <c r="XAJ2" s="46"/>
      <c r="XAK2" s="46"/>
      <c r="XAL2" s="46"/>
      <c r="XAM2" s="46"/>
      <c r="XAN2" s="46"/>
      <c r="XAO2" s="46"/>
      <c r="XAP2" s="46"/>
      <c r="XAQ2" s="46"/>
      <c r="XAR2" s="46"/>
      <c r="XAS2" s="46"/>
      <c r="XAT2" s="46"/>
      <c r="XAU2" s="46"/>
      <c r="XAV2" s="46"/>
      <c r="XAW2" s="46"/>
      <c r="XAX2" s="46"/>
      <c r="XAY2" s="46"/>
      <c r="XAZ2" s="46"/>
      <c r="XBA2" s="46"/>
      <c r="XBB2" s="46"/>
      <c r="XBC2" s="46"/>
      <c r="XBD2" s="46"/>
      <c r="XBE2" s="46"/>
      <c r="XBF2" s="46"/>
      <c r="XBG2" s="46"/>
      <c r="XBH2" s="46"/>
      <c r="XBI2" s="46"/>
      <c r="XBJ2" s="46"/>
      <c r="XBK2" s="46"/>
      <c r="XBL2" s="46"/>
      <c r="XBM2" s="46"/>
      <c r="XBN2" s="46"/>
      <c r="XBO2" s="46"/>
      <c r="XBP2" s="46"/>
      <c r="XBQ2" s="46"/>
      <c r="XBR2" s="46"/>
      <c r="XBS2" s="46"/>
      <c r="XBT2" s="46"/>
      <c r="XBU2" s="46"/>
      <c r="XBV2" s="46"/>
      <c r="XBW2" s="46"/>
      <c r="XBX2" s="46"/>
      <c r="XBY2" s="46"/>
      <c r="XBZ2" s="46"/>
      <c r="XCA2" s="46"/>
      <c r="XCB2" s="46"/>
      <c r="XCC2" s="46"/>
      <c r="XCD2" s="46"/>
      <c r="XCE2" s="46"/>
      <c r="XCF2" s="46"/>
      <c r="XCG2" s="46"/>
      <c r="XCH2" s="46"/>
      <c r="XCI2" s="46"/>
      <c r="XCJ2" s="46"/>
      <c r="XCK2" s="46"/>
      <c r="XCL2" s="46"/>
      <c r="XCM2" s="46"/>
      <c r="XCN2" s="46"/>
      <c r="XCO2" s="46"/>
      <c r="XCP2" s="46"/>
      <c r="XCQ2" s="46"/>
      <c r="XCR2" s="46"/>
      <c r="XCS2" s="46"/>
      <c r="XCT2" s="46"/>
      <c r="XCU2" s="46"/>
      <c r="XCV2" s="46"/>
      <c r="XCW2" s="46"/>
      <c r="XCX2" s="46"/>
      <c r="XCY2" s="46"/>
      <c r="XCZ2" s="46"/>
      <c r="XDA2" s="46"/>
      <c r="XDB2" s="46"/>
      <c r="XDC2" s="46"/>
      <c r="XDD2" s="46"/>
      <c r="XDE2" s="46"/>
      <c r="XDF2" s="46"/>
      <c r="XDG2" s="46"/>
      <c r="XDH2" s="46"/>
      <c r="XDI2" s="46"/>
      <c r="XDJ2" s="46"/>
      <c r="XDK2" s="46"/>
      <c r="XDL2" s="46"/>
      <c r="XDM2" s="46"/>
      <c r="XDN2" s="46"/>
      <c r="XDO2" s="46"/>
      <c r="XDP2" s="46"/>
      <c r="XDQ2" s="46"/>
      <c r="XDR2" s="46"/>
      <c r="XDS2" s="46"/>
      <c r="XDT2" s="46"/>
      <c r="XDU2" s="46"/>
      <c r="XDV2" s="46"/>
      <c r="XDW2" s="46"/>
      <c r="XDX2" s="46"/>
      <c r="XDY2" s="46"/>
      <c r="XDZ2" s="46"/>
      <c r="XEA2" s="46"/>
      <c r="XEB2" s="46"/>
      <c r="XEC2" s="46"/>
      <c r="XED2" s="46"/>
      <c r="XEE2" s="46"/>
      <c r="XEF2" s="46"/>
      <c r="XEG2" s="46"/>
      <c r="XEH2" s="46"/>
      <c r="XEI2" s="46"/>
      <c r="XEJ2" s="46"/>
      <c r="XEK2" s="46"/>
      <c r="XEL2" s="46"/>
      <c r="XEM2" s="46"/>
      <c r="XEN2" s="46"/>
      <c r="XEO2" s="46"/>
      <c r="XEP2" s="46"/>
      <c r="XEQ2" s="46"/>
      <c r="XER2" s="46"/>
      <c r="XES2" s="46"/>
      <c r="XET2" s="46"/>
      <c r="XEU2" s="46"/>
      <c r="XEV2" s="46"/>
      <c r="XEW2" s="46"/>
      <c r="XEX2" s="46"/>
      <c r="XEY2" s="46"/>
      <c r="XEZ2" s="46"/>
      <c r="XFA2" s="46"/>
      <c r="XFB2" s="46"/>
      <c r="XFC2" s="46"/>
      <c r="XFD2" s="46"/>
    </row>
    <row r="3" s="256" customFormat="1" spans="1:7">
      <c r="A3" s="261"/>
      <c r="B3" s="262"/>
      <c r="C3" s="263"/>
      <c r="D3" s="264"/>
      <c r="E3" s="13"/>
      <c r="F3" s="13"/>
      <c r="G3" s="265" t="s">
        <v>37</v>
      </c>
    </row>
    <row r="4" spans="1:7">
      <c r="A4" s="266" t="s">
        <v>38</v>
      </c>
      <c r="B4" s="267" t="s">
        <v>39</v>
      </c>
      <c r="C4" s="268"/>
      <c r="D4" s="269"/>
      <c r="E4" s="270" t="s">
        <v>40</v>
      </c>
      <c r="F4" s="271"/>
      <c r="G4" s="271"/>
    </row>
    <row r="5" ht="16" customHeight="1" spans="1:7">
      <c r="A5" s="272"/>
      <c r="B5" s="273" t="s">
        <v>41</v>
      </c>
      <c r="C5" s="274" t="s">
        <v>42</v>
      </c>
      <c r="D5" s="275" t="s">
        <v>43</v>
      </c>
      <c r="E5" s="270" t="s">
        <v>44</v>
      </c>
      <c r="F5" s="56" t="s">
        <v>1494</v>
      </c>
      <c r="G5" s="56" t="s">
        <v>1495</v>
      </c>
    </row>
    <row r="6" ht="18" customHeight="1" spans="1:7">
      <c r="A6" s="276" t="s">
        <v>1496</v>
      </c>
      <c r="B6" s="277">
        <v>231685</v>
      </c>
      <c r="C6" s="277">
        <v>300548</v>
      </c>
      <c r="D6" s="278">
        <f>IF(B6=0,0,C6/B6)*100</f>
        <v>129.722683816389</v>
      </c>
      <c r="E6" s="277">
        <v>254314</v>
      </c>
      <c r="F6" s="279">
        <v>-46234</v>
      </c>
      <c r="G6" s="278">
        <v>-15.3832332938499</v>
      </c>
    </row>
    <row r="7" ht="18" customHeight="1" spans="1:7">
      <c r="A7" s="280" t="s">
        <v>1497</v>
      </c>
      <c r="B7" s="279">
        <v>148979</v>
      </c>
      <c r="C7" s="277">
        <v>213219</v>
      </c>
      <c r="D7" s="281">
        <f t="shared" ref="D7:D38" si="0">IF(B7=0,0,C7/B7)*100</f>
        <v>143.120171299311</v>
      </c>
      <c r="E7" s="279">
        <v>172968</v>
      </c>
      <c r="F7" s="279">
        <v>-40251</v>
      </c>
      <c r="G7" s="281">
        <v>-18.8777735567656</v>
      </c>
    </row>
    <row r="8" ht="18" customHeight="1" spans="1:7">
      <c r="A8" s="282" t="s">
        <v>1498</v>
      </c>
      <c r="B8" s="279">
        <v>9510</v>
      </c>
      <c r="C8" s="279">
        <v>9510</v>
      </c>
      <c r="D8" s="281">
        <f t="shared" si="0"/>
        <v>100</v>
      </c>
      <c r="E8" s="279">
        <v>9510</v>
      </c>
      <c r="F8" s="279">
        <v>0</v>
      </c>
      <c r="G8" s="281">
        <v>0</v>
      </c>
    </row>
    <row r="9" ht="18" customHeight="1" spans="1:7">
      <c r="A9" s="282" t="s">
        <v>1499</v>
      </c>
      <c r="B9" s="279">
        <v>5742</v>
      </c>
      <c r="C9" s="279">
        <v>1432</v>
      </c>
      <c r="D9" s="281">
        <f t="shared" si="0"/>
        <v>24.9390456287008</v>
      </c>
      <c r="E9" s="279">
        <v>1432</v>
      </c>
      <c r="F9" s="279">
        <v>0</v>
      </c>
      <c r="G9" s="281">
        <v>0</v>
      </c>
    </row>
    <row r="10" ht="18" customHeight="1" spans="1:7">
      <c r="A10" s="282" t="s">
        <v>1500</v>
      </c>
      <c r="B10" s="279">
        <v>36</v>
      </c>
      <c r="C10" s="279">
        <v>586</v>
      </c>
      <c r="D10" s="281">
        <f t="shared" si="0"/>
        <v>1627.77777777778</v>
      </c>
      <c r="E10" s="279">
        <v>586</v>
      </c>
      <c r="F10" s="279">
        <v>0</v>
      </c>
      <c r="G10" s="281">
        <v>0</v>
      </c>
    </row>
    <row r="11" ht="18" customHeight="1" spans="1:7">
      <c r="A11" s="282" t="s">
        <v>1501</v>
      </c>
      <c r="B11" s="279">
        <v>1432</v>
      </c>
      <c r="C11" s="279">
        <v>5742</v>
      </c>
      <c r="D11" s="281">
        <f t="shared" si="0"/>
        <v>400.977653631285</v>
      </c>
      <c r="E11" s="279">
        <v>5742</v>
      </c>
      <c r="F11" s="279">
        <v>0</v>
      </c>
      <c r="G11" s="281">
        <v>0</v>
      </c>
    </row>
    <row r="12" ht="18" customHeight="1" spans="1:7">
      <c r="A12" s="282" t="s">
        <v>1502</v>
      </c>
      <c r="B12" s="279">
        <v>586</v>
      </c>
      <c r="C12" s="279">
        <v>36</v>
      </c>
      <c r="D12" s="281">
        <f t="shared" si="0"/>
        <v>6.14334470989761</v>
      </c>
      <c r="E12" s="279">
        <v>36</v>
      </c>
      <c r="F12" s="279">
        <v>0</v>
      </c>
      <c r="G12" s="281">
        <v>0</v>
      </c>
    </row>
    <row r="13" ht="18" customHeight="1" spans="1:7">
      <c r="A13" s="282" t="s">
        <v>1503</v>
      </c>
      <c r="B13" s="279">
        <v>180</v>
      </c>
      <c r="C13" s="279">
        <v>180</v>
      </c>
      <c r="D13" s="281">
        <f t="shared" si="0"/>
        <v>100</v>
      </c>
      <c r="E13" s="279">
        <v>180</v>
      </c>
      <c r="F13" s="279">
        <v>0</v>
      </c>
      <c r="G13" s="281">
        <v>0</v>
      </c>
    </row>
    <row r="14" ht="18" customHeight="1" spans="1:7">
      <c r="A14" s="282" t="s">
        <v>1504</v>
      </c>
      <c r="B14" s="279">
        <v>1534</v>
      </c>
      <c r="C14" s="279">
        <v>1534</v>
      </c>
      <c r="D14" s="281">
        <f t="shared" si="0"/>
        <v>100</v>
      </c>
      <c r="E14" s="279">
        <v>1534</v>
      </c>
      <c r="F14" s="279">
        <v>0</v>
      </c>
      <c r="G14" s="281">
        <v>0</v>
      </c>
    </row>
    <row r="15" ht="18" customHeight="1" spans="1:7">
      <c r="A15" s="283" t="s">
        <v>1505</v>
      </c>
      <c r="B15" s="279">
        <v>135543</v>
      </c>
      <c r="C15" s="279">
        <v>192871</v>
      </c>
      <c r="D15" s="281">
        <f t="shared" si="0"/>
        <v>142.295065034712</v>
      </c>
      <c r="E15" s="279">
        <v>156832</v>
      </c>
      <c r="F15" s="279">
        <v>-36039</v>
      </c>
      <c r="G15" s="281">
        <v>-18.6855462977845</v>
      </c>
    </row>
    <row r="16" ht="18" customHeight="1" spans="1:7">
      <c r="A16" s="283" t="s">
        <v>1506</v>
      </c>
      <c r="B16" s="279">
        <v>980</v>
      </c>
      <c r="C16" s="279">
        <v>980</v>
      </c>
      <c r="D16" s="281">
        <f t="shared" si="0"/>
        <v>100</v>
      </c>
      <c r="E16" s="279">
        <v>980</v>
      </c>
      <c r="F16" s="279">
        <v>0</v>
      </c>
      <c r="G16" s="281">
        <v>0</v>
      </c>
    </row>
    <row r="17" ht="18" customHeight="1" spans="1:7">
      <c r="A17" s="283" t="s">
        <v>1507</v>
      </c>
      <c r="B17" s="279">
        <v>35759</v>
      </c>
      <c r="C17" s="279">
        <v>46586</v>
      </c>
      <c r="D17" s="281">
        <f t="shared" si="0"/>
        <v>130.277692329204</v>
      </c>
      <c r="E17" s="279">
        <v>37088</v>
      </c>
      <c r="F17" s="279">
        <v>-9498</v>
      </c>
      <c r="G17" s="281">
        <v>-20.388099429013</v>
      </c>
    </row>
    <row r="18" ht="18" customHeight="1" spans="1:7">
      <c r="A18" s="283" t="s">
        <v>1508</v>
      </c>
      <c r="B18" s="279">
        <v>11082</v>
      </c>
      <c r="C18" s="279">
        <v>18499</v>
      </c>
      <c r="D18" s="281">
        <f t="shared" si="0"/>
        <v>166.928352282981</v>
      </c>
      <c r="E18" s="279">
        <v>17632</v>
      </c>
      <c r="F18" s="279">
        <v>-867</v>
      </c>
      <c r="G18" s="281">
        <v>-4.68673982377426</v>
      </c>
    </row>
    <row r="19" ht="18" customHeight="1" spans="1:7">
      <c r="A19" s="282" t="s">
        <v>1509</v>
      </c>
      <c r="B19" s="279">
        <v>394</v>
      </c>
      <c r="C19" s="279">
        <v>1896</v>
      </c>
      <c r="D19" s="281">
        <f t="shared" si="0"/>
        <v>481.218274111675</v>
      </c>
      <c r="E19" s="279">
        <v>395</v>
      </c>
      <c r="F19" s="279">
        <v>-1501</v>
      </c>
      <c r="G19" s="281">
        <v>-79.1666666666667</v>
      </c>
    </row>
    <row r="20" ht="18" customHeight="1" spans="1:7">
      <c r="A20" s="282" t="s">
        <v>1510</v>
      </c>
      <c r="B20" s="279">
        <v>0</v>
      </c>
      <c r="C20" s="279">
        <v>0</v>
      </c>
      <c r="D20" s="284">
        <v>0</v>
      </c>
      <c r="E20" s="279">
        <v>0</v>
      </c>
      <c r="F20" s="279">
        <v>0</v>
      </c>
      <c r="G20" s="281">
        <v>0</v>
      </c>
    </row>
    <row r="21" ht="18" customHeight="1" spans="1:7">
      <c r="A21" s="282" t="s">
        <v>1511</v>
      </c>
      <c r="B21" s="279">
        <v>0</v>
      </c>
      <c r="C21" s="279">
        <v>428</v>
      </c>
      <c r="D21" s="284">
        <v>0</v>
      </c>
      <c r="E21" s="284">
        <v>0</v>
      </c>
      <c r="F21" s="279">
        <v>-428</v>
      </c>
      <c r="G21" s="281">
        <v>-100</v>
      </c>
    </row>
    <row r="22" ht="18" customHeight="1" spans="1:7">
      <c r="A22" s="282" t="s">
        <v>1512</v>
      </c>
      <c r="B22" s="279">
        <v>0</v>
      </c>
      <c r="C22" s="279">
        <v>0</v>
      </c>
      <c r="D22" s="284">
        <v>0</v>
      </c>
      <c r="E22" s="279">
        <v>0</v>
      </c>
      <c r="F22" s="279">
        <v>0</v>
      </c>
      <c r="G22" s="281">
        <v>0</v>
      </c>
    </row>
    <row r="23" ht="18" customHeight="1" spans="1:7">
      <c r="A23" s="282" t="s">
        <v>1513</v>
      </c>
      <c r="B23" s="279">
        <v>17159</v>
      </c>
      <c r="C23" s="279">
        <v>17421</v>
      </c>
      <c r="D23" s="281">
        <f t="shared" si="0"/>
        <v>101.526895506731</v>
      </c>
      <c r="E23" s="279">
        <v>17159</v>
      </c>
      <c r="F23" s="279">
        <v>-262</v>
      </c>
      <c r="G23" s="281">
        <v>-1.50393203604845</v>
      </c>
    </row>
    <row r="24" ht="18" customHeight="1" spans="1:7">
      <c r="A24" s="282" t="s">
        <v>1514</v>
      </c>
      <c r="B24" s="279">
        <v>1036</v>
      </c>
      <c r="C24" s="279">
        <v>1151</v>
      </c>
      <c r="D24" s="281">
        <f t="shared" si="0"/>
        <v>111.100386100386</v>
      </c>
      <c r="E24" s="279">
        <v>1036</v>
      </c>
      <c r="F24" s="279">
        <v>-115</v>
      </c>
      <c r="G24" s="281">
        <v>-9.99131190269331</v>
      </c>
    </row>
    <row r="25" ht="18" customHeight="1" spans="1:7">
      <c r="A25" s="282" t="s">
        <v>1515</v>
      </c>
      <c r="B25" s="279">
        <v>3475</v>
      </c>
      <c r="C25" s="279">
        <v>9238</v>
      </c>
      <c r="D25" s="281">
        <f t="shared" si="0"/>
        <v>265.841726618705</v>
      </c>
      <c r="E25" s="279">
        <v>3475</v>
      </c>
      <c r="F25" s="279">
        <v>-5763</v>
      </c>
      <c r="G25" s="281">
        <v>-62.3836328209569</v>
      </c>
    </row>
    <row r="26" ht="18" customHeight="1" spans="1:7">
      <c r="A26" s="282" t="s">
        <v>1516</v>
      </c>
      <c r="B26" s="279">
        <v>0</v>
      </c>
      <c r="C26" s="279">
        <v>0</v>
      </c>
      <c r="D26" s="279">
        <f t="shared" si="0"/>
        <v>0</v>
      </c>
      <c r="E26" s="279">
        <v>0</v>
      </c>
      <c r="F26" s="279">
        <v>0</v>
      </c>
      <c r="G26" s="281">
        <v>0</v>
      </c>
    </row>
    <row r="27" ht="18" customHeight="1" spans="1:7">
      <c r="A27" s="282" t="s">
        <v>1517</v>
      </c>
      <c r="B27" s="279">
        <v>6625</v>
      </c>
      <c r="C27" s="279">
        <v>13141</v>
      </c>
      <c r="D27" s="281">
        <f t="shared" si="0"/>
        <v>198.354716981132</v>
      </c>
      <c r="E27" s="279">
        <v>8541</v>
      </c>
      <c r="F27" s="279">
        <v>-4600</v>
      </c>
      <c r="G27" s="281">
        <v>-35.0049463511148</v>
      </c>
    </row>
    <row r="28" ht="18" customHeight="1" spans="1:7">
      <c r="A28" s="282" t="s">
        <v>1518</v>
      </c>
      <c r="B28" s="279">
        <v>7</v>
      </c>
      <c r="C28" s="279">
        <v>971</v>
      </c>
      <c r="D28" s="281">
        <f t="shared" si="0"/>
        <v>13871.4285714286</v>
      </c>
      <c r="E28" s="279">
        <v>829</v>
      </c>
      <c r="F28" s="279">
        <v>-142</v>
      </c>
      <c r="G28" s="281">
        <v>-14.6240988671473</v>
      </c>
    </row>
    <row r="29" ht="18" customHeight="1" spans="1:7">
      <c r="A29" s="282" t="s">
        <v>1519</v>
      </c>
      <c r="B29" s="279">
        <v>9503</v>
      </c>
      <c r="C29" s="279">
        <v>11382</v>
      </c>
      <c r="D29" s="281">
        <f t="shared" si="0"/>
        <v>119.772703356835</v>
      </c>
      <c r="E29" s="279">
        <v>9554</v>
      </c>
      <c r="F29" s="279">
        <v>-1828</v>
      </c>
      <c r="G29" s="281">
        <v>-16.0604463187489</v>
      </c>
    </row>
    <row r="30" ht="18" customHeight="1" spans="1:7">
      <c r="A30" s="282" t="s">
        <v>1520</v>
      </c>
      <c r="B30" s="279">
        <v>0</v>
      </c>
      <c r="C30" s="279">
        <v>10</v>
      </c>
      <c r="D30" s="281"/>
      <c r="E30" s="279">
        <v>0</v>
      </c>
      <c r="F30" s="279">
        <v>-10</v>
      </c>
      <c r="G30" s="281">
        <v>-100</v>
      </c>
    </row>
    <row r="31" ht="18" customHeight="1" spans="1:7">
      <c r="A31" s="282" t="s">
        <v>1521</v>
      </c>
      <c r="B31" s="279">
        <v>300</v>
      </c>
      <c r="C31" s="279">
        <v>334</v>
      </c>
      <c r="D31" s="281">
        <f t="shared" ref="D31:D39" si="1">IF(B31=0,0,C31/B31)*100</f>
        <v>111.333333333333</v>
      </c>
      <c r="E31" s="279">
        <v>81</v>
      </c>
      <c r="F31" s="279">
        <v>-253</v>
      </c>
      <c r="G31" s="281">
        <v>-75.748502994012</v>
      </c>
    </row>
    <row r="32" ht="18" customHeight="1" spans="1:7">
      <c r="A32" s="282" t="s">
        <v>1522</v>
      </c>
      <c r="B32" s="279">
        <v>19927</v>
      </c>
      <c r="C32" s="279">
        <v>27995</v>
      </c>
      <c r="D32" s="281">
        <f t="shared" si="1"/>
        <v>140.487780398454</v>
      </c>
      <c r="E32" s="279">
        <v>22070</v>
      </c>
      <c r="F32" s="279">
        <v>-5925</v>
      </c>
      <c r="G32" s="281">
        <v>-21.1644936595821</v>
      </c>
    </row>
    <row r="33" ht="18" customHeight="1" spans="1:7">
      <c r="A33" s="282" t="s">
        <v>1523</v>
      </c>
      <c r="B33" s="279">
        <v>5272</v>
      </c>
      <c r="C33" s="279">
        <v>7639</v>
      </c>
      <c r="D33" s="281">
        <f t="shared" si="1"/>
        <v>144.897572078907</v>
      </c>
      <c r="E33" s="279">
        <v>6747</v>
      </c>
      <c r="F33" s="279">
        <v>-892</v>
      </c>
      <c r="G33" s="281">
        <v>-11.6769210629664</v>
      </c>
    </row>
    <row r="34" ht="18" customHeight="1" spans="1:7">
      <c r="A34" s="282" t="s">
        <v>1524</v>
      </c>
      <c r="B34" s="279">
        <v>13</v>
      </c>
      <c r="C34" s="279">
        <v>13</v>
      </c>
      <c r="D34" s="281">
        <f t="shared" si="1"/>
        <v>100</v>
      </c>
      <c r="E34" s="279">
        <v>384</v>
      </c>
      <c r="F34" s="279">
        <v>371</v>
      </c>
      <c r="G34" s="281">
        <v>2853.84615384615</v>
      </c>
    </row>
    <row r="35" ht="18" customHeight="1" spans="1:7">
      <c r="A35" s="282" t="s">
        <v>1525</v>
      </c>
      <c r="B35" s="279">
        <v>22217</v>
      </c>
      <c r="C35" s="279">
        <v>28856</v>
      </c>
      <c r="D35" s="281">
        <f t="shared" si="1"/>
        <v>129.882522392762</v>
      </c>
      <c r="E35" s="279">
        <v>28920</v>
      </c>
      <c r="F35" s="279">
        <v>64</v>
      </c>
      <c r="G35" s="281">
        <v>0.221790962018298</v>
      </c>
    </row>
    <row r="36" ht="18" customHeight="1" spans="1:7">
      <c r="A36" s="282" t="s">
        <v>1526</v>
      </c>
      <c r="B36" s="279">
        <v>272</v>
      </c>
      <c r="C36" s="279">
        <v>3113</v>
      </c>
      <c r="D36" s="281">
        <f t="shared" si="1"/>
        <v>1144.48529411765</v>
      </c>
      <c r="E36" s="279">
        <v>718</v>
      </c>
      <c r="F36" s="279">
        <v>-2395</v>
      </c>
      <c r="G36" s="281">
        <v>-76.935432059107</v>
      </c>
    </row>
    <row r="37" ht="18" customHeight="1" spans="1:7">
      <c r="A37" s="282" t="s">
        <v>1527</v>
      </c>
      <c r="B37" s="279">
        <v>450</v>
      </c>
      <c r="C37" s="279">
        <v>917</v>
      </c>
      <c r="D37" s="281">
        <f t="shared" si="1"/>
        <v>203.777777777778</v>
      </c>
      <c r="E37" s="279">
        <v>330</v>
      </c>
      <c r="F37" s="279">
        <v>-587</v>
      </c>
      <c r="G37" s="281">
        <v>-64.0130861504907</v>
      </c>
    </row>
    <row r="38" ht="18" customHeight="1" spans="1:7">
      <c r="A38" s="282" t="s">
        <v>1528</v>
      </c>
      <c r="B38" s="279">
        <v>130</v>
      </c>
      <c r="C38" s="279">
        <v>130</v>
      </c>
      <c r="D38" s="281">
        <f t="shared" si="1"/>
        <v>100</v>
      </c>
      <c r="E38" s="279">
        <v>107</v>
      </c>
      <c r="F38" s="279">
        <v>-23</v>
      </c>
      <c r="G38" s="281">
        <v>-17.6923076923077</v>
      </c>
    </row>
    <row r="39" ht="18" customHeight="1" spans="1:7">
      <c r="A39" s="282" t="s">
        <v>1529</v>
      </c>
      <c r="B39" s="279">
        <v>200</v>
      </c>
      <c r="C39" s="279">
        <v>269</v>
      </c>
      <c r="D39" s="281">
        <f t="shared" si="1"/>
        <v>134.5</v>
      </c>
      <c r="E39" s="279">
        <v>4</v>
      </c>
      <c r="F39" s="279">
        <v>-265</v>
      </c>
      <c r="G39" s="281">
        <v>-98.5130111524164</v>
      </c>
    </row>
    <row r="40" ht="18" customHeight="1" spans="1:7">
      <c r="A40" s="282" t="s">
        <v>1530</v>
      </c>
      <c r="B40" s="279"/>
      <c r="C40" s="279">
        <v>0</v>
      </c>
      <c r="D40" s="279">
        <f t="shared" ref="D40:D82" si="2">IF(B40=0,0,C40/B40)*100</f>
        <v>0</v>
      </c>
      <c r="E40" s="279"/>
      <c r="F40" s="279"/>
      <c r="G40" s="281"/>
    </row>
    <row r="41" ht="18" customHeight="1" spans="1:7">
      <c r="A41" s="282" t="s">
        <v>1531</v>
      </c>
      <c r="B41" s="279"/>
      <c r="C41" s="279">
        <v>0</v>
      </c>
      <c r="D41" s="279">
        <f t="shared" si="2"/>
        <v>0</v>
      </c>
      <c r="E41" s="279"/>
      <c r="F41" s="279"/>
      <c r="G41" s="281"/>
    </row>
    <row r="42" ht="18" customHeight="1" spans="1:7">
      <c r="A42" s="282" t="s">
        <v>1532</v>
      </c>
      <c r="B42" s="279"/>
      <c r="C42" s="279">
        <v>0</v>
      </c>
      <c r="D42" s="279">
        <f t="shared" si="2"/>
        <v>0</v>
      </c>
      <c r="E42" s="279"/>
      <c r="F42" s="279"/>
      <c r="G42" s="281"/>
    </row>
    <row r="43" ht="18" customHeight="1" spans="1:7">
      <c r="A43" s="282" t="s">
        <v>1533</v>
      </c>
      <c r="B43" s="279">
        <v>742</v>
      </c>
      <c r="C43" s="279">
        <v>1902</v>
      </c>
      <c r="D43" s="281">
        <f t="shared" si="2"/>
        <v>256.33423180593</v>
      </c>
      <c r="E43" s="279">
        <v>782</v>
      </c>
      <c r="F43" s="279">
        <v>-1120</v>
      </c>
      <c r="G43" s="281">
        <v>-58.8853838065195</v>
      </c>
    </row>
    <row r="44" ht="18" customHeight="1" spans="1:7">
      <c r="A44" s="283" t="s">
        <v>1534</v>
      </c>
      <c r="B44" s="279">
        <v>3926</v>
      </c>
      <c r="C44" s="279">
        <v>10838</v>
      </c>
      <c r="D44" s="281">
        <f t="shared" si="2"/>
        <v>276.057055527254</v>
      </c>
      <c r="E44" s="279">
        <v>6626</v>
      </c>
      <c r="F44" s="279">
        <v>-4212</v>
      </c>
      <c r="G44" s="281">
        <v>-38.8632589038568</v>
      </c>
    </row>
    <row r="45" ht="18" customHeight="1" spans="1:7">
      <c r="A45" s="282" t="s">
        <v>1535</v>
      </c>
      <c r="B45" s="279">
        <v>52</v>
      </c>
      <c r="C45" s="279">
        <v>371</v>
      </c>
      <c r="D45" s="281">
        <f t="shared" si="2"/>
        <v>713.461538461538</v>
      </c>
      <c r="E45" s="279">
        <v>45</v>
      </c>
      <c r="F45" s="279">
        <v>-326</v>
      </c>
      <c r="G45" s="281">
        <v>-87.8706199460916</v>
      </c>
    </row>
    <row r="46" ht="18" customHeight="1" spans="1:7">
      <c r="A46" s="282" t="s">
        <v>1536</v>
      </c>
      <c r="B46" s="279">
        <v>0</v>
      </c>
      <c r="C46" s="279"/>
      <c r="D46" s="279">
        <f t="shared" si="2"/>
        <v>0</v>
      </c>
      <c r="E46" s="279">
        <v>0</v>
      </c>
      <c r="F46" s="279">
        <v>0</v>
      </c>
      <c r="G46" s="281">
        <v>0</v>
      </c>
    </row>
    <row r="47" ht="18" customHeight="1" spans="1:7">
      <c r="A47" s="282" t="s">
        <v>1537</v>
      </c>
      <c r="B47" s="279">
        <v>0</v>
      </c>
      <c r="C47" s="279"/>
      <c r="D47" s="279">
        <f t="shared" si="2"/>
        <v>0</v>
      </c>
      <c r="E47" s="279">
        <v>0</v>
      </c>
      <c r="F47" s="279">
        <v>0</v>
      </c>
      <c r="G47" s="281">
        <v>0</v>
      </c>
    </row>
    <row r="48" ht="18" customHeight="1" spans="1:7">
      <c r="A48" s="282" t="s">
        <v>1538</v>
      </c>
      <c r="B48" s="279">
        <v>0</v>
      </c>
      <c r="C48" s="279">
        <v>0</v>
      </c>
      <c r="D48" s="279">
        <f t="shared" si="2"/>
        <v>0</v>
      </c>
      <c r="E48" s="279">
        <v>0</v>
      </c>
      <c r="F48" s="279">
        <v>0</v>
      </c>
      <c r="G48" s="281">
        <v>0</v>
      </c>
    </row>
    <row r="49" ht="18" customHeight="1" spans="1:7">
      <c r="A49" s="282" t="s">
        <v>1539</v>
      </c>
      <c r="B49" s="279">
        <v>0</v>
      </c>
      <c r="C49" s="279">
        <v>0</v>
      </c>
      <c r="D49" s="279">
        <f t="shared" si="2"/>
        <v>0</v>
      </c>
      <c r="E49" s="279">
        <v>0</v>
      </c>
      <c r="F49" s="279">
        <v>0</v>
      </c>
      <c r="G49" s="281">
        <v>0</v>
      </c>
    </row>
    <row r="50" ht="18" customHeight="1" spans="1:7">
      <c r="A50" s="282" t="s">
        <v>1540</v>
      </c>
      <c r="B50" s="279">
        <v>0</v>
      </c>
      <c r="C50" s="279">
        <v>0</v>
      </c>
      <c r="D50" s="279">
        <f t="shared" si="2"/>
        <v>0</v>
      </c>
      <c r="E50" s="279">
        <v>0</v>
      </c>
      <c r="F50" s="279">
        <v>0</v>
      </c>
      <c r="G50" s="281">
        <v>0</v>
      </c>
    </row>
    <row r="51" ht="18" customHeight="1" spans="1:7">
      <c r="A51" s="282" t="s">
        <v>1541</v>
      </c>
      <c r="B51" s="279">
        <v>0</v>
      </c>
      <c r="C51" s="279">
        <v>25</v>
      </c>
      <c r="D51" s="279">
        <f t="shared" si="2"/>
        <v>0</v>
      </c>
      <c r="E51" s="279">
        <v>0</v>
      </c>
      <c r="F51" s="279">
        <v>-25</v>
      </c>
      <c r="G51" s="281">
        <v>-100</v>
      </c>
    </row>
    <row r="52" ht="18" customHeight="1" spans="1:7">
      <c r="A52" s="282" t="s">
        <v>1542</v>
      </c>
      <c r="B52" s="279">
        <v>172</v>
      </c>
      <c r="C52" s="279">
        <v>192</v>
      </c>
      <c r="D52" s="281">
        <f t="shared" si="2"/>
        <v>111.627906976744</v>
      </c>
      <c r="E52" s="279">
        <v>41</v>
      </c>
      <c r="F52" s="279">
        <v>-151</v>
      </c>
      <c r="G52" s="281">
        <v>-78.6458333333333</v>
      </c>
    </row>
    <row r="53" ht="18" customHeight="1" spans="1:7">
      <c r="A53" s="282" t="s">
        <v>1543</v>
      </c>
      <c r="B53" s="279">
        <v>388</v>
      </c>
      <c r="C53" s="279">
        <v>501</v>
      </c>
      <c r="D53" s="281">
        <f t="shared" si="2"/>
        <v>129.123711340206</v>
      </c>
      <c r="E53" s="279">
        <v>353</v>
      </c>
      <c r="F53" s="279">
        <v>-148</v>
      </c>
      <c r="G53" s="281">
        <v>-29.5409181636727</v>
      </c>
    </row>
    <row r="54" ht="18" customHeight="1" spans="1:7">
      <c r="A54" s="282" t="s">
        <v>1544</v>
      </c>
      <c r="B54" s="279">
        <v>-398</v>
      </c>
      <c r="C54" s="279">
        <v>3318</v>
      </c>
      <c r="D54" s="281">
        <f t="shared" si="2"/>
        <v>-833.668341708543</v>
      </c>
      <c r="E54" s="279">
        <v>0</v>
      </c>
      <c r="F54" s="279">
        <v>-3318</v>
      </c>
      <c r="G54" s="281">
        <v>-100</v>
      </c>
    </row>
    <row r="55" ht="18" customHeight="1" spans="1:7">
      <c r="A55" s="282" t="s">
        <v>1545</v>
      </c>
      <c r="B55" s="279">
        <v>0</v>
      </c>
      <c r="C55" s="279">
        <v>115</v>
      </c>
      <c r="D55" s="279">
        <f t="shared" si="2"/>
        <v>0</v>
      </c>
      <c r="E55" s="279">
        <v>0</v>
      </c>
      <c r="F55" s="279">
        <v>-115</v>
      </c>
      <c r="G55" s="281">
        <v>-100</v>
      </c>
    </row>
    <row r="56" ht="18" customHeight="1" spans="1:7">
      <c r="A56" s="282" t="s">
        <v>1546</v>
      </c>
      <c r="B56" s="279">
        <v>2699</v>
      </c>
      <c r="C56" s="279">
        <v>2959</v>
      </c>
      <c r="D56" s="281">
        <f t="shared" si="2"/>
        <v>109.633197480548</v>
      </c>
      <c r="E56" s="279">
        <v>6180</v>
      </c>
      <c r="F56" s="285">
        <v>3221</v>
      </c>
      <c r="G56" s="281">
        <v>108.854342683339</v>
      </c>
    </row>
    <row r="57" ht="18" customHeight="1" spans="1:7">
      <c r="A57" s="282" t="s">
        <v>1547</v>
      </c>
      <c r="B57" s="279">
        <v>100</v>
      </c>
      <c r="C57" s="279">
        <v>239</v>
      </c>
      <c r="D57" s="281">
        <f t="shared" si="2"/>
        <v>239</v>
      </c>
      <c r="E57" s="279">
        <v>0</v>
      </c>
      <c r="F57" s="285">
        <v>-239</v>
      </c>
      <c r="G57" s="281">
        <v>-100</v>
      </c>
    </row>
    <row r="58" ht="18" customHeight="1" spans="1:7">
      <c r="A58" s="282" t="s">
        <v>1548</v>
      </c>
      <c r="B58" s="279">
        <v>0</v>
      </c>
      <c r="C58" s="279">
        <v>1740</v>
      </c>
      <c r="D58" s="279">
        <f t="shared" si="2"/>
        <v>0</v>
      </c>
      <c r="E58" s="279">
        <v>0</v>
      </c>
      <c r="F58" s="285">
        <v>-1740</v>
      </c>
      <c r="G58" s="281">
        <v>-100</v>
      </c>
    </row>
    <row r="59" ht="18" customHeight="1" spans="1:7">
      <c r="A59" s="282" t="s">
        <v>1549</v>
      </c>
      <c r="B59" s="279">
        <v>750</v>
      </c>
      <c r="C59" s="279">
        <v>510</v>
      </c>
      <c r="D59" s="281">
        <f t="shared" si="2"/>
        <v>68</v>
      </c>
      <c r="E59" s="279">
        <v>0</v>
      </c>
      <c r="F59" s="285">
        <v>-510</v>
      </c>
      <c r="G59" s="281">
        <v>-100</v>
      </c>
    </row>
    <row r="60" ht="18" customHeight="1" spans="1:7">
      <c r="A60" s="282" t="s">
        <v>1550</v>
      </c>
      <c r="B60" s="279">
        <v>0</v>
      </c>
      <c r="C60" s="279">
        <v>705</v>
      </c>
      <c r="D60" s="279">
        <f t="shared" si="2"/>
        <v>0</v>
      </c>
      <c r="E60" s="279">
        <v>0</v>
      </c>
      <c r="F60" s="285">
        <v>-705</v>
      </c>
      <c r="G60" s="281">
        <v>-100</v>
      </c>
    </row>
    <row r="61" ht="18" customHeight="1" spans="1:7">
      <c r="A61" s="282" t="s">
        <v>1551</v>
      </c>
      <c r="B61" s="279">
        <v>0</v>
      </c>
      <c r="C61" s="279">
        <v>0</v>
      </c>
      <c r="D61" s="279">
        <f t="shared" si="2"/>
        <v>0</v>
      </c>
      <c r="E61" s="279">
        <v>0</v>
      </c>
      <c r="F61" s="285">
        <v>0</v>
      </c>
      <c r="G61" s="281">
        <v>0</v>
      </c>
    </row>
    <row r="62" ht="18" customHeight="1" spans="1:7">
      <c r="A62" s="282" t="s">
        <v>1552</v>
      </c>
      <c r="B62" s="279">
        <v>0</v>
      </c>
      <c r="C62" s="279">
        <v>0</v>
      </c>
      <c r="D62" s="279">
        <f t="shared" si="2"/>
        <v>0</v>
      </c>
      <c r="E62" s="279">
        <v>0</v>
      </c>
      <c r="F62" s="285">
        <v>0</v>
      </c>
      <c r="G62" s="281">
        <v>0</v>
      </c>
    </row>
    <row r="63" ht="18" customHeight="1" spans="1:7">
      <c r="A63" s="282" t="s">
        <v>1553</v>
      </c>
      <c r="B63" s="279">
        <v>2</v>
      </c>
      <c r="C63" s="279">
        <v>2</v>
      </c>
      <c r="D63" s="281">
        <f t="shared" si="2"/>
        <v>100</v>
      </c>
      <c r="E63" s="279">
        <v>2</v>
      </c>
      <c r="F63" s="285">
        <v>0</v>
      </c>
      <c r="G63" s="281">
        <v>0</v>
      </c>
    </row>
    <row r="64" ht="18" customHeight="1" spans="1:7">
      <c r="A64" s="282" t="s">
        <v>1554</v>
      </c>
      <c r="B64" s="279">
        <v>161</v>
      </c>
      <c r="C64" s="279">
        <v>161</v>
      </c>
      <c r="D64" s="281">
        <f t="shared" si="2"/>
        <v>100</v>
      </c>
      <c r="E64" s="279">
        <v>5</v>
      </c>
      <c r="F64" s="285">
        <v>-156</v>
      </c>
      <c r="G64" s="281">
        <v>-96.8944099378882</v>
      </c>
    </row>
    <row r="65" ht="18" customHeight="1" spans="1:7">
      <c r="A65" s="282" t="s">
        <v>1555</v>
      </c>
      <c r="B65" s="279">
        <v>0</v>
      </c>
      <c r="C65" s="279"/>
      <c r="D65" s="279">
        <f t="shared" si="2"/>
        <v>0</v>
      </c>
      <c r="E65" s="279">
        <v>0</v>
      </c>
      <c r="F65" s="286">
        <v>0</v>
      </c>
      <c r="G65" s="281">
        <v>0</v>
      </c>
    </row>
    <row r="66" ht="18" customHeight="1" spans="1:7">
      <c r="A66" s="287" t="s">
        <v>1556</v>
      </c>
      <c r="B66" s="286">
        <v>61706</v>
      </c>
      <c r="C66" s="286">
        <v>62019</v>
      </c>
      <c r="D66" s="278">
        <f t="shared" si="2"/>
        <v>100.507244028133</v>
      </c>
      <c r="E66" s="286">
        <v>50726</v>
      </c>
      <c r="F66" s="286">
        <v>-11293</v>
      </c>
      <c r="G66" s="278">
        <v>-18.2089359712346</v>
      </c>
    </row>
    <row r="67" ht="18" customHeight="1" spans="1:7">
      <c r="A67" s="287" t="s">
        <v>1557</v>
      </c>
      <c r="B67" s="286">
        <f>SUM(B68:B70)</f>
        <v>21000</v>
      </c>
      <c r="C67" s="286">
        <v>537</v>
      </c>
      <c r="D67" s="278">
        <f t="shared" si="2"/>
        <v>2.55714285714286</v>
      </c>
      <c r="E67" s="279">
        <v>120</v>
      </c>
      <c r="F67" s="285">
        <v>-417</v>
      </c>
      <c r="G67" s="278">
        <v>-77.6536312849162</v>
      </c>
    </row>
    <row r="68" ht="18" customHeight="1" spans="1:7">
      <c r="A68" s="282" t="s">
        <v>1558</v>
      </c>
      <c r="B68" s="279">
        <v>21000</v>
      </c>
      <c r="C68" s="285">
        <v>466</v>
      </c>
      <c r="D68" s="281">
        <f t="shared" si="2"/>
        <v>2.21904761904762</v>
      </c>
      <c r="E68" s="279">
        <v>0</v>
      </c>
      <c r="F68" s="285">
        <v>-466</v>
      </c>
      <c r="G68" s="278">
        <v>-100</v>
      </c>
    </row>
    <row r="69" ht="18" customHeight="1" spans="1:7">
      <c r="A69" s="282" t="s">
        <v>1559</v>
      </c>
      <c r="B69" s="279">
        <v>0</v>
      </c>
      <c r="C69" s="285">
        <v>71</v>
      </c>
      <c r="D69" s="279">
        <f t="shared" si="2"/>
        <v>0</v>
      </c>
      <c r="E69" s="279">
        <v>120</v>
      </c>
      <c r="F69" s="285">
        <v>49</v>
      </c>
      <c r="G69" s="281">
        <v>69.0140845070423</v>
      </c>
    </row>
    <row r="70" ht="18" customHeight="1" spans="1:7">
      <c r="A70" s="282" t="s">
        <v>1560</v>
      </c>
      <c r="B70" s="279">
        <v>0</v>
      </c>
      <c r="C70" s="288"/>
      <c r="D70" s="279">
        <f t="shared" si="2"/>
        <v>0</v>
      </c>
      <c r="E70" s="279">
        <v>0</v>
      </c>
      <c r="F70" s="285">
        <v>0</v>
      </c>
      <c r="G70" s="281">
        <v>0</v>
      </c>
    </row>
    <row r="71" ht="18" customHeight="1" spans="1:7">
      <c r="A71" s="287" t="s">
        <v>1561</v>
      </c>
      <c r="B71" s="279">
        <v>0</v>
      </c>
      <c r="C71" s="286">
        <v>24773</v>
      </c>
      <c r="D71" s="279">
        <f t="shared" si="2"/>
        <v>0</v>
      </c>
      <c r="E71" s="279">
        <v>10700</v>
      </c>
      <c r="F71" s="285">
        <v>-14073</v>
      </c>
      <c r="G71" s="281">
        <v>-56.8078149598353</v>
      </c>
    </row>
    <row r="72" ht="18" customHeight="1" spans="1:7">
      <c r="A72" s="287" t="s">
        <v>1562</v>
      </c>
      <c r="B72" s="279">
        <v>0</v>
      </c>
      <c r="C72" s="288"/>
      <c r="D72" s="279">
        <f t="shared" si="2"/>
        <v>0</v>
      </c>
      <c r="E72" s="279">
        <v>0</v>
      </c>
      <c r="F72" s="285">
        <v>0</v>
      </c>
      <c r="G72" s="278">
        <v>0</v>
      </c>
    </row>
    <row r="73" ht="18" customHeight="1" spans="1:7">
      <c r="A73" s="287" t="s">
        <v>1563</v>
      </c>
      <c r="B73" s="279">
        <v>0</v>
      </c>
      <c r="C73" s="286"/>
      <c r="D73" s="279">
        <f t="shared" si="2"/>
        <v>0</v>
      </c>
      <c r="E73" s="279">
        <v>19800</v>
      </c>
      <c r="F73" s="289">
        <v>19800</v>
      </c>
      <c r="G73" s="278">
        <v>0</v>
      </c>
    </row>
    <row r="74" spans="1:7">
      <c r="A74" s="290" t="s">
        <v>1564</v>
      </c>
      <c r="B74" s="291">
        <v>11552</v>
      </c>
      <c r="C74" s="292">
        <v>95861</v>
      </c>
      <c r="D74" s="278">
        <f t="shared" si="2"/>
        <v>829.821675900277</v>
      </c>
      <c r="E74" s="291">
        <v>17780</v>
      </c>
      <c r="F74" s="292">
        <v>6228</v>
      </c>
      <c r="G74" s="293">
        <v>53.9127423822715</v>
      </c>
    </row>
    <row r="75" spans="1:7">
      <c r="A75" s="294" t="s">
        <v>1565</v>
      </c>
      <c r="B75" s="295">
        <v>10052</v>
      </c>
      <c r="C75" s="296">
        <v>5528</v>
      </c>
      <c r="D75" s="281">
        <f t="shared" si="2"/>
        <v>54.9940310385993</v>
      </c>
      <c r="E75" s="295">
        <v>5800</v>
      </c>
      <c r="F75" s="296">
        <v>-4252</v>
      </c>
      <c r="G75" s="297">
        <v>-42.300039793076</v>
      </c>
    </row>
    <row r="76" s="257" customFormat="1" spans="1:7">
      <c r="A76" s="294" t="s">
        <v>1566</v>
      </c>
      <c r="B76" s="295"/>
      <c r="C76" s="298">
        <v>169</v>
      </c>
      <c r="D76" s="279">
        <f t="shared" si="2"/>
        <v>0</v>
      </c>
      <c r="E76" s="295">
        <v>169</v>
      </c>
      <c r="F76" s="296">
        <v>169</v>
      </c>
      <c r="G76" s="297">
        <v>0</v>
      </c>
    </row>
    <row r="77" s="257" customFormat="1" spans="1:7">
      <c r="A77" s="294" t="s">
        <v>1567</v>
      </c>
      <c r="B77" s="295">
        <v>10052</v>
      </c>
      <c r="C77" s="298">
        <v>5359</v>
      </c>
      <c r="D77" s="281">
        <f t="shared" si="2"/>
        <v>53.3127735773975</v>
      </c>
      <c r="E77" s="295">
        <v>5631</v>
      </c>
      <c r="F77" s="296">
        <v>-4421</v>
      </c>
      <c r="G77" s="297">
        <v>-43.9812972542778</v>
      </c>
    </row>
    <row r="78" s="257" customFormat="1" spans="1:7">
      <c r="A78" s="294" t="s">
        <v>1568</v>
      </c>
      <c r="B78" s="295"/>
      <c r="C78" s="298"/>
      <c r="D78" s="279">
        <f t="shared" si="2"/>
        <v>0</v>
      </c>
      <c r="E78" s="295"/>
      <c r="F78" s="296"/>
      <c r="G78" s="297"/>
    </row>
    <row r="79" spans="1:7">
      <c r="A79" s="294" t="s">
        <v>1569</v>
      </c>
      <c r="B79" s="295"/>
      <c r="C79" s="298">
        <v>50726</v>
      </c>
      <c r="D79" s="279">
        <f t="shared" si="2"/>
        <v>0</v>
      </c>
      <c r="E79" s="295"/>
      <c r="F79" s="296"/>
      <c r="G79" s="297"/>
    </row>
    <row r="80" spans="1:7">
      <c r="A80" s="294" t="s">
        <v>1570</v>
      </c>
      <c r="B80" s="295"/>
      <c r="C80" s="298"/>
      <c r="D80" s="279">
        <f t="shared" si="2"/>
        <v>0</v>
      </c>
      <c r="E80" s="295"/>
      <c r="F80" s="296"/>
      <c r="G80" s="297"/>
    </row>
    <row r="81" spans="1:7">
      <c r="A81" s="294" t="s">
        <v>1571</v>
      </c>
      <c r="B81" s="295"/>
      <c r="C81" s="298">
        <v>19813</v>
      </c>
      <c r="D81" s="279">
        <f t="shared" si="2"/>
        <v>0</v>
      </c>
      <c r="E81" s="295"/>
      <c r="F81" s="296"/>
      <c r="G81" s="297"/>
    </row>
    <row r="82" spans="1:7">
      <c r="A82" s="294" t="s">
        <v>1572</v>
      </c>
      <c r="B82" s="295">
        <v>1500</v>
      </c>
      <c r="C82" s="299">
        <v>19794</v>
      </c>
      <c r="D82" s="281">
        <f t="shared" si="2"/>
        <v>1319.6</v>
      </c>
      <c r="E82" s="295">
        <v>11980</v>
      </c>
      <c r="F82" s="296">
        <v>10480</v>
      </c>
      <c r="G82" s="297">
        <v>698.666666666667</v>
      </c>
    </row>
  </sheetData>
  <autoFilter ref="A5:XFD82">
    <extLst/>
  </autoFilter>
  <mergeCells count="4">
    <mergeCell ref="A2:G2"/>
    <mergeCell ref="B4:D4"/>
    <mergeCell ref="E4:G4"/>
    <mergeCell ref="A4:A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B51"/>
  <sheetViews>
    <sheetView topLeftCell="A13" workbookViewId="0">
      <selection activeCell="B25" sqref="B25"/>
    </sheetView>
  </sheetViews>
  <sheetFormatPr defaultColWidth="5.75" defaultRowHeight="14.25" outlineLevelCol="1"/>
  <cols>
    <col min="1" max="1" width="59.5" style="247" customWidth="1"/>
    <col min="2" max="2" width="41.375" style="247" customWidth="1"/>
    <col min="3" max="16384" width="5.75" style="247"/>
  </cols>
  <sheetData>
    <row r="1" s="247" customFormat="1" spans="1:1">
      <c r="A1" s="229" t="s">
        <v>1573</v>
      </c>
    </row>
    <row r="2" s="247" customFormat="1" ht="33.95" customHeight="1" spans="1:2">
      <c r="A2" s="248" t="s">
        <v>1574</v>
      </c>
      <c r="B2" s="248"/>
    </row>
    <row r="3" s="247" customFormat="1" ht="17.1" customHeight="1" spans="2:2">
      <c r="B3" s="249" t="s">
        <v>37</v>
      </c>
    </row>
    <row r="4" s="247" customFormat="1" ht="23.25" customHeight="1" spans="1:2">
      <c r="A4" s="250" t="s">
        <v>38</v>
      </c>
      <c r="B4" s="250" t="s">
        <v>1399</v>
      </c>
    </row>
    <row r="5" s="247" customFormat="1" ht="24.75" customHeight="1" spans="1:2">
      <c r="A5" s="250"/>
      <c r="B5" s="250"/>
    </row>
    <row r="6" s="247" customFormat="1" ht="15.95" customHeight="1" spans="1:2">
      <c r="A6" s="235" t="s">
        <v>1575</v>
      </c>
      <c r="B6" s="251"/>
    </row>
    <row r="7" s="247" customFormat="1" ht="15.95" customHeight="1" spans="1:2">
      <c r="A7" s="240" t="s">
        <v>1576</v>
      </c>
      <c r="B7" s="252"/>
    </row>
    <row r="8" s="247" customFormat="1" ht="15.95" customHeight="1" spans="1:2">
      <c r="A8" s="240" t="s">
        <v>1577</v>
      </c>
      <c r="B8" s="252"/>
    </row>
    <row r="9" s="247" customFormat="1" ht="15.95" customHeight="1" spans="1:2">
      <c r="A9" s="240" t="s">
        <v>1578</v>
      </c>
      <c r="B9" s="252"/>
    </row>
    <row r="10" s="247" customFormat="1" ht="15.95" customHeight="1" spans="1:2">
      <c r="A10" s="240" t="s">
        <v>1579</v>
      </c>
      <c r="B10" s="252"/>
    </row>
    <row r="11" s="247" customFormat="1" ht="15.95" customHeight="1" spans="1:2">
      <c r="A11" s="240" t="s">
        <v>1580</v>
      </c>
      <c r="B11" s="252"/>
    </row>
    <row r="12" s="247" customFormat="1" ht="15.95" customHeight="1" spans="1:2">
      <c r="A12" s="242" t="s">
        <v>1581</v>
      </c>
      <c r="B12" s="252"/>
    </row>
    <row r="13" s="247" customFormat="1" ht="15.95" customHeight="1" spans="1:2">
      <c r="A13" s="243" t="s">
        <v>1582</v>
      </c>
      <c r="B13" s="252"/>
    </row>
    <row r="14" s="247" customFormat="1" ht="15.95" customHeight="1" spans="1:2">
      <c r="A14" s="243" t="s">
        <v>1583</v>
      </c>
      <c r="B14" s="252"/>
    </row>
    <row r="15" s="247" customFormat="1" ht="15.95" customHeight="1" spans="1:2">
      <c r="A15" s="240" t="s">
        <v>1584</v>
      </c>
      <c r="B15" s="252"/>
    </row>
    <row r="16" s="247" customFormat="1" ht="15.95" customHeight="1" spans="1:2">
      <c r="A16" s="240" t="s">
        <v>1585</v>
      </c>
      <c r="B16" s="252"/>
    </row>
    <row r="17" s="247" customFormat="1" ht="15.95" customHeight="1" spans="1:2">
      <c r="A17" s="240" t="s">
        <v>1586</v>
      </c>
      <c r="B17" s="252"/>
    </row>
    <row r="18" s="247" customFormat="1" ht="15.95" customHeight="1" spans="1:2">
      <c r="A18" s="240" t="s">
        <v>1587</v>
      </c>
      <c r="B18" s="252"/>
    </row>
    <row r="19" s="247" customFormat="1" ht="15.95" customHeight="1" spans="1:2">
      <c r="A19" s="240" t="s">
        <v>1588</v>
      </c>
      <c r="B19" s="252"/>
    </row>
    <row r="20" s="247" customFormat="1" ht="15.95" customHeight="1" spans="1:2">
      <c r="A20" s="240" t="s">
        <v>1589</v>
      </c>
      <c r="B20" s="252"/>
    </row>
    <row r="21" s="247" customFormat="1" ht="15.95" customHeight="1" spans="1:2">
      <c r="A21" s="240" t="s">
        <v>1590</v>
      </c>
      <c r="B21" s="252"/>
    </row>
    <row r="22" s="247" customFormat="1" ht="15.95" customHeight="1" spans="1:2">
      <c r="A22" s="240" t="s">
        <v>1591</v>
      </c>
      <c r="B22" s="252"/>
    </row>
    <row r="23" s="247" customFormat="1" ht="15.95" customHeight="1" spans="1:2">
      <c r="A23" s="240" t="s">
        <v>1592</v>
      </c>
      <c r="B23" s="252"/>
    </row>
    <row r="24" s="247" customFormat="1" ht="15.95" customHeight="1" spans="1:2">
      <c r="A24" s="240" t="s">
        <v>1593</v>
      </c>
      <c r="B24" s="252"/>
    </row>
    <row r="25" s="247" customFormat="1" ht="15.95" customHeight="1" spans="1:2">
      <c r="A25" s="240" t="s">
        <v>1594</v>
      </c>
      <c r="B25" s="252"/>
    </row>
    <row r="26" s="247" customFormat="1" ht="15.95" customHeight="1" spans="1:2">
      <c r="A26" s="240" t="s">
        <v>1595</v>
      </c>
      <c r="B26" s="252"/>
    </row>
    <row r="27" s="247" customFormat="1" ht="15.95" customHeight="1" spans="1:2">
      <c r="A27" s="240" t="s">
        <v>1596</v>
      </c>
      <c r="B27" s="252"/>
    </row>
    <row r="28" s="247" customFormat="1" ht="15.95" customHeight="1" spans="1:2">
      <c r="A28" s="240" t="s">
        <v>1597</v>
      </c>
      <c r="B28" s="252"/>
    </row>
    <row r="29" s="247" customFormat="1" ht="15.95" customHeight="1" spans="1:2">
      <c r="A29" s="240" t="s">
        <v>1598</v>
      </c>
      <c r="B29" s="252"/>
    </row>
    <row r="30" s="247" customFormat="1" ht="15.95" customHeight="1" spans="1:2">
      <c r="A30" s="240" t="s">
        <v>1599</v>
      </c>
      <c r="B30" s="252"/>
    </row>
    <row r="31" s="247" customFormat="1" ht="15.95" customHeight="1" spans="1:2">
      <c r="A31" s="253" t="s">
        <v>1600</v>
      </c>
      <c r="B31" s="252"/>
    </row>
    <row r="32" s="247" customFormat="1" ht="15.95" customHeight="1" spans="1:2">
      <c r="A32" s="243" t="s">
        <v>1601</v>
      </c>
      <c r="B32" s="252"/>
    </row>
    <row r="33" s="247" customFormat="1" ht="15.95" customHeight="1" spans="1:2">
      <c r="A33" s="243" t="s">
        <v>1602</v>
      </c>
      <c r="B33" s="252"/>
    </row>
    <row r="34" s="247" customFormat="1" ht="15.95" customHeight="1" spans="1:2">
      <c r="A34" s="243" t="s">
        <v>1603</v>
      </c>
      <c r="B34" s="252"/>
    </row>
    <row r="35" s="247" customFormat="1" ht="15.95" customHeight="1" spans="1:2">
      <c r="A35" s="240" t="s">
        <v>1604</v>
      </c>
      <c r="B35" s="252"/>
    </row>
    <row r="36" s="247" customFormat="1" ht="15.95" customHeight="1" spans="1:2">
      <c r="A36" s="242" t="s">
        <v>1605</v>
      </c>
      <c r="B36" s="252"/>
    </row>
    <row r="37" s="247" customFormat="1" ht="15.95" customHeight="1" spans="1:2">
      <c r="A37" s="240" t="s">
        <v>1606</v>
      </c>
      <c r="B37" s="252"/>
    </row>
    <row r="38" s="247" customFormat="1" ht="15.95" customHeight="1" spans="1:2">
      <c r="A38" s="240" t="s">
        <v>1607</v>
      </c>
      <c r="B38" s="252"/>
    </row>
    <row r="39" s="247" customFormat="1" ht="15.95" customHeight="1" spans="1:2">
      <c r="A39" s="240" t="s">
        <v>1608</v>
      </c>
      <c r="B39" s="252"/>
    </row>
    <row r="40" s="247" customFormat="1" ht="15.95" customHeight="1" spans="1:2">
      <c r="A40" s="240" t="s">
        <v>1609</v>
      </c>
      <c r="B40" s="252"/>
    </row>
    <row r="41" s="247" customFormat="1" ht="15.95" customHeight="1" spans="1:2">
      <c r="A41" s="240" t="s">
        <v>1610</v>
      </c>
      <c r="B41" s="252"/>
    </row>
    <row r="42" s="247" customFormat="1" ht="15.95" customHeight="1" spans="1:2">
      <c r="A42" s="240" t="s">
        <v>1611</v>
      </c>
      <c r="B42" s="252"/>
    </row>
    <row r="43" s="247" customFormat="1" ht="15.95" customHeight="1" spans="1:2">
      <c r="A43" s="240" t="s">
        <v>1612</v>
      </c>
      <c r="B43" s="252"/>
    </row>
    <row r="44" s="247" customFormat="1" ht="15.95" customHeight="1" spans="1:2">
      <c r="A44" s="240" t="s">
        <v>1613</v>
      </c>
      <c r="B44" s="252"/>
    </row>
    <row r="45" s="247" customFormat="1" ht="15.95" customHeight="1" spans="1:2">
      <c r="A45" s="240" t="s">
        <v>1614</v>
      </c>
      <c r="B45" s="252"/>
    </row>
    <row r="46" s="247" customFormat="1" ht="15.95" customHeight="1" spans="1:2">
      <c r="A46" s="240" t="s">
        <v>1615</v>
      </c>
      <c r="B46" s="252"/>
    </row>
    <row r="47" s="247" customFormat="1" ht="15.95" customHeight="1" spans="1:2">
      <c r="A47" s="240" t="s">
        <v>1616</v>
      </c>
      <c r="B47" s="252"/>
    </row>
    <row r="48" s="247" customFormat="1" ht="15.95" customHeight="1" spans="1:2">
      <c r="A48" s="240" t="s">
        <v>1617</v>
      </c>
      <c r="B48" s="252"/>
    </row>
    <row r="49" s="247" customFormat="1" ht="15.95" customHeight="1" spans="1:2">
      <c r="A49" s="254" t="s">
        <v>1618</v>
      </c>
      <c r="B49" s="252"/>
    </row>
    <row r="51" s="247" customFormat="1" ht="25.5" customHeight="1" spans="1:1">
      <c r="A51" s="255" t="s">
        <v>1619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E55"/>
  <sheetViews>
    <sheetView topLeftCell="A30" workbookViewId="0">
      <selection activeCell="B4" sqref="B4:B5"/>
    </sheetView>
  </sheetViews>
  <sheetFormatPr defaultColWidth="5.75" defaultRowHeight="14.25" outlineLevelCol="4"/>
  <cols>
    <col min="1" max="1" width="46" style="228" customWidth="1"/>
    <col min="2" max="2" width="16.5" style="228" customWidth="1"/>
    <col min="3" max="3" width="15.875" style="228" customWidth="1"/>
    <col min="4" max="4" width="15.75" style="228" customWidth="1"/>
    <col min="5" max="5" width="14.75" style="228" customWidth="1"/>
    <col min="6" max="16384" width="5.75" style="228"/>
  </cols>
  <sheetData>
    <row r="1" s="228" customFormat="1" spans="1:3">
      <c r="A1" s="229" t="s">
        <v>1620</v>
      </c>
      <c r="C1" s="230"/>
    </row>
    <row r="2" s="228" customFormat="1" ht="33.95" customHeight="1" spans="1:5">
      <c r="A2" s="231" t="s">
        <v>1621</v>
      </c>
      <c r="B2" s="231"/>
      <c r="C2" s="231"/>
      <c r="D2" s="231"/>
      <c r="E2" s="231"/>
    </row>
    <row r="3" s="228" customFormat="1" ht="17.1" customHeight="1" spans="3:5">
      <c r="C3" s="232" t="s">
        <v>37</v>
      </c>
      <c r="D3" s="232"/>
      <c r="E3" s="232"/>
    </row>
    <row r="4" s="228" customFormat="1" ht="23.25" customHeight="1" spans="1:5">
      <c r="A4" s="233" t="s">
        <v>38</v>
      </c>
      <c r="B4" s="233" t="s">
        <v>46</v>
      </c>
      <c r="C4" s="234" t="s">
        <v>1622</v>
      </c>
      <c r="D4" s="234"/>
      <c r="E4" s="234"/>
    </row>
    <row r="5" s="228" customFormat="1" ht="24.75" customHeight="1" spans="1:5">
      <c r="A5" s="233"/>
      <c r="B5" s="233"/>
      <c r="C5" s="233" t="s">
        <v>1623</v>
      </c>
      <c r="D5" s="233" t="s">
        <v>1624</v>
      </c>
      <c r="E5" s="233" t="s">
        <v>1625</v>
      </c>
    </row>
    <row r="6" s="228" customFormat="1" ht="24.75" customHeight="1" spans="1:5">
      <c r="A6" s="233" t="s">
        <v>1626</v>
      </c>
      <c r="B6" s="233"/>
      <c r="C6" s="233"/>
      <c r="D6" s="233"/>
      <c r="E6" s="233"/>
    </row>
    <row r="7" s="228" customFormat="1" ht="15.95" customHeight="1" spans="1:5">
      <c r="A7" s="235" t="s">
        <v>1627</v>
      </c>
      <c r="B7" s="236"/>
      <c r="C7" s="237"/>
      <c r="D7" s="238"/>
      <c r="E7" s="239"/>
    </row>
    <row r="8" s="228" customFormat="1" ht="15.95" customHeight="1" spans="1:5">
      <c r="A8" s="235" t="s">
        <v>1628</v>
      </c>
      <c r="B8" s="236"/>
      <c r="C8" s="236"/>
      <c r="D8" s="236"/>
      <c r="E8" s="236"/>
    </row>
    <row r="9" s="228" customFormat="1" ht="15.95" customHeight="1" spans="1:5">
      <c r="A9" s="240" t="s">
        <v>1576</v>
      </c>
      <c r="B9" s="241"/>
      <c r="C9" s="241"/>
      <c r="D9" s="241"/>
      <c r="E9" s="241"/>
    </row>
    <row r="10" s="228" customFormat="1" ht="15.95" customHeight="1" spans="1:5">
      <c r="A10" s="240" t="s">
        <v>1577</v>
      </c>
      <c r="B10" s="241"/>
      <c r="C10" s="241"/>
      <c r="D10" s="241"/>
      <c r="E10" s="241"/>
    </row>
    <row r="11" s="228" customFormat="1" ht="15.95" customHeight="1" spans="1:5">
      <c r="A11" s="240" t="s">
        <v>1578</v>
      </c>
      <c r="B11" s="241"/>
      <c r="C11" s="241"/>
      <c r="D11" s="241"/>
      <c r="E11" s="241"/>
    </row>
    <row r="12" s="228" customFormat="1" ht="15.95" customHeight="1" spans="1:5">
      <c r="A12" s="240" t="s">
        <v>1579</v>
      </c>
      <c r="B12" s="241"/>
      <c r="C12" s="241"/>
      <c r="D12" s="241"/>
      <c r="E12" s="241"/>
    </row>
    <row r="13" s="228" customFormat="1" ht="15.95" customHeight="1" spans="1:5">
      <c r="A13" s="240" t="s">
        <v>1580</v>
      </c>
      <c r="B13" s="241"/>
      <c r="C13" s="241"/>
      <c r="D13" s="241"/>
      <c r="E13" s="241"/>
    </row>
    <row r="14" s="228" customFormat="1" ht="15.95" customHeight="1" spans="1:5">
      <c r="A14" s="242" t="s">
        <v>1581</v>
      </c>
      <c r="B14" s="241"/>
      <c r="C14" s="241"/>
      <c r="D14" s="241"/>
      <c r="E14" s="241"/>
    </row>
    <row r="15" s="228" customFormat="1" ht="15.95" customHeight="1" spans="1:5">
      <c r="A15" s="243" t="s">
        <v>1582</v>
      </c>
      <c r="B15" s="241"/>
      <c r="C15" s="241"/>
      <c r="D15" s="241"/>
      <c r="E15" s="241"/>
    </row>
    <row r="16" s="228" customFormat="1" ht="15.95" customHeight="1" spans="1:5">
      <c r="A16" s="243" t="s">
        <v>1583</v>
      </c>
      <c r="B16" s="241"/>
      <c r="C16" s="241"/>
      <c r="D16" s="241"/>
      <c r="E16" s="241"/>
    </row>
    <row r="17" s="228" customFormat="1" ht="15.95" customHeight="1" spans="1:5">
      <c r="A17" s="240" t="s">
        <v>1584</v>
      </c>
      <c r="B17" s="241"/>
      <c r="C17" s="241"/>
      <c r="D17" s="241"/>
      <c r="E17" s="241"/>
    </row>
    <row r="18" s="228" customFormat="1" ht="15.95" customHeight="1" spans="1:5">
      <c r="A18" s="240" t="s">
        <v>1585</v>
      </c>
      <c r="B18" s="241"/>
      <c r="C18" s="241"/>
      <c r="D18" s="241"/>
      <c r="E18" s="241"/>
    </row>
    <row r="19" s="228" customFormat="1" ht="15.95" customHeight="1" spans="1:5">
      <c r="A19" s="240" t="s">
        <v>1586</v>
      </c>
      <c r="B19" s="241"/>
      <c r="C19" s="241"/>
      <c r="D19" s="241"/>
      <c r="E19" s="241"/>
    </row>
    <row r="20" s="228" customFormat="1" ht="15.95" customHeight="1" spans="1:5">
      <c r="A20" s="240" t="s">
        <v>1587</v>
      </c>
      <c r="B20" s="241"/>
      <c r="C20" s="241"/>
      <c r="D20" s="241"/>
      <c r="E20" s="241"/>
    </row>
    <row r="21" s="228" customFormat="1" ht="15.95" customHeight="1" spans="1:5">
      <c r="A21" s="240" t="s">
        <v>1588</v>
      </c>
      <c r="B21" s="241"/>
      <c r="C21" s="241"/>
      <c r="D21" s="241"/>
      <c r="E21" s="241"/>
    </row>
    <row r="22" s="228" customFormat="1" ht="15.95" customHeight="1" spans="1:5">
      <c r="A22" s="240" t="s">
        <v>1589</v>
      </c>
      <c r="B22" s="241"/>
      <c r="C22" s="241"/>
      <c r="D22" s="241"/>
      <c r="E22" s="241"/>
    </row>
    <row r="23" s="228" customFormat="1" ht="15.95" customHeight="1" spans="1:5">
      <c r="A23" s="240" t="s">
        <v>1590</v>
      </c>
      <c r="B23" s="241"/>
      <c r="C23" s="241"/>
      <c r="D23" s="241"/>
      <c r="E23" s="241"/>
    </row>
    <row r="24" s="228" customFormat="1" ht="15.95" customHeight="1" spans="1:5">
      <c r="A24" s="240" t="s">
        <v>1591</v>
      </c>
      <c r="B24" s="241"/>
      <c r="C24" s="241"/>
      <c r="D24" s="241"/>
      <c r="E24" s="241"/>
    </row>
    <row r="25" s="228" customFormat="1" ht="15.95" customHeight="1" spans="1:5">
      <c r="A25" s="240" t="s">
        <v>1592</v>
      </c>
      <c r="B25" s="241"/>
      <c r="C25" s="241"/>
      <c r="D25" s="241"/>
      <c r="E25" s="241"/>
    </row>
    <row r="26" s="228" customFormat="1" ht="15.95" customHeight="1" spans="1:5">
      <c r="A26" s="240" t="s">
        <v>1593</v>
      </c>
      <c r="B26" s="241"/>
      <c r="C26" s="241"/>
      <c r="D26" s="241"/>
      <c r="E26" s="241"/>
    </row>
    <row r="27" s="228" customFormat="1" ht="15.95" customHeight="1" spans="1:5">
      <c r="A27" s="240" t="s">
        <v>1594</v>
      </c>
      <c r="B27" s="244"/>
      <c r="C27" s="244"/>
      <c r="D27" s="244"/>
      <c r="E27" s="244"/>
    </row>
    <row r="28" s="228" customFormat="1" ht="15.95" customHeight="1" spans="1:5">
      <c r="A28" s="240" t="s">
        <v>1595</v>
      </c>
      <c r="B28" s="244"/>
      <c r="C28" s="244"/>
      <c r="D28" s="244"/>
      <c r="E28" s="244"/>
    </row>
    <row r="29" s="228" customFormat="1" ht="15.95" customHeight="1" spans="1:5">
      <c r="A29" s="240" t="s">
        <v>1596</v>
      </c>
      <c r="B29" s="244"/>
      <c r="C29" s="244"/>
      <c r="D29" s="244"/>
      <c r="E29" s="244"/>
    </row>
    <row r="30" s="228" customFormat="1" ht="15.95" customHeight="1" spans="1:5">
      <c r="A30" s="240" t="s">
        <v>1597</v>
      </c>
      <c r="B30" s="244"/>
      <c r="C30" s="244"/>
      <c r="D30" s="244"/>
      <c r="E30" s="244"/>
    </row>
    <row r="31" s="228" customFormat="1" ht="15.95" customHeight="1" spans="1:5">
      <c r="A31" s="240" t="s">
        <v>1598</v>
      </c>
      <c r="B31" s="244"/>
      <c r="C31" s="244"/>
      <c r="D31" s="244"/>
      <c r="E31" s="244"/>
    </row>
    <row r="32" s="228" customFormat="1" ht="15.95" customHeight="1" spans="1:5">
      <c r="A32" s="240" t="s">
        <v>1599</v>
      </c>
      <c r="B32" s="244"/>
      <c r="C32" s="244"/>
      <c r="D32" s="244"/>
      <c r="E32" s="244"/>
    </row>
    <row r="33" s="228" customFormat="1" ht="15.95" customHeight="1" spans="1:5">
      <c r="A33" s="245" t="s">
        <v>1629</v>
      </c>
      <c r="B33" s="244"/>
      <c r="C33" s="244"/>
      <c r="D33" s="244"/>
      <c r="E33" s="244"/>
    </row>
    <row r="34" s="228" customFormat="1" ht="15.95" customHeight="1" spans="1:5">
      <c r="A34" s="243" t="s">
        <v>1601</v>
      </c>
      <c r="B34" s="244"/>
      <c r="C34" s="244"/>
      <c r="D34" s="244"/>
      <c r="E34" s="244"/>
    </row>
    <row r="35" s="228" customFormat="1" ht="15.95" customHeight="1" spans="1:5">
      <c r="A35" s="243" t="s">
        <v>1602</v>
      </c>
      <c r="B35" s="244"/>
      <c r="C35" s="244"/>
      <c r="D35" s="244"/>
      <c r="E35" s="244"/>
    </row>
    <row r="36" s="228" customFormat="1" ht="15.95" customHeight="1" spans="1:5">
      <c r="A36" s="243" t="s">
        <v>1603</v>
      </c>
      <c r="B36" s="244"/>
      <c r="C36" s="244"/>
      <c r="D36" s="244"/>
      <c r="E36" s="244"/>
    </row>
    <row r="37" s="228" customFormat="1" ht="15.95" customHeight="1" spans="1:5">
      <c r="A37" s="240" t="s">
        <v>1604</v>
      </c>
      <c r="B37" s="244"/>
      <c r="C37" s="244"/>
      <c r="D37" s="244"/>
      <c r="E37" s="244"/>
    </row>
    <row r="38" s="228" customFormat="1" ht="15.95" customHeight="1" spans="1:5">
      <c r="A38" s="242" t="s">
        <v>1605</v>
      </c>
      <c r="B38" s="244"/>
      <c r="C38" s="244"/>
      <c r="D38" s="244"/>
      <c r="E38" s="244"/>
    </row>
    <row r="39" s="228" customFormat="1" ht="15.95" customHeight="1" spans="1:5">
      <c r="A39" s="240" t="s">
        <v>1606</v>
      </c>
      <c r="B39" s="244"/>
      <c r="C39" s="244"/>
      <c r="D39" s="244"/>
      <c r="E39" s="244"/>
    </row>
    <row r="40" s="228" customFormat="1" ht="15.95" customHeight="1" spans="1:5">
      <c r="A40" s="240" t="s">
        <v>1607</v>
      </c>
      <c r="B40" s="244"/>
      <c r="C40" s="244"/>
      <c r="D40" s="244"/>
      <c r="E40" s="244"/>
    </row>
    <row r="41" s="228" customFormat="1" ht="15.95" customHeight="1" spans="1:5">
      <c r="A41" s="240" t="s">
        <v>1608</v>
      </c>
      <c r="B41" s="244"/>
      <c r="C41" s="244"/>
      <c r="D41" s="244"/>
      <c r="E41" s="244"/>
    </row>
    <row r="42" s="228" customFormat="1" ht="15.95" customHeight="1" spans="1:5">
      <c r="A42" s="240" t="s">
        <v>1609</v>
      </c>
      <c r="B42" s="244"/>
      <c r="C42" s="244"/>
      <c r="D42" s="244"/>
      <c r="E42" s="244"/>
    </row>
    <row r="43" s="228" customFormat="1" ht="15.95" customHeight="1" spans="1:5">
      <c r="A43" s="240" t="s">
        <v>1610</v>
      </c>
      <c r="B43" s="244"/>
      <c r="C43" s="244"/>
      <c r="D43" s="244"/>
      <c r="E43" s="244"/>
    </row>
    <row r="44" s="228" customFormat="1" ht="15.95" customHeight="1" spans="1:5">
      <c r="A44" s="240" t="s">
        <v>1611</v>
      </c>
      <c r="B44" s="244"/>
      <c r="C44" s="244"/>
      <c r="D44" s="244"/>
      <c r="E44" s="244"/>
    </row>
    <row r="45" s="228" customFormat="1" ht="15.95" customHeight="1" spans="1:5">
      <c r="A45" s="240" t="s">
        <v>1612</v>
      </c>
      <c r="B45" s="244"/>
      <c r="C45" s="244"/>
      <c r="D45" s="244"/>
      <c r="E45" s="244"/>
    </row>
    <row r="46" s="228" customFormat="1" ht="15.95" customHeight="1" spans="1:5">
      <c r="A46" s="240" t="s">
        <v>1613</v>
      </c>
      <c r="B46" s="244"/>
      <c r="C46" s="244"/>
      <c r="D46" s="244"/>
      <c r="E46" s="244"/>
    </row>
    <row r="47" s="228" customFormat="1" ht="15.95" customHeight="1" spans="1:5">
      <c r="A47" s="240" t="s">
        <v>1614</v>
      </c>
      <c r="B47" s="244"/>
      <c r="C47" s="244"/>
      <c r="D47" s="244"/>
      <c r="E47" s="244"/>
    </row>
    <row r="48" s="228" customFormat="1" ht="15.95" customHeight="1" spans="1:5">
      <c r="A48" s="240" t="s">
        <v>1615</v>
      </c>
      <c r="B48" s="244"/>
      <c r="C48" s="244"/>
      <c r="D48" s="244"/>
      <c r="E48" s="244"/>
    </row>
    <row r="49" s="228" customFormat="1" ht="15.95" customHeight="1" spans="1:5">
      <c r="A49" s="240" t="s">
        <v>1616</v>
      </c>
      <c r="B49" s="244"/>
      <c r="C49" s="244"/>
      <c r="D49" s="244"/>
      <c r="E49" s="244"/>
    </row>
    <row r="50" s="228" customFormat="1" ht="15.95" customHeight="1" spans="1:5">
      <c r="A50" s="240" t="s">
        <v>1617</v>
      </c>
      <c r="B50" s="244"/>
      <c r="C50" s="244"/>
      <c r="D50" s="244"/>
      <c r="E50" s="244"/>
    </row>
    <row r="51" s="228" customFormat="1" ht="15.95" customHeight="1" spans="1:5">
      <c r="A51" s="245" t="s">
        <v>1630</v>
      </c>
      <c r="B51" s="244"/>
      <c r="C51" s="244"/>
      <c r="D51" s="244"/>
      <c r="E51" s="244"/>
    </row>
    <row r="52" s="228" customFormat="1" ht="15.95" customHeight="1" spans="1:5">
      <c r="A52" s="245" t="s">
        <v>1631</v>
      </c>
      <c r="B52" s="244"/>
      <c r="C52" s="244"/>
      <c r="D52" s="244"/>
      <c r="E52" s="244"/>
    </row>
    <row r="53" s="228" customFormat="1" ht="15.95" customHeight="1" spans="1:5">
      <c r="A53" s="245" t="s">
        <v>1629</v>
      </c>
      <c r="B53" s="244"/>
      <c r="C53" s="244"/>
      <c r="D53" s="244"/>
      <c r="E53" s="244"/>
    </row>
    <row r="55" s="228" customFormat="1" spans="1:1">
      <c r="A55" s="246" t="s">
        <v>1619</v>
      </c>
    </row>
  </sheetData>
  <mergeCells count="5">
    <mergeCell ref="A2:E2"/>
    <mergeCell ref="C3:E3"/>
    <mergeCell ref="C4:E4"/>
    <mergeCell ref="A4:A5"/>
    <mergeCell ref="B4:B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C23"/>
  <sheetViews>
    <sheetView workbookViewId="0">
      <selection activeCell="B28" sqref="B28"/>
    </sheetView>
  </sheetViews>
  <sheetFormatPr defaultColWidth="9" defaultRowHeight="14.25" customHeight="1" outlineLevelCol="2"/>
  <cols>
    <col min="1" max="1" width="34.25" style="110" customWidth="1"/>
    <col min="2" max="2" width="32.125" style="110" customWidth="1"/>
    <col min="3" max="3" width="34.125" style="110" customWidth="1"/>
    <col min="4" max="249" width="9" style="109"/>
    <col min="250" max="16384" width="9" style="46"/>
  </cols>
  <sheetData>
    <row r="1" ht="15.75" customHeight="1" spans="1:1">
      <c r="A1" s="114" t="s">
        <v>1632</v>
      </c>
    </row>
    <row r="2" s="110" customFormat="1" ht="39" customHeight="1" spans="1:3">
      <c r="A2" s="115" t="s">
        <v>1633</v>
      </c>
      <c r="B2" s="116"/>
      <c r="C2" s="116"/>
    </row>
    <row r="3" s="110" customFormat="1" ht="30" customHeight="1" spans="1:3">
      <c r="A3" s="117"/>
      <c r="B3" s="118"/>
      <c r="C3" s="119" t="s">
        <v>37</v>
      </c>
    </row>
    <row r="4" s="110" customFormat="1" ht="24" customHeight="1" spans="1:3">
      <c r="A4" s="120" t="s">
        <v>1634</v>
      </c>
      <c r="B4" s="121" t="s">
        <v>1635</v>
      </c>
      <c r="C4" s="122"/>
    </row>
    <row r="5" s="110" customFormat="1" ht="30" customHeight="1" spans="1:3">
      <c r="A5" s="120"/>
      <c r="B5" s="120" t="s">
        <v>1636</v>
      </c>
      <c r="C5" s="120" t="s">
        <v>1637</v>
      </c>
    </row>
    <row r="6" s="111" customFormat="1" ht="18.75" hidden="1" customHeight="1" spans="1:3">
      <c r="A6" s="123" t="s">
        <v>1638</v>
      </c>
      <c r="B6" s="124">
        <f>SUM(B7,B16)</f>
        <v>120461</v>
      </c>
      <c r="C6" s="124">
        <f>SUM(C7,C16)</f>
        <v>118091</v>
      </c>
    </row>
    <row r="7" s="111" customFormat="1" ht="18.75" hidden="1" customHeight="1" spans="1:3">
      <c r="A7" s="123" t="s">
        <v>1639</v>
      </c>
      <c r="B7" s="124">
        <f>SUM(B8:B15)</f>
        <v>0</v>
      </c>
      <c r="C7" s="124">
        <f>SUM(C8:C15)</f>
        <v>0</v>
      </c>
    </row>
    <row r="8" s="112" customFormat="1" ht="18.75" hidden="1" customHeight="1" spans="1:3">
      <c r="A8" s="125" t="s">
        <v>1640</v>
      </c>
      <c r="B8" s="126"/>
      <c r="C8" s="127"/>
    </row>
    <row r="9" s="110" customFormat="1" ht="18.75" hidden="1" customHeight="1" spans="1:3">
      <c r="A9" s="125" t="s">
        <v>1641</v>
      </c>
      <c r="B9" s="126"/>
      <c r="C9" s="127"/>
    </row>
    <row r="10" s="110" customFormat="1" ht="18.75" hidden="1" customHeight="1" spans="1:3">
      <c r="A10" s="125" t="s">
        <v>1642</v>
      </c>
      <c r="B10" s="126"/>
      <c r="C10" s="127"/>
    </row>
    <row r="11" s="110" customFormat="1" ht="18.75" hidden="1" customHeight="1" spans="1:3">
      <c r="A11" s="125" t="s">
        <v>1643</v>
      </c>
      <c r="B11" s="126"/>
      <c r="C11" s="127"/>
    </row>
    <row r="12" s="110" customFormat="1" ht="18.75" hidden="1" customHeight="1" spans="1:3">
      <c r="A12" s="125" t="s">
        <v>1644</v>
      </c>
      <c r="B12" s="126"/>
      <c r="C12" s="127"/>
    </row>
    <row r="13" s="110" customFormat="1" ht="18.75" hidden="1" customHeight="1" spans="1:3">
      <c r="A13" s="125" t="s">
        <v>1645</v>
      </c>
      <c r="B13" s="126"/>
      <c r="C13" s="127"/>
    </row>
    <row r="14" s="110" customFormat="1" ht="18.75" hidden="1" customHeight="1" spans="1:3">
      <c r="A14" s="125" t="s">
        <v>1646</v>
      </c>
      <c r="B14" s="126"/>
      <c r="C14" s="127"/>
    </row>
    <row r="15" s="110" customFormat="1" ht="18.75" hidden="1" customHeight="1" spans="1:3">
      <c r="A15" s="125" t="s">
        <v>1647</v>
      </c>
      <c r="B15" s="126"/>
      <c r="C15" s="126"/>
    </row>
    <row r="16" s="110" customFormat="1" ht="18.75" hidden="1" customHeight="1" spans="1:3">
      <c r="A16" s="123" t="s">
        <v>1648</v>
      </c>
      <c r="B16" s="124">
        <f>SUM(B17:B21)</f>
        <v>120461</v>
      </c>
      <c r="C16" s="124">
        <f>SUM(C17:C21)</f>
        <v>118091</v>
      </c>
    </row>
    <row r="17" s="110" customFormat="1" ht="30" customHeight="1" spans="1:3">
      <c r="A17" s="125" t="s">
        <v>1649</v>
      </c>
      <c r="B17" s="128">
        <v>120461</v>
      </c>
      <c r="C17" s="128">
        <v>118091</v>
      </c>
    </row>
    <row r="18" s="110" customFormat="1" ht="18.75" hidden="1" customHeight="1" spans="1:3">
      <c r="A18" s="130" t="s">
        <v>1650</v>
      </c>
      <c r="B18" s="131"/>
      <c r="C18" s="132"/>
    </row>
    <row r="19" s="110" customFormat="1" ht="18.75" hidden="1" customHeight="1" spans="1:3">
      <c r="A19" s="130" t="s">
        <v>1651</v>
      </c>
      <c r="B19" s="131"/>
      <c r="C19" s="132"/>
    </row>
    <row r="20" s="110" customFormat="1" ht="18.75" hidden="1" customHeight="1" spans="1:3">
      <c r="A20" s="130" t="s">
        <v>1652</v>
      </c>
      <c r="B20" s="131"/>
      <c r="C20" s="132"/>
    </row>
    <row r="21" s="110" customFormat="1" ht="18.75" hidden="1" customHeight="1" spans="1:3">
      <c r="A21" s="130" t="s">
        <v>1653</v>
      </c>
      <c r="B21" s="131"/>
      <c r="C21" s="132"/>
    </row>
    <row r="22" s="113" customFormat="1" customHeight="1" spans="1:3">
      <c r="A22" s="110"/>
      <c r="B22" s="110"/>
      <c r="C22" s="110"/>
    </row>
    <row r="23" s="113" customFormat="1" customHeight="1" spans="1:3">
      <c r="A23" s="110"/>
      <c r="B23" s="110"/>
      <c r="C23" s="110"/>
    </row>
  </sheetData>
  <mergeCells count="3">
    <mergeCell ref="A2:C2"/>
    <mergeCell ref="B4:C4"/>
    <mergeCell ref="A4:A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autoPageBreaks="0"/>
  </sheetPr>
  <dimension ref="A1:IV42"/>
  <sheetViews>
    <sheetView showZeros="0" zoomScale="90" zoomScaleNormal="90" workbookViewId="0">
      <pane ySplit="6" topLeftCell="A22" activePane="bottomLeft" state="frozen"/>
      <selection/>
      <selection pane="bottomLeft" activeCell="B42" sqref="B42"/>
    </sheetView>
  </sheetViews>
  <sheetFormatPr defaultColWidth="8.75" defaultRowHeight="14.25"/>
  <cols>
    <col min="1" max="1" width="55.125" style="146" customWidth="1"/>
    <col min="2" max="2" width="12.75" style="146" customWidth="1"/>
    <col min="3" max="3" width="10.75" style="168" customWidth="1"/>
    <col min="4" max="4" width="11.625" style="42" customWidth="1"/>
    <col min="5" max="5" width="10.125" style="42" customWidth="1"/>
    <col min="6" max="6" width="12" style="42"/>
    <col min="7" max="7" width="10.875" style="42"/>
    <col min="8" max="28" width="9" style="42"/>
    <col min="29" max="255" width="8.75" style="42"/>
  </cols>
  <sheetData>
    <row r="1" s="42" customFormat="1" spans="1:256">
      <c r="A1" s="145" t="s">
        <v>1654</v>
      </c>
      <c r="B1" s="146"/>
      <c r="C1" s="168"/>
      <c r="IV1"/>
    </row>
    <row r="2" s="42" customFormat="1" ht="25.5" customHeight="1" spans="1:256">
      <c r="A2" s="181" t="s">
        <v>1655</v>
      </c>
      <c r="B2" s="181"/>
      <c r="C2" s="181"/>
      <c r="D2" s="181"/>
      <c r="E2" s="181"/>
      <c r="F2" s="181"/>
      <c r="G2" s="181"/>
      <c r="IV2"/>
    </row>
    <row r="3" s="143" customFormat="1" ht="12.75" customHeight="1" spans="1:7">
      <c r="A3" s="183"/>
      <c r="B3" s="183"/>
      <c r="C3" s="184"/>
      <c r="E3" s="149"/>
      <c r="F3" s="149"/>
      <c r="G3" s="149" t="s">
        <v>37</v>
      </c>
    </row>
    <row r="4" s="42" customFormat="1" ht="12.75" customHeight="1" spans="1:256">
      <c r="A4" s="150" t="s">
        <v>38</v>
      </c>
      <c r="B4" s="150" t="s">
        <v>39</v>
      </c>
      <c r="C4" s="150"/>
      <c r="D4" s="150"/>
      <c r="E4" s="150" t="s">
        <v>40</v>
      </c>
      <c r="F4" s="150"/>
      <c r="G4" s="150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152"/>
      <c r="AN4" s="152"/>
      <c r="AO4" s="152"/>
      <c r="AP4" s="152"/>
      <c r="AQ4" s="152"/>
      <c r="AR4" s="152"/>
      <c r="AS4" s="152"/>
      <c r="AT4" s="152"/>
      <c r="AU4" s="152"/>
      <c r="AV4" s="152"/>
      <c r="AW4" s="152"/>
      <c r="AX4" s="152"/>
      <c r="AY4" s="152"/>
      <c r="AZ4" s="152"/>
      <c r="BA4" s="152"/>
      <c r="BB4" s="152"/>
      <c r="BC4" s="152"/>
      <c r="BD4" s="152"/>
      <c r="BE4" s="152"/>
      <c r="BF4" s="152"/>
      <c r="BG4" s="152"/>
      <c r="BH4" s="152"/>
      <c r="BI4" s="152"/>
      <c r="BJ4" s="152"/>
      <c r="BK4" s="152"/>
      <c r="BL4" s="152"/>
      <c r="BM4" s="152"/>
      <c r="BN4" s="152"/>
      <c r="BO4" s="152"/>
      <c r="BP4" s="152"/>
      <c r="BQ4" s="152"/>
      <c r="BR4" s="152"/>
      <c r="BS4" s="152"/>
      <c r="BT4" s="152"/>
      <c r="BU4" s="152"/>
      <c r="BV4" s="152"/>
      <c r="BW4" s="152"/>
      <c r="BX4" s="152"/>
      <c r="BY4" s="152"/>
      <c r="BZ4" s="152"/>
      <c r="CA4" s="152"/>
      <c r="CB4" s="152"/>
      <c r="CC4" s="152"/>
      <c r="CD4" s="152"/>
      <c r="CE4" s="152"/>
      <c r="CF4" s="152"/>
      <c r="CG4" s="152"/>
      <c r="CH4" s="152"/>
      <c r="CI4" s="152"/>
      <c r="CJ4" s="152"/>
      <c r="CK4" s="152"/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152"/>
      <c r="CW4" s="152"/>
      <c r="CX4" s="152"/>
      <c r="CY4" s="152"/>
      <c r="CZ4" s="152"/>
      <c r="DA4" s="152"/>
      <c r="DB4" s="152"/>
      <c r="DC4" s="152"/>
      <c r="DD4" s="152"/>
      <c r="DE4" s="152"/>
      <c r="DF4" s="152"/>
      <c r="DG4" s="152"/>
      <c r="DH4" s="152"/>
      <c r="DI4" s="152"/>
      <c r="DJ4" s="152"/>
      <c r="DK4" s="152"/>
      <c r="DL4" s="152"/>
      <c r="DM4" s="152"/>
      <c r="DN4" s="152"/>
      <c r="DO4" s="152"/>
      <c r="DP4" s="152"/>
      <c r="DQ4" s="152"/>
      <c r="DR4" s="152"/>
      <c r="DS4" s="152"/>
      <c r="DT4" s="152"/>
      <c r="DU4" s="152"/>
      <c r="DV4" s="152"/>
      <c r="DW4" s="152"/>
      <c r="DX4" s="152"/>
      <c r="DY4" s="152"/>
      <c r="DZ4" s="152"/>
      <c r="EA4" s="152"/>
      <c r="EB4" s="152"/>
      <c r="EC4" s="152"/>
      <c r="ED4" s="152"/>
      <c r="EE4" s="152"/>
      <c r="EF4" s="152"/>
      <c r="EG4" s="152"/>
      <c r="EH4" s="152"/>
      <c r="EI4" s="152"/>
      <c r="EJ4" s="152"/>
      <c r="EK4" s="152"/>
      <c r="EL4" s="152"/>
      <c r="EM4" s="152"/>
      <c r="EN4" s="152"/>
      <c r="EO4" s="152"/>
      <c r="EP4" s="152"/>
      <c r="EQ4" s="152"/>
      <c r="ER4" s="152"/>
      <c r="ES4" s="152"/>
      <c r="ET4" s="152"/>
      <c r="EU4" s="152"/>
      <c r="EV4" s="152"/>
      <c r="EW4" s="152"/>
      <c r="EX4" s="152"/>
      <c r="EY4" s="152"/>
      <c r="EZ4" s="152"/>
      <c r="FA4" s="152"/>
      <c r="FB4" s="152"/>
      <c r="FC4" s="152"/>
      <c r="FD4" s="152"/>
      <c r="FE4" s="152"/>
      <c r="FF4" s="152"/>
      <c r="FG4" s="152"/>
      <c r="FH4" s="152"/>
      <c r="FI4" s="152"/>
      <c r="FJ4" s="152"/>
      <c r="FK4" s="152"/>
      <c r="FL4" s="152"/>
      <c r="FM4" s="152"/>
      <c r="FN4" s="152"/>
      <c r="FO4" s="152"/>
      <c r="FP4" s="152"/>
      <c r="FQ4" s="152"/>
      <c r="FR4" s="152"/>
      <c r="FS4" s="152"/>
      <c r="FT4" s="152"/>
      <c r="FU4" s="152"/>
      <c r="FV4" s="152"/>
      <c r="FW4" s="152"/>
      <c r="FX4" s="152"/>
      <c r="FY4" s="152"/>
      <c r="FZ4" s="152"/>
      <c r="GA4" s="152"/>
      <c r="GB4" s="152"/>
      <c r="GC4" s="152"/>
      <c r="GD4" s="152"/>
      <c r="GE4" s="152"/>
      <c r="GF4" s="152"/>
      <c r="GG4" s="152"/>
      <c r="GH4" s="152"/>
      <c r="GI4" s="152"/>
      <c r="GJ4" s="152"/>
      <c r="GK4" s="152"/>
      <c r="GL4" s="152"/>
      <c r="GM4" s="152"/>
      <c r="GN4" s="152"/>
      <c r="GO4" s="152"/>
      <c r="GP4" s="152"/>
      <c r="GQ4" s="152"/>
      <c r="GR4" s="152"/>
      <c r="GS4" s="152"/>
      <c r="GT4" s="152"/>
      <c r="GU4" s="152"/>
      <c r="GV4" s="152"/>
      <c r="GW4" s="152"/>
      <c r="GX4" s="152"/>
      <c r="GY4" s="152"/>
      <c r="GZ4" s="152"/>
      <c r="HA4" s="152"/>
      <c r="HB4" s="152"/>
      <c r="HC4" s="152"/>
      <c r="HD4" s="152"/>
      <c r="HE4" s="152"/>
      <c r="HF4" s="152"/>
      <c r="HG4" s="152"/>
      <c r="HH4" s="152"/>
      <c r="HI4" s="152"/>
      <c r="HJ4" s="152"/>
      <c r="HK4" s="152"/>
      <c r="HL4" s="152"/>
      <c r="HM4" s="152"/>
      <c r="HN4" s="152"/>
      <c r="HO4" s="152"/>
      <c r="HP4" s="152"/>
      <c r="HQ4" s="152"/>
      <c r="HR4" s="152"/>
      <c r="HS4" s="152"/>
      <c r="HT4" s="152"/>
      <c r="HU4" s="152"/>
      <c r="HV4" s="152"/>
      <c r="HW4" s="152"/>
      <c r="HX4" s="152"/>
      <c r="HY4" s="152"/>
      <c r="HZ4" s="152"/>
      <c r="IA4" s="152"/>
      <c r="IB4" s="152"/>
      <c r="IC4" s="152"/>
      <c r="ID4" s="152"/>
      <c r="IE4" s="152"/>
      <c r="IF4" s="152"/>
      <c r="IG4" s="152"/>
      <c r="IH4" s="152"/>
      <c r="II4" s="152"/>
      <c r="IJ4" s="152"/>
      <c r="IK4" s="152"/>
      <c r="IL4" s="152"/>
      <c r="IM4" s="152"/>
      <c r="IN4" s="152"/>
      <c r="IO4" s="152"/>
      <c r="IP4" s="152"/>
      <c r="IQ4" s="152"/>
      <c r="IR4" s="152"/>
      <c r="IS4" s="152"/>
      <c r="IT4" s="152"/>
      <c r="IU4" s="152"/>
      <c r="IV4"/>
    </row>
    <row r="5" s="144" customFormat="1" ht="12.75" customHeight="1" spans="1:255">
      <c r="A5" s="150"/>
      <c r="B5" s="150" t="s">
        <v>41</v>
      </c>
      <c r="C5" s="150" t="s">
        <v>42</v>
      </c>
      <c r="D5" s="150" t="s">
        <v>43</v>
      </c>
      <c r="E5" s="150" t="s">
        <v>44</v>
      </c>
      <c r="F5" s="150" t="s">
        <v>45</v>
      </c>
      <c r="G5" s="150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K5" s="152"/>
      <c r="AL5" s="152"/>
      <c r="AM5" s="152"/>
      <c r="AN5" s="152"/>
      <c r="AO5" s="152"/>
      <c r="AP5" s="152"/>
      <c r="AQ5" s="152"/>
      <c r="AR5" s="152"/>
      <c r="AS5" s="152"/>
      <c r="AT5" s="152"/>
      <c r="AU5" s="152"/>
      <c r="AV5" s="152"/>
      <c r="AW5" s="152"/>
      <c r="AX5" s="152"/>
      <c r="AY5" s="152"/>
      <c r="AZ5" s="152"/>
      <c r="BA5" s="152"/>
      <c r="BB5" s="152"/>
      <c r="BC5" s="152"/>
      <c r="BD5" s="152"/>
      <c r="BE5" s="152"/>
      <c r="BF5" s="152"/>
      <c r="BG5" s="152"/>
      <c r="BH5" s="152"/>
      <c r="BI5" s="152"/>
      <c r="BJ5" s="152"/>
      <c r="BK5" s="152"/>
      <c r="BL5" s="152"/>
      <c r="BM5" s="152"/>
      <c r="BN5" s="152"/>
      <c r="BO5" s="152"/>
      <c r="BP5" s="152"/>
      <c r="BQ5" s="152"/>
      <c r="BR5" s="152"/>
      <c r="BS5" s="152"/>
      <c r="BT5" s="152"/>
      <c r="BU5" s="152"/>
      <c r="BV5" s="152"/>
      <c r="BW5" s="152"/>
      <c r="BX5" s="152"/>
      <c r="BY5" s="152"/>
      <c r="BZ5" s="152"/>
      <c r="CA5" s="152"/>
      <c r="CB5" s="152"/>
      <c r="CC5" s="152"/>
      <c r="CD5" s="152"/>
      <c r="CE5" s="152"/>
      <c r="CF5" s="152"/>
      <c r="CG5" s="152"/>
      <c r="CH5" s="152"/>
      <c r="CI5" s="152"/>
      <c r="CJ5" s="152"/>
      <c r="CK5" s="152"/>
      <c r="CL5" s="152"/>
      <c r="CM5" s="152"/>
      <c r="CN5" s="152"/>
      <c r="CO5" s="152"/>
      <c r="CP5" s="152"/>
      <c r="CQ5" s="152"/>
      <c r="CR5" s="152"/>
      <c r="CS5" s="152"/>
      <c r="CT5" s="152"/>
      <c r="CU5" s="152"/>
      <c r="CV5" s="152"/>
      <c r="CW5" s="152"/>
      <c r="CX5" s="152"/>
      <c r="CY5" s="152"/>
      <c r="CZ5" s="152"/>
      <c r="DA5" s="152"/>
      <c r="DB5" s="152"/>
      <c r="DC5" s="152"/>
      <c r="DD5" s="152"/>
      <c r="DE5" s="152"/>
      <c r="DF5" s="152"/>
      <c r="DG5" s="152"/>
      <c r="DH5" s="152"/>
      <c r="DI5" s="152"/>
      <c r="DJ5" s="152"/>
      <c r="DK5" s="152"/>
      <c r="DL5" s="152"/>
      <c r="DM5" s="152"/>
      <c r="DN5" s="152"/>
      <c r="DO5" s="152"/>
      <c r="DP5" s="152"/>
      <c r="DQ5" s="152"/>
      <c r="DR5" s="152"/>
      <c r="DS5" s="152"/>
      <c r="DT5" s="152"/>
      <c r="DU5" s="152"/>
      <c r="DV5" s="152"/>
      <c r="DW5" s="152"/>
      <c r="DX5" s="152"/>
      <c r="DY5" s="152"/>
      <c r="DZ5" s="152"/>
      <c r="EA5" s="152"/>
      <c r="EB5" s="152"/>
      <c r="EC5" s="152"/>
      <c r="ED5" s="152"/>
      <c r="EE5" s="152"/>
      <c r="EF5" s="152"/>
      <c r="EG5" s="152"/>
      <c r="EH5" s="152"/>
      <c r="EI5" s="152"/>
      <c r="EJ5" s="152"/>
      <c r="EK5" s="152"/>
      <c r="EL5" s="152"/>
      <c r="EM5" s="152"/>
      <c r="EN5" s="152"/>
      <c r="EO5" s="152"/>
      <c r="EP5" s="152"/>
      <c r="EQ5" s="152"/>
      <c r="ER5" s="152"/>
      <c r="ES5" s="152"/>
      <c r="ET5" s="152"/>
      <c r="EU5" s="152"/>
      <c r="EV5" s="152"/>
      <c r="EW5" s="152"/>
      <c r="EX5" s="152"/>
      <c r="EY5" s="152"/>
      <c r="EZ5" s="152"/>
      <c r="FA5" s="152"/>
      <c r="FB5" s="152"/>
      <c r="FC5" s="152"/>
      <c r="FD5" s="152"/>
      <c r="FE5" s="152"/>
      <c r="FF5" s="152"/>
      <c r="FG5" s="152"/>
      <c r="FH5" s="152"/>
      <c r="FI5" s="152"/>
      <c r="FJ5" s="152"/>
      <c r="FK5" s="152"/>
      <c r="FL5" s="152"/>
      <c r="FM5" s="152"/>
      <c r="FN5" s="152"/>
      <c r="FO5" s="152"/>
      <c r="FP5" s="152"/>
      <c r="FQ5" s="152"/>
      <c r="FR5" s="152"/>
      <c r="FS5" s="152"/>
      <c r="FT5" s="152"/>
      <c r="FU5" s="152"/>
      <c r="FV5" s="152"/>
      <c r="FW5" s="152"/>
      <c r="FX5" s="152"/>
      <c r="FY5" s="152"/>
      <c r="FZ5" s="152"/>
      <c r="GA5" s="152"/>
      <c r="GB5" s="152"/>
      <c r="GC5" s="152"/>
      <c r="GD5" s="152"/>
      <c r="GE5" s="152"/>
      <c r="GF5" s="152"/>
      <c r="GG5" s="152"/>
      <c r="GH5" s="152"/>
      <c r="GI5" s="152"/>
      <c r="GJ5" s="152"/>
      <c r="GK5" s="152"/>
      <c r="GL5" s="152"/>
      <c r="GM5" s="152"/>
      <c r="GN5" s="152"/>
      <c r="GO5" s="152"/>
      <c r="GP5" s="152"/>
      <c r="GQ5" s="152"/>
      <c r="GR5" s="152"/>
      <c r="GS5" s="152"/>
      <c r="GT5" s="152"/>
      <c r="GU5" s="152"/>
      <c r="GV5" s="152"/>
      <c r="GW5" s="152"/>
      <c r="GX5" s="152"/>
      <c r="GY5" s="152"/>
      <c r="GZ5" s="152"/>
      <c r="HA5" s="152"/>
      <c r="HB5" s="152"/>
      <c r="HC5" s="152"/>
      <c r="HD5" s="152"/>
      <c r="HE5" s="152"/>
      <c r="HF5" s="152"/>
      <c r="HG5" s="152"/>
      <c r="HH5" s="152"/>
      <c r="HI5" s="152"/>
      <c r="HJ5" s="152"/>
      <c r="HK5" s="152"/>
      <c r="HL5" s="152"/>
      <c r="HM5" s="152"/>
      <c r="HN5" s="152"/>
      <c r="HO5" s="152"/>
      <c r="HP5" s="152"/>
      <c r="HQ5" s="152"/>
      <c r="HR5" s="152"/>
      <c r="HS5" s="152"/>
      <c r="HT5" s="152"/>
      <c r="HU5" s="152"/>
      <c r="HV5" s="152"/>
      <c r="HW5" s="152"/>
      <c r="HX5" s="152"/>
      <c r="HY5" s="152"/>
      <c r="HZ5" s="152"/>
      <c r="IA5" s="152"/>
      <c r="IB5" s="152"/>
      <c r="IC5" s="152"/>
      <c r="ID5" s="152"/>
      <c r="IE5" s="152"/>
      <c r="IF5" s="152"/>
      <c r="IG5" s="152"/>
      <c r="IH5" s="152"/>
      <c r="II5" s="152"/>
      <c r="IJ5" s="152"/>
      <c r="IK5" s="152"/>
      <c r="IL5" s="152"/>
      <c r="IM5" s="152"/>
      <c r="IN5" s="152"/>
      <c r="IO5" s="152"/>
      <c r="IP5" s="152"/>
      <c r="IQ5" s="152"/>
      <c r="IR5" s="152"/>
      <c r="IS5" s="152"/>
      <c r="IT5" s="152"/>
      <c r="IU5" s="152"/>
    </row>
    <row r="6" s="144" customFormat="1" ht="12.75" customHeight="1" spans="1:255">
      <c r="A6" s="150"/>
      <c r="B6" s="150"/>
      <c r="C6" s="150"/>
      <c r="D6" s="150"/>
      <c r="E6" s="150"/>
      <c r="F6" s="150" t="s">
        <v>50</v>
      </c>
      <c r="G6" s="150" t="s">
        <v>151</v>
      </c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52"/>
      <c r="AL6" s="152"/>
      <c r="AM6" s="152"/>
      <c r="AN6" s="152"/>
      <c r="AO6" s="152"/>
      <c r="AP6" s="152"/>
      <c r="AQ6" s="152"/>
      <c r="AR6" s="152"/>
      <c r="AS6" s="152"/>
      <c r="AT6" s="152"/>
      <c r="AU6" s="152"/>
      <c r="AV6" s="152"/>
      <c r="AW6" s="152"/>
      <c r="AX6" s="152"/>
      <c r="AY6" s="152"/>
      <c r="AZ6" s="152"/>
      <c r="BA6" s="152"/>
      <c r="BB6" s="152"/>
      <c r="BC6" s="152"/>
      <c r="BD6" s="152"/>
      <c r="BE6" s="152"/>
      <c r="BF6" s="152"/>
      <c r="BG6" s="152"/>
      <c r="BH6" s="152"/>
      <c r="BI6" s="152"/>
      <c r="BJ6" s="152"/>
      <c r="BK6" s="152"/>
      <c r="BL6" s="152"/>
      <c r="BM6" s="152"/>
      <c r="BN6" s="152"/>
      <c r="BO6" s="152"/>
      <c r="BP6" s="152"/>
      <c r="BQ6" s="152"/>
      <c r="BR6" s="152"/>
      <c r="BS6" s="152"/>
      <c r="BT6" s="152"/>
      <c r="BU6" s="152"/>
      <c r="BV6" s="152"/>
      <c r="BW6" s="152"/>
      <c r="BX6" s="152"/>
      <c r="BY6" s="152"/>
      <c r="BZ6" s="152"/>
      <c r="CA6" s="152"/>
      <c r="CB6" s="152"/>
      <c r="CC6" s="152"/>
      <c r="CD6" s="152"/>
      <c r="CE6" s="152"/>
      <c r="CF6" s="152"/>
      <c r="CG6" s="152"/>
      <c r="CH6" s="152"/>
      <c r="CI6" s="152"/>
      <c r="CJ6" s="152"/>
      <c r="CK6" s="152"/>
      <c r="CL6" s="152"/>
      <c r="CM6" s="152"/>
      <c r="CN6" s="152"/>
      <c r="CO6" s="152"/>
      <c r="CP6" s="152"/>
      <c r="CQ6" s="152"/>
      <c r="CR6" s="152"/>
      <c r="CS6" s="152"/>
      <c r="CT6" s="152"/>
      <c r="CU6" s="152"/>
      <c r="CV6" s="152"/>
      <c r="CW6" s="152"/>
      <c r="CX6" s="152"/>
      <c r="CY6" s="152"/>
      <c r="CZ6" s="152"/>
      <c r="DA6" s="152"/>
      <c r="DB6" s="152"/>
      <c r="DC6" s="152"/>
      <c r="DD6" s="152"/>
      <c r="DE6" s="152"/>
      <c r="DF6" s="152"/>
      <c r="DG6" s="152"/>
      <c r="DH6" s="152"/>
      <c r="DI6" s="152"/>
      <c r="DJ6" s="152"/>
      <c r="DK6" s="152"/>
      <c r="DL6" s="152"/>
      <c r="DM6" s="152"/>
      <c r="DN6" s="152"/>
      <c r="DO6" s="152"/>
      <c r="DP6" s="152"/>
      <c r="DQ6" s="152"/>
      <c r="DR6" s="152"/>
      <c r="DS6" s="152"/>
      <c r="DT6" s="152"/>
      <c r="DU6" s="152"/>
      <c r="DV6" s="152"/>
      <c r="DW6" s="152"/>
      <c r="DX6" s="152"/>
      <c r="DY6" s="152"/>
      <c r="DZ6" s="152"/>
      <c r="EA6" s="152"/>
      <c r="EB6" s="152"/>
      <c r="EC6" s="152"/>
      <c r="ED6" s="152"/>
      <c r="EE6" s="152"/>
      <c r="EF6" s="152"/>
      <c r="EG6" s="152"/>
      <c r="EH6" s="152"/>
      <c r="EI6" s="152"/>
      <c r="EJ6" s="152"/>
      <c r="EK6" s="152"/>
      <c r="EL6" s="152"/>
      <c r="EM6" s="152"/>
      <c r="EN6" s="152"/>
      <c r="EO6" s="152"/>
      <c r="EP6" s="152"/>
      <c r="EQ6" s="152"/>
      <c r="ER6" s="152"/>
      <c r="ES6" s="152"/>
      <c r="ET6" s="152"/>
      <c r="EU6" s="152"/>
      <c r="EV6" s="152"/>
      <c r="EW6" s="152"/>
      <c r="EX6" s="152"/>
      <c r="EY6" s="152"/>
      <c r="EZ6" s="152"/>
      <c r="FA6" s="152"/>
      <c r="FB6" s="152"/>
      <c r="FC6" s="152"/>
      <c r="FD6" s="152"/>
      <c r="FE6" s="152"/>
      <c r="FF6" s="152"/>
      <c r="FG6" s="152"/>
      <c r="FH6" s="152"/>
      <c r="FI6" s="152"/>
      <c r="FJ6" s="152"/>
      <c r="FK6" s="152"/>
      <c r="FL6" s="152"/>
      <c r="FM6" s="152"/>
      <c r="FN6" s="152"/>
      <c r="FO6" s="152"/>
      <c r="FP6" s="152"/>
      <c r="FQ6" s="152"/>
      <c r="FR6" s="152"/>
      <c r="FS6" s="152"/>
      <c r="FT6" s="152"/>
      <c r="FU6" s="152"/>
      <c r="FV6" s="152"/>
      <c r="FW6" s="152"/>
      <c r="FX6" s="152"/>
      <c r="FY6" s="152"/>
      <c r="FZ6" s="152"/>
      <c r="GA6" s="152"/>
      <c r="GB6" s="152"/>
      <c r="GC6" s="152"/>
      <c r="GD6" s="152"/>
      <c r="GE6" s="152"/>
      <c r="GF6" s="152"/>
      <c r="GG6" s="152"/>
      <c r="GH6" s="152"/>
      <c r="GI6" s="152"/>
      <c r="GJ6" s="152"/>
      <c r="GK6" s="152"/>
      <c r="GL6" s="152"/>
      <c r="GM6" s="152"/>
      <c r="GN6" s="152"/>
      <c r="GO6" s="152"/>
      <c r="GP6" s="152"/>
      <c r="GQ6" s="152"/>
      <c r="GR6" s="152"/>
      <c r="GS6" s="152"/>
      <c r="GT6" s="152"/>
      <c r="GU6" s="152"/>
      <c r="GV6" s="152"/>
      <c r="GW6" s="152"/>
      <c r="GX6" s="152"/>
      <c r="GY6" s="152"/>
      <c r="GZ6" s="152"/>
      <c r="HA6" s="152"/>
      <c r="HB6" s="152"/>
      <c r="HC6" s="152"/>
      <c r="HD6" s="152"/>
      <c r="HE6" s="152"/>
      <c r="HF6" s="152"/>
      <c r="HG6" s="152"/>
      <c r="HH6" s="152"/>
      <c r="HI6" s="152"/>
      <c r="HJ6" s="152"/>
      <c r="HK6" s="152"/>
      <c r="HL6" s="152"/>
      <c r="HM6" s="152"/>
      <c r="HN6" s="152"/>
      <c r="HO6" s="152"/>
      <c r="HP6" s="152"/>
      <c r="HQ6" s="152"/>
      <c r="HR6" s="152"/>
      <c r="HS6" s="152"/>
      <c r="HT6" s="152"/>
      <c r="HU6" s="152"/>
      <c r="HV6" s="152"/>
      <c r="HW6" s="152"/>
      <c r="HX6" s="152"/>
      <c r="HY6" s="152"/>
      <c r="HZ6" s="152"/>
      <c r="IA6" s="152"/>
      <c r="IB6" s="152"/>
      <c r="IC6" s="152"/>
      <c r="ID6" s="152"/>
      <c r="IE6" s="152"/>
      <c r="IF6" s="152"/>
      <c r="IG6" s="152"/>
      <c r="IH6" s="152"/>
      <c r="II6" s="152"/>
      <c r="IJ6" s="152"/>
      <c r="IK6" s="152"/>
      <c r="IL6" s="152"/>
      <c r="IM6" s="152"/>
      <c r="IN6" s="152"/>
      <c r="IO6" s="152"/>
      <c r="IP6" s="152"/>
      <c r="IQ6" s="152"/>
      <c r="IR6" s="152"/>
      <c r="IS6" s="152"/>
      <c r="IT6" s="152"/>
      <c r="IU6" s="152"/>
    </row>
    <row r="7" s="152" customFormat="1" ht="15" customHeight="1" spans="1:8">
      <c r="A7" s="151" t="s">
        <v>1656</v>
      </c>
      <c r="B7" s="159"/>
      <c r="C7" s="159"/>
      <c r="D7" s="172">
        <f t="shared" ref="D7:D32" si="0">IF(B7=0,0,C7/B7)*100</f>
        <v>0</v>
      </c>
      <c r="E7" s="159"/>
      <c r="F7" s="159">
        <f t="shared" ref="F7:F32" si="1">E7-C7</f>
        <v>0</v>
      </c>
      <c r="G7" s="160">
        <f t="shared" ref="G7:G32" si="2">IF(C7=0,0,F7/C7*100)</f>
        <v>0</v>
      </c>
      <c r="H7" s="224"/>
    </row>
    <row r="8" s="152" customFormat="1" ht="15" customHeight="1" spans="1:8">
      <c r="A8" s="151" t="s">
        <v>1657</v>
      </c>
      <c r="B8" s="159"/>
      <c r="C8" s="159"/>
      <c r="D8" s="172">
        <f t="shared" si="0"/>
        <v>0</v>
      </c>
      <c r="E8" s="159"/>
      <c r="F8" s="159">
        <f t="shared" si="1"/>
        <v>0</v>
      </c>
      <c r="G8" s="160">
        <f t="shared" si="2"/>
        <v>0</v>
      </c>
      <c r="H8" s="224"/>
    </row>
    <row r="9" s="152" customFormat="1" ht="15" customHeight="1" spans="1:8">
      <c r="A9" s="151" t="s">
        <v>1658</v>
      </c>
      <c r="B9" s="159"/>
      <c r="C9" s="159"/>
      <c r="D9" s="172">
        <f t="shared" si="0"/>
        <v>0</v>
      </c>
      <c r="E9" s="159"/>
      <c r="F9" s="159">
        <f t="shared" si="1"/>
        <v>0</v>
      </c>
      <c r="G9" s="160">
        <f t="shared" si="2"/>
        <v>0</v>
      </c>
      <c r="H9" s="224"/>
    </row>
    <row r="10" s="152" customFormat="1" ht="15" customHeight="1" spans="1:8">
      <c r="A10" s="151" t="s">
        <v>1659</v>
      </c>
      <c r="B10" s="159"/>
      <c r="C10" s="159"/>
      <c r="D10" s="172">
        <f t="shared" si="0"/>
        <v>0</v>
      </c>
      <c r="E10" s="159"/>
      <c r="F10" s="159">
        <f t="shared" si="1"/>
        <v>0</v>
      </c>
      <c r="G10" s="160">
        <f t="shared" si="2"/>
        <v>0</v>
      </c>
      <c r="H10" s="224"/>
    </row>
    <row r="11" s="152" customFormat="1" ht="15" customHeight="1" spans="1:8">
      <c r="A11" s="151" t="s">
        <v>1660</v>
      </c>
      <c r="B11" s="159"/>
      <c r="C11" s="159"/>
      <c r="D11" s="172">
        <f t="shared" si="0"/>
        <v>0</v>
      </c>
      <c r="E11" s="159"/>
      <c r="F11" s="159">
        <f t="shared" si="1"/>
        <v>0</v>
      </c>
      <c r="G11" s="160">
        <f t="shared" si="2"/>
        <v>0</v>
      </c>
      <c r="H11" s="224"/>
    </row>
    <row r="12" s="152" customFormat="1" ht="15" customHeight="1" spans="1:8">
      <c r="A12" s="151" t="s">
        <v>1661</v>
      </c>
      <c r="B12" s="158">
        <f>SUM(B13:B17)</f>
        <v>40000</v>
      </c>
      <c r="C12" s="158">
        <f>SUM(C13:C17)</f>
        <v>10236</v>
      </c>
      <c r="D12" s="172">
        <f t="shared" si="0"/>
        <v>25.59</v>
      </c>
      <c r="E12" s="158">
        <f>SUM(E13:E17)</f>
        <v>10350</v>
      </c>
      <c r="F12" s="159">
        <f t="shared" si="1"/>
        <v>114</v>
      </c>
      <c r="G12" s="160">
        <f t="shared" si="2"/>
        <v>1.1137162954279</v>
      </c>
      <c r="H12" s="224"/>
    </row>
    <row r="13" s="152" customFormat="1" ht="15" customHeight="1" spans="1:8">
      <c r="A13" s="161" t="s">
        <v>1662</v>
      </c>
      <c r="B13" s="159">
        <v>40000</v>
      </c>
      <c r="C13" s="159">
        <v>9920</v>
      </c>
      <c r="D13" s="172">
        <f t="shared" si="0"/>
        <v>24.8</v>
      </c>
      <c r="E13" s="159">
        <v>10000</v>
      </c>
      <c r="F13" s="159">
        <f t="shared" si="1"/>
        <v>80</v>
      </c>
      <c r="G13" s="160">
        <f t="shared" si="2"/>
        <v>0.806451612903226</v>
      </c>
      <c r="H13" s="224"/>
    </row>
    <row r="14" s="152" customFormat="1" ht="15" customHeight="1" spans="1:8">
      <c r="A14" s="161" t="s">
        <v>1663</v>
      </c>
      <c r="B14" s="159"/>
      <c r="C14" s="159">
        <v>342</v>
      </c>
      <c r="D14" s="172">
        <f t="shared" si="0"/>
        <v>0</v>
      </c>
      <c r="E14" s="159">
        <v>350</v>
      </c>
      <c r="F14" s="159">
        <f t="shared" si="1"/>
        <v>8</v>
      </c>
      <c r="G14" s="160">
        <f t="shared" si="2"/>
        <v>2.33918128654971</v>
      </c>
      <c r="H14" s="224"/>
    </row>
    <row r="15" s="152" customFormat="1" ht="15" customHeight="1" spans="1:8">
      <c r="A15" s="161" t="s">
        <v>1664</v>
      </c>
      <c r="B15" s="159"/>
      <c r="C15" s="159"/>
      <c r="D15" s="172">
        <f t="shared" si="0"/>
        <v>0</v>
      </c>
      <c r="E15" s="159"/>
      <c r="F15" s="159">
        <f t="shared" si="1"/>
        <v>0</v>
      </c>
      <c r="G15" s="160">
        <f t="shared" si="2"/>
        <v>0</v>
      </c>
      <c r="H15" s="224"/>
    </row>
    <row r="16" s="152" customFormat="1" ht="15" customHeight="1" spans="1:8">
      <c r="A16" s="161" t="s">
        <v>1665</v>
      </c>
      <c r="B16" s="159"/>
      <c r="C16" s="159">
        <v>-72</v>
      </c>
      <c r="D16" s="172">
        <f t="shared" si="0"/>
        <v>0</v>
      </c>
      <c r="E16" s="159"/>
      <c r="F16" s="159">
        <f t="shared" si="1"/>
        <v>72</v>
      </c>
      <c r="G16" s="160">
        <f t="shared" si="2"/>
        <v>-100</v>
      </c>
      <c r="H16" s="224"/>
    </row>
    <row r="17" s="152" customFormat="1" ht="15" customHeight="1" spans="1:8">
      <c r="A17" s="161" t="s">
        <v>1666</v>
      </c>
      <c r="B17" s="159"/>
      <c r="C17" s="159">
        <v>46</v>
      </c>
      <c r="D17" s="172">
        <f t="shared" si="0"/>
        <v>0</v>
      </c>
      <c r="E17" s="159"/>
      <c r="F17" s="159">
        <f t="shared" si="1"/>
        <v>-46</v>
      </c>
      <c r="G17" s="160">
        <f t="shared" si="2"/>
        <v>-100</v>
      </c>
      <c r="H17" s="224"/>
    </row>
    <row r="18" s="152" customFormat="1" ht="15" customHeight="1" spans="1:8">
      <c r="A18" s="151" t="s">
        <v>1667</v>
      </c>
      <c r="B18" s="159"/>
      <c r="C18" s="159"/>
      <c r="D18" s="172">
        <f t="shared" si="0"/>
        <v>0</v>
      </c>
      <c r="E18" s="159"/>
      <c r="F18" s="159">
        <f t="shared" si="1"/>
        <v>0</v>
      </c>
      <c r="G18" s="160">
        <f t="shared" si="2"/>
        <v>0</v>
      </c>
      <c r="H18" s="224"/>
    </row>
    <row r="19" s="152" customFormat="1" ht="15" customHeight="1" spans="1:8">
      <c r="A19" s="151" t="s">
        <v>1668</v>
      </c>
      <c r="B19" s="158">
        <f>SUM(B20:B21)</f>
        <v>0</v>
      </c>
      <c r="C19" s="158">
        <f>SUM(C20:C21)</f>
        <v>0</v>
      </c>
      <c r="D19" s="172">
        <f t="shared" si="0"/>
        <v>0</v>
      </c>
      <c r="E19" s="158">
        <f>SUM(E20:E21)</f>
        <v>0</v>
      </c>
      <c r="F19" s="159">
        <f t="shared" si="1"/>
        <v>0</v>
      </c>
      <c r="G19" s="160">
        <f t="shared" si="2"/>
        <v>0</v>
      </c>
      <c r="H19" s="224"/>
    </row>
    <row r="20" s="152" customFormat="1" ht="15" customHeight="1" spans="1:8">
      <c r="A20" s="161" t="s">
        <v>1669</v>
      </c>
      <c r="B20" s="159"/>
      <c r="C20" s="159"/>
      <c r="D20" s="172">
        <f t="shared" si="0"/>
        <v>0</v>
      </c>
      <c r="E20" s="159"/>
      <c r="F20" s="159">
        <f t="shared" si="1"/>
        <v>0</v>
      </c>
      <c r="G20" s="160">
        <f t="shared" si="2"/>
        <v>0</v>
      </c>
      <c r="H20" s="224"/>
    </row>
    <row r="21" s="152" customFormat="1" ht="15" customHeight="1" spans="1:8">
      <c r="A21" s="161" t="s">
        <v>1670</v>
      </c>
      <c r="B21" s="159"/>
      <c r="C21" s="159"/>
      <c r="D21" s="172">
        <f t="shared" si="0"/>
        <v>0</v>
      </c>
      <c r="E21" s="159"/>
      <c r="F21" s="159">
        <f t="shared" si="1"/>
        <v>0</v>
      </c>
      <c r="G21" s="160">
        <f t="shared" si="2"/>
        <v>0</v>
      </c>
      <c r="H21" s="224"/>
    </row>
    <row r="22" s="152" customFormat="1" ht="15" customHeight="1" spans="1:8">
      <c r="A22" s="151" t="s">
        <v>1671</v>
      </c>
      <c r="B22" s="158">
        <v>250</v>
      </c>
      <c r="C22" s="159">
        <v>427</v>
      </c>
      <c r="D22" s="172">
        <f t="shared" si="0"/>
        <v>170.8</v>
      </c>
      <c r="E22" s="158">
        <v>201</v>
      </c>
      <c r="F22" s="159">
        <f t="shared" si="1"/>
        <v>-226</v>
      </c>
      <c r="G22" s="160">
        <f t="shared" si="2"/>
        <v>-52.9274004683841</v>
      </c>
      <c r="H22" s="224"/>
    </row>
    <row r="23" s="152" customFormat="1" ht="15" customHeight="1" spans="1:8">
      <c r="A23" s="151" t="s">
        <v>1672</v>
      </c>
      <c r="B23" s="159"/>
      <c r="C23" s="159"/>
      <c r="D23" s="172">
        <f t="shared" si="0"/>
        <v>0</v>
      </c>
      <c r="E23" s="159"/>
      <c r="F23" s="159">
        <f t="shared" si="1"/>
        <v>0</v>
      </c>
      <c r="G23" s="160">
        <f t="shared" si="2"/>
        <v>0</v>
      </c>
      <c r="H23" s="224"/>
    </row>
    <row r="24" s="152" customFormat="1" ht="15" customHeight="1" spans="1:8">
      <c r="A24" s="151" t="s">
        <v>1673</v>
      </c>
      <c r="B24" s="159"/>
      <c r="C24" s="159"/>
      <c r="D24" s="172">
        <f t="shared" si="0"/>
        <v>0</v>
      </c>
      <c r="E24" s="159"/>
      <c r="F24" s="159">
        <f t="shared" si="1"/>
        <v>0</v>
      </c>
      <c r="G24" s="160">
        <f t="shared" si="2"/>
        <v>0</v>
      </c>
      <c r="H24" s="224"/>
    </row>
    <row r="25" s="152" customFormat="1" ht="15" customHeight="1" spans="1:8">
      <c r="A25" s="151" t="s">
        <v>1674</v>
      </c>
      <c r="B25" s="159"/>
      <c r="C25" s="159"/>
      <c r="D25" s="172">
        <f t="shared" si="0"/>
        <v>0</v>
      </c>
      <c r="E25" s="159"/>
      <c r="F25" s="159">
        <f t="shared" si="1"/>
        <v>0</v>
      </c>
      <c r="G25" s="160">
        <f t="shared" si="2"/>
        <v>0</v>
      </c>
      <c r="H25" s="224"/>
    </row>
    <row r="26" s="152" customFormat="1" ht="15" customHeight="1" spans="1:8">
      <c r="A26" s="151" t="s">
        <v>1675</v>
      </c>
      <c r="B26" s="159">
        <v>1099</v>
      </c>
      <c r="C26" s="159">
        <v>1204</v>
      </c>
      <c r="D26" s="172">
        <f t="shared" si="0"/>
        <v>109.554140127389</v>
      </c>
      <c r="E26" s="159">
        <v>1100</v>
      </c>
      <c r="F26" s="159">
        <f t="shared" si="1"/>
        <v>-104</v>
      </c>
      <c r="G26" s="160">
        <f t="shared" si="2"/>
        <v>-8.63787375415282</v>
      </c>
      <c r="H26" s="224"/>
    </row>
    <row r="27" s="152" customFormat="1" ht="15" customHeight="1" spans="1:8">
      <c r="A27" s="151" t="s">
        <v>1676</v>
      </c>
      <c r="B27" s="158">
        <f>SUM(B28:B30)</f>
        <v>0</v>
      </c>
      <c r="C27" s="158">
        <f>SUM(C28:C30)</f>
        <v>0</v>
      </c>
      <c r="D27" s="172">
        <f t="shared" si="0"/>
        <v>0</v>
      </c>
      <c r="E27" s="158">
        <f>SUM(E28:E30)</f>
        <v>0</v>
      </c>
      <c r="F27" s="159">
        <f t="shared" si="1"/>
        <v>0</v>
      </c>
      <c r="G27" s="160">
        <f t="shared" si="2"/>
        <v>0</v>
      </c>
      <c r="H27" s="224"/>
    </row>
    <row r="28" s="152" customFormat="1" ht="15" customHeight="1" spans="1:8">
      <c r="A28" s="161" t="s">
        <v>1677</v>
      </c>
      <c r="B28" s="159"/>
      <c r="C28" s="159"/>
      <c r="D28" s="172">
        <f t="shared" si="0"/>
        <v>0</v>
      </c>
      <c r="E28" s="159"/>
      <c r="F28" s="159">
        <f t="shared" si="1"/>
        <v>0</v>
      </c>
      <c r="G28" s="160">
        <f t="shared" si="2"/>
        <v>0</v>
      </c>
      <c r="H28" s="224"/>
    </row>
    <row r="29" s="152" customFormat="1" ht="15" customHeight="1" spans="1:8">
      <c r="A29" s="161" t="s">
        <v>1678</v>
      </c>
      <c r="B29" s="159"/>
      <c r="C29" s="159"/>
      <c r="D29" s="172">
        <f t="shared" si="0"/>
        <v>0</v>
      </c>
      <c r="E29" s="159"/>
      <c r="F29" s="159">
        <f t="shared" si="1"/>
        <v>0</v>
      </c>
      <c r="G29" s="160">
        <f t="shared" si="2"/>
        <v>0</v>
      </c>
      <c r="H29" s="224"/>
    </row>
    <row r="30" s="152" customFormat="1" ht="15" customHeight="1" spans="1:8">
      <c r="A30" s="161" t="s">
        <v>1679</v>
      </c>
      <c r="B30" s="159"/>
      <c r="C30" s="159"/>
      <c r="D30" s="172">
        <f t="shared" si="0"/>
        <v>0</v>
      </c>
      <c r="E30" s="159"/>
      <c r="F30" s="159">
        <f t="shared" si="1"/>
        <v>0</v>
      </c>
      <c r="G30" s="160">
        <f t="shared" si="2"/>
        <v>0</v>
      </c>
      <c r="H30" s="224"/>
    </row>
    <row r="31" s="152" customFormat="1" ht="15" customHeight="1" spans="1:8">
      <c r="A31" s="151" t="s">
        <v>1680</v>
      </c>
      <c r="B31" s="159"/>
      <c r="C31" s="159">
        <v>1</v>
      </c>
      <c r="D31" s="172">
        <f t="shared" si="0"/>
        <v>0</v>
      </c>
      <c r="E31" s="159"/>
      <c r="F31" s="159">
        <f t="shared" si="1"/>
        <v>-1</v>
      </c>
      <c r="G31" s="160">
        <f t="shared" si="2"/>
        <v>-100</v>
      </c>
      <c r="H31" s="224"/>
    </row>
    <row r="32" s="42" customFormat="1" ht="15" customHeight="1" spans="1:256">
      <c r="A32" s="151" t="s">
        <v>1681</v>
      </c>
      <c r="B32" s="159"/>
      <c r="C32" s="159">
        <f>SUM(C33,C35)</f>
        <v>3206</v>
      </c>
      <c r="D32" s="172">
        <f t="shared" si="0"/>
        <v>0</v>
      </c>
      <c r="E32" s="159">
        <f>SUM(E33,E35)</f>
        <v>4729</v>
      </c>
      <c r="F32" s="159">
        <f t="shared" si="1"/>
        <v>1523</v>
      </c>
      <c r="G32" s="160">
        <f t="shared" si="2"/>
        <v>47.5046787273861</v>
      </c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  <c r="BI32" s="152"/>
      <c r="BJ32" s="152"/>
      <c r="BK32" s="152"/>
      <c r="BL32" s="152"/>
      <c r="BM32" s="152"/>
      <c r="BN32" s="152"/>
      <c r="BO32" s="152"/>
      <c r="BP32" s="152"/>
      <c r="BQ32" s="152"/>
      <c r="BR32" s="152"/>
      <c r="BS32" s="152"/>
      <c r="BT32" s="152"/>
      <c r="BU32" s="152"/>
      <c r="BV32" s="152"/>
      <c r="BW32" s="152"/>
      <c r="BX32" s="152"/>
      <c r="BY32" s="152"/>
      <c r="BZ32" s="152"/>
      <c r="CA32" s="152"/>
      <c r="CB32" s="152"/>
      <c r="CC32" s="152"/>
      <c r="CD32" s="152"/>
      <c r="CE32" s="152"/>
      <c r="CF32" s="152"/>
      <c r="CG32" s="152"/>
      <c r="CH32" s="152"/>
      <c r="CI32" s="152"/>
      <c r="CJ32" s="152"/>
      <c r="CK32" s="152"/>
      <c r="CL32" s="152"/>
      <c r="CM32" s="152"/>
      <c r="CN32" s="152"/>
      <c r="CO32" s="152"/>
      <c r="CP32" s="152"/>
      <c r="CQ32" s="152"/>
      <c r="CR32" s="152"/>
      <c r="CS32" s="152"/>
      <c r="CT32" s="152"/>
      <c r="CU32" s="152"/>
      <c r="CV32" s="152"/>
      <c r="CW32" s="152"/>
      <c r="CX32" s="152"/>
      <c r="CY32" s="152"/>
      <c r="CZ32" s="152"/>
      <c r="DA32" s="152"/>
      <c r="DB32" s="152"/>
      <c r="DC32" s="152"/>
      <c r="DD32" s="152"/>
      <c r="DE32" s="152"/>
      <c r="DF32" s="152"/>
      <c r="DG32" s="152"/>
      <c r="DH32" s="152"/>
      <c r="DI32" s="152"/>
      <c r="DJ32" s="152"/>
      <c r="DK32" s="152"/>
      <c r="DL32" s="152"/>
      <c r="DM32" s="152"/>
      <c r="DN32" s="152"/>
      <c r="DO32" s="152"/>
      <c r="DP32" s="152"/>
      <c r="DQ32" s="152"/>
      <c r="DR32" s="152"/>
      <c r="DS32" s="152"/>
      <c r="DT32" s="152"/>
      <c r="DU32" s="152"/>
      <c r="DV32" s="152"/>
      <c r="DW32" s="152"/>
      <c r="DX32" s="152"/>
      <c r="DY32" s="152"/>
      <c r="DZ32" s="152"/>
      <c r="EA32" s="152"/>
      <c r="EB32" s="152"/>
      <c r="EC32" s="152"/>
      <c r="ED32" s="152"/>
      <c r="EE32" s="152"/>
      <c r="EF32" s="152"/>
      <c r="EG32" s="152"/>
      <c r="EH32" s="152"/>
      <c r="EI32" s="152"/>
      <c r="EJ32" s="152"/>
      <c r="EK32" s="152"/>
      <c r="EL32" s="152"/>
      <c r="EM32" s="152"/>
      <c r="EN32" s="152"/>
      <c r="EO32" s="152"/>
      <c r="EP32" s="152"/>
      <c r="EQ32" s="152"/>
      <c r="ER32" s="152"/>
      <c r="ES32" s="152"/>
      <c r="ET32" s="152"/>
      <c r="EU32" s="152"/>
      <c r="EV32" s="152"/>
      <c r="EW32" s="152"/>
      <c r="EX32" s="152"/>
      <c r="EY32" s="152"/>
      <c r="EZ32" s="152"/>
      <c r="FA32" s="152"/>
      <c r="FB32" s="152"/>
      <c r="FC32" s="152"/>
      <c r="FD32" s="152"/>
      <c r="FE32" s="152"/>
      <c r="FF32" s="152"/>
      <c r="FG32" s="152"/>
      <c r="FH32" s="152"/>
      <c r="FI32" s="152"/>
      <c r="FJ32" s="152"/>
      <c r="FK32" s="152"/>
      <c r="FL32" s="152"/>
      <c r="FM32" s="152"/>
      <c r="FN32" s="152"/>
      <c r="FO32" s="152"/>
      <c r="FP32" s="152"/>
      <c r="FQ32" s="152"/>
      <c r="FR32" s="152"/>
      <c r="FS32" s="152"/>
      <c r="FT32" s="152"/>
      <c r="FU32" s="152"/>
      <c r="FV32" s="152"/>
      <c r="FW32" s="152"/>
      <c r="FX32" s="152"/>
      <c r="FY32" s="152"/>
      <c r="FZ32" s="152"/>
      <c r="GA32" s="152"/>
      <c r="GB32" s="152"/>
      <c r="GC32" s="152"/>
      <c r="GD32" s="152"/>
      <c r="GE32" s="152"/>
      <c r="GF32" s="152"/>
      <c r="GG32" s="152"/>
      <c r="GH32" s="152"/>
      <c r="GI32" s="152"/>
      <c r="GJ32" s="152"/>
      <c r="GK32" s="152"/>
      <c r="GL32" s="152"/>
      <c r="GM32" s="152"/>
      <c r="GN32" s="152"/>
      <c r="GO32" s="152"/>
      <c r="GP32" s="152"/>
      <c r="GQ32" s="152"/>
      <c r="GR32" s="152"/>
      <c r="GS32" s="152"/>
      <c r="GT32" s="152"/>
      <c r="GU32" s="152"/>
      <c r="GV32" s="152"/>
      <c r="GW32" s="152"/>
      <c r="GX32" s="152"/>
      <c r="GY32" s="152"/>
      <c r="GZ32" s="152"/>
      <c r="HA32" s="152"/>
      <c r="HB32" s="152"/>
      <c r="HC32" s="152"/>
      <c r="HD32" s="152"/>
      <c r="HE32" s="152"/>
      <c r="HF32" s="152"/>
      <c r="HG32" s="152"/>
      <c r="HH32" s="152"/>
      <c r="HI32" s="152"/>
      <c r="HJ32" s="152"/>
      <c r="HK32" s="152"/>
      <c r="HL32" s="152"/>
      <c r="HM32" s="152"/>
      <c r="HN32" s="152"/>
      <c r="HO32" s="152"/>
      <c r="HP32" s="152"/>
      <c r="HQ32" s="152"/>
      <c r="HR32" s="152"/>
      <c r="HS32" s="152"/>
      <c r="HT32" s="152"/>
      <c r="HU32" s="152"/>
      <c r="HV32" s="152"/>
      <c r="HW32" s="152"/>
      <c r="HX32" s="152"/>
      <c r="HY32" s="152"/>
      <c r="HZ32" s="152"/>
      <c r="IA32" s="152"/>
      <c r="IB32" s="152"/>
      <c r="IC32" s="152"/>
      <c r="ID32" s="152"/>
      <c r="IE32" s="152"/>
      <c r="IF32" s="152"/>
      <c r="IG32" s="152"/>
      <c r="IH32" s="152"/>
      <c r="II32" s="152"/>
      <c r="IJ32" s="152"/>
      <c r="IK32" s="152"/>
      <c r="IL32" s="152"/>
      <c r="IM32" s="152"/>
      <c r="IN32" s="152"/>
      <c r="IO32" s="152"/>
      <c r="IP32" s="152"/>
      <c r="IQ32" s="152"/>
      <c r="IR32" s="152"/>
      <c r="IS32" s="152"/>
      <c r="IT32" s="152"/>
      <c r="IU32" s="152"/>
      <c r="IV32"/>
    </row>
    <row r="33" s="42" customFormat="1" ht="15" customHeight="1" spans="1:256">
      <c r="A33" s="161" t="s">
        <v>1682</v>
      </c>
      <c r="B33" s="159"/>
      <c r="C33" s="159">
        <f>SUM(C34)</f>
        <v>679</v>
      </c>
      <c r="D33" s="172"/>
      <c r="E33" s="159">
        <f>SUM(E34)</f>
        <v>679</v>
      </c>
      <c r="F33" s="159"/>
      <c r="G33" s="160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  <c r="BI33" s="152"/>
      <c r="BJ33" s="152"/>
      <c r="BK33" s="152"/>
      <c r="BL33" s="152"/>
      <c r="BM33" s="152"/>
      <c r="BN33" s="152"/>
      <c r="BO33" s="152"/>
      <c r="BP33" s="152"/>
      <c r="BQ33" s="152"/>
      <c r="BR33" s="152"/>
      <c r="BS33" s="152"/>
      <c r="BT33" s="152"/>
      <c r="BU33" s="152"/>
      <c r="BV33" s="152"/>
      <c r="BW33" s="152"/>
      <c r="BX33" s="152"/>
      <c r="BY33" s="152"/>
      <c r="BZ33" s="152"/>
      <c r="CA33" s="152"/>
      <c r="CB33" s="152"/>
      <c r="CC33" s="152"/>
      <c r="CD33" s="152"/>
      <c r="CE33" s="152"/>
      <c r="CF33" s="152"/>
      <c r="CG33" s="152"/>
      <c r="CH33" s="152"/>
      <c r="CI33" s="152"/>
      <c r="CJ33" s="152"/>
      <c r="CK33" s="152"/>
      <c r="CL33" s="152"/>
      <c r="CM33" s="152"/>
      <c r="CN33" s="152"/>
      <c r="CO33" s="152"/>
      <c r="CP33" s="152"/>
      <c r="CQ33" s="152"/>
      <c r="CR33" s="152"/>
      <c r="CS33" s="152"/>
      <c r="CT33" s="152"/>
      <c r="CU33" s="152"/>
      <c r="CV33" s="152"/>
      <c r="CW33" s="152"/>
      <c r="CX33" s="152"/>
      <c r="CY33" s="152"/>
      <c r="CZ33" s="152"/>
      <c r="DA33" s="152"/>
      <c r="DB33" s="152"/>
      <c r="DC33" s="152"/>
      <c r="DD33" s="152"/>
      <c r="DE33" s="152"/>
      <c r="DF33" s="152"/>
      <c r="DG33" s="152"/>
      <c r="DH33" s="152"/>
      <c r="DI33" s="152"/>
      <c r="DJ33" s="152"/>
      <c r="DK33" s="152"/>
      <c r="DL33" s="152"/>
      <c r="DM33" s="152"/>
      <c r="DN33" s="152"/>
      <c r="DO33" s="152"/>
      <c r="DP33" s="152"/>
      <c r="DQ33" s="152"/>
      <c r="DR33" s="152"/>
      <c r="DS33" s="152"/>
      <c r="DT33" s="152"/>
      <c r="DU33" s="152"/>
      <c r="DV33" s="152"/>
      <c r="DW33" s="152"/>
      <c r="DX33" s="152"/>
      <c r="DY33" s="152"/>
      <c r="DZ33" s="152"/>
      <c r="EA33" s="152"/>
      <c r="EB33" s="152"/>
      <c r="EC33" s="152"/>
      <c r="ED33" s="152"/>
      <c r="EE33" s="152"/>
      <c r="EF33" s="152"/>
      <c r="EG33" s="152"/>
      <c r="EH33" s="152"/>
      <c r="EI33" s="152"/>
      <c r="EJ33" s="152"/>
      <c r="EK33" s="152"/>
      <c r="EL33" s="152"/>
      <c r="EM33" s="152"/>
      <c r="EN33" s="152"/>
      <c r="EO33" s="152"/>
      <c r="EP33" s="152"/>
      <c r="EQ33" s="152"/>
      <c r="ER33" s="152"/>
      <c r="ES33" s="152"/>
      <c r="ET33" s="152"/>
      <c r="EU33" s="152"/>
      <c r="EV33" s="152"/>
      <c r="EW33" s="152"/>
      <c r="EX33" s="152"/>
      <c r="EY33" s="152"/>
      <c r="EZ33" s="152"/>
      <c r="FA33" s="152"/>
      <c r="FB33" s="152"/>
      <c r="FC33" s="152"/>
      <c r="FD33" s="152"/>
      <c r="FE33" s="152"/>
      <c r="FF33" s="152"/>
      <c r="FG33" s="152"/>
      <c r="FH33" s="152"/>
      <c r="FI33" s="152"/>
      <c r="FJ33" s="152"/>
      <c r="FK33" s="152"/>
      <c r="FL33" s="152"/>
      <c r="FM33" s="152"/>
      <c r="FN33" s="152"/>
      <c r="FO33" s="152"/>
      <c r="FP33" s="152"/>
      <c r="FQ33" s="152"/>
      <c r="FR33" s="152"/>
      <c r="FS33" s="152"/>
      <c r="FT33" s="152"/>
      <c r="FU33" s="152"/>
      <c r="FV33" s="152"/>
      <c r="FW33" s="152"/>
      <c r="FX33" s="152"/>
      <c r="FY33" s="152"/>
      <c r="FZ33" s="152"/>
      <c r="GA33" s="152"/>
      <c r="GB33" s="152"/>
      <c r="GC33" s="152"/>
      <c r="GD33" s="152"/>
      <c r="GE33" s="152"/>
      <c r="GF33" s="152"/>
      <c r="GG33" s="152"/>
      <c r="GH33" s="152"/>
      <c r="GI33" s="152"/>
      <c r="GJ33" s="152"/>
      <c r="GK33" s="152"/>
      <c r="GL33" s="152"/>
      <c r="GM33" s="152"/>
      <c r="GN33" s="152"/>
      <c r="GO33" s="152"/>
      <c r="GP33" s="152"/>
      <c r="GQ33" s="152"/>
      <c r="GR33" s="152"/>
      <c r="GS33" s="152"/>
      <c r="GT33" s="152"/>
      <c r="GU33" s="152"/>
      <c r="GV33" s="152"/>
      <c r="GW33" s="152"/>
      <c r="GX33" s="152"/>
      <c r="GY33" s="152"/>
      <c r="GZ33" s="152"/>
      <c r="HA33" s="152"/>
      <c r="HB33" s="152"/>
      <c r="HC33" s="152"/>
      <c r="HD33" s="152"/>
      <c r="HE33" s="152"/>
      <c r="HF33" s="152"/>
      <c r="HG33" s="152"/>
      <c r="HH33" s="152"/>
      <c r="HI33" s="152"/>
      <c r="HJ33" s="152"/>
      <c r="HK33" s="152"/>
      <c r="HL33" s="152"/>
      <c r="HM33" s="152"/>
      <c r="HN33" s="152"/>
      <c r="HO33" s="152"/>
      <c r="HP33" s="152"/>
      <c r="HQ33" s="152"/>
      <c r="HR33" s="152"/>
      <c r="HS33" s="152"/>
      <c r="HT33" s="152"/>
      <c r="HU33" s="152"/>
      <c r="HV33" s="152"/>
      <c r="HW33" s="152"/>
      <c r="HX33" s="152"/>
      <c r="HY33" s="152"/>
      <c r="HZ33" s="152"/>
      <c r="IA33" s="152"/>
      <c r="IB33" s="152"/>
      <c r="IC33" s="152"/>
      <c r="ID33" s="152"/>
      <c r="IE33" s="152"/>
      <c r="IF33" s="152"/>
      <c r="IG33" s="152"/>
      <c r="IH33" s="152"/>
      <c r="II33" s="152"/>
      <c r="IJ33" s="152"/>
      <c r="IK33" s="152"/>
      <c r="IL33" s="152"/>
      <c r="IM33" s="152"/>
      <c r="IN33" s="152"/>
      <c r="IO33" s="152"/>
      <c r="IP33" s="152"/>
      <c r="IQ33" s="152"/>
      <c r="IR33" s="152"/>
      <c r="IS33" s="152"/>
      <c r="IT33" s="152"/>
      <c r="IU33" s="152"/>
      <c r="IV33"/>
    </row>
    <row r="34" s="42" customFormat="1" ht="15" customHeight="1" spans="1:256">
      <c r="A34" s="161" t="s">
        <v>1683</v>
      </c>
      <c r="B34" s="159"/>
      <c r="C34" s="159">
        <v>679</v>
      </c>
      <c r="D34" s="172"/>
      <c r="E34" s="159">
        <v>679</v>
      </c>
      <c r="F34" s="159"/>
      <c r="G34" s="160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  <c r="Z34" s="152"/>
      <c r="AA34" s="152"/>
      <c r="AB34" s="152"/>
      <c r="AC34" s="152"/>
      <c r="AD34" s="152"/>
      <c r="AE34" s="152"/>
      <c r="AF34" s="152"/>
      <c r="AG34" s="152"/>
      <c r="AH34" s="152"/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  <c r="BI34" s="152"/>
      <c r="BJ34" s="152"/>
      <c r="BK34" s="152"/>
      <c r="BL34" s="152"/>
      <c r="BM34" s="152"/>
      <c r="BN34" s="152"/>
      <c r="BO34" s="152"/>
      <c r="BP34" s="152"/>
      <c r="BQ34" s="152"/>
      <c r="BR34" s="152"/>
      <c r="BS34" s="152"/>
      <c r="BT34" s="152"/>
      <c r="BU34" s="152"/>
      <c r="BV34" s="152"/>
      <c r="BW34" s="152"/>
      <c r="BX34" s="152"/>
      <c r="BY34" s="152"/>
      <c r="BZ34" s="152"/>
      <c r="CA34" s="152"/>
      <c r="CB34" s="152"/>
      <c r="CC34" s="152"/>
      <c r="CD34" s="152"/>
      <c r="CE34" s="152"/>
      <c r="CF34" s="152"/>
      <c r="CG34" s="152"/>
      <c r="CH34" s="152"/>
      <c r="CI34" s="152"/>
      <c r="CJ34" s="152"/>
      <c r="CK34" s="152"/>
      <c r="CL34" s="152"/>
      <c r="CM34" s="152"/>
      <c r="CN34" s="152"/>
      <c r="CO34" s="152"/>
      <c r="CP34" s="152"/>
      <c r="CQ34" s="152"/>
      <c r="CR34" s="152"/>
      <c r="CS34" s="152"/>
      <c r="CT34" s="152"/>
      <c r="CU34" s="152"/>
      <c r="CV34" s="152"/>
      <c r="CW34" s="152"/>
      <c r="CX34" s="152"/>
      <c r="CY34" s="152"/>
      <c r="CZ34" s="152"/>
      <c r="DA34" s="152"/>
      <c r="DB34" s="152"/>
      <c r="DC34" s="152"/>
      <c r="DD34" s="152"/>
      <c r="DE34" s="152"/>
      <c r="DF34" s="152"/>
      <c r="DG34" s="152"/>
      <c r="DH34" s="152"/>
      <c r="DI34" s="152"/>
      <c r="DJ34" s="152"/>
      <c r="DK34" s="152"/>
      <c r="DL34" s="152"/>
      <c r="DM34" s="152"/>
      <c r="DN34" s="152"/>
      <c r="DO34" s="152"/>
      <c r="DP34" s="152"/>
      <c r="DQ34" s="152"/>
      <c r="DR34" s="152"/>
      <c r="DS34" s="152"/>
      <c r="DT34" s="152"/>
      <c r="DU34" s="152"/>
      <c r="DV34" s="152"/>
      <c r="DW34" s="152"/>
      <c r="DX34" s="152"/>
      <c r="DY34" s="152"/>
      <c r="DZ34" s="152"/>
      <c r="EA34" s="152"/>
      <c r="EB34" s="152"/>
      <c r="EC34" s="152"/>
      <c r="ED34" s="152"/>
      <c r="EE34" s="152"/>
      <c r="EF34" s="152"/>
      <c r="EG34" s="152"/>
      <c r="EH34" s="152"/>
      <c r="EI34" s="152"/>
      <c r="EJ34" s="152"/>
      <c r="EK34" s="152"/>
      <c r="EL34" s="152"/>
      <c r="EM34" s="152"/>
      <c r="EN34" s="152"/>
      <c r="EO34" s="152"/>
      <c r="EP34" s="152"/>
      <c r="EQ34" s="152"/>
      <c r="ER34" s="152"/>
      <c r="ES34" s="152"/>
      <c r="ET34" s="152"/>
      <c r="EU34" s="152"/>
      <c r="EV34" s="152"/>
      <c r="EW34" s="152"/>
      <c r="EX34" s="152"/>
      <c r="EY34" s="152"/>
      <c r="EZ34" s="152"/>
      <c r="FA34" s="152"/>
      <c r="FB34" s="152"/>
      <c r="FC34" s="152"/>
      <c r="FD34" s="152"/>
      <c r="FE34" s="152"/>
      <c r="FF34" s="152"/>
      <c r="FG34" s="152"/>
      <c r="FH34" s="152"/>
      <c r="FI34" s="152"/>
      <c r="FJ34" s="152"/>
      <c r="FK34" s="152"/>
      <c r="FL34" s="152"/>
      <c r="FM34" s="152"/>
      <c r="FN34" s="152"/>
      <c r="FO34" s="152"/>
      <c r="FP34" s="152"/>
      <c r="FQ34" s="152"/>
      <c r="FR34" s="152"/>
      <c r="FS34" s="152"/>
      <c r="FT34" s="152"/>
      <c r="FU34" s="152"/>
      <c r="FV34" s="152"/>
      <c r="FW34" s="152"/>
      <c r="FX34" s="152"/>
      <c r="FY34" s="152"/>
      <c r="FZ34" s="152"/>
      <c r="GA34" s="152"/>
      <c r="GB34" s="152"/>
      <c r="GC34" s="152"/>
      <c r="GD34" s="152"/>
      <c r="GE34" s="152"/>
      <c r="GF34" s="152"/>
      <c r="GG34" s="152"/>
      <c r="GH34" s="152"/>
      <c r="GI34" s="152"/>
      <c r="GJ34" s="152"/>
      <c r="GK34" s="152"/>
      <c r="GL34" s="152"/>
      <c r="GM34" s="152"/>
      <c r="GN34" s="152"/>
      <c r="GO34" s="152"/>
      <c r="GP34" s="152"/>
      <c r="GQ34" s="152"/>
      <c r="GR34" s="152"/>
      <c r="GS34" s="152"/>
      <c r="GT34" s="152"/>
      <c r="GU34" s="152"/>
      <c r="GV34" s="152"/>
      <c r="GW34" s="152"/>
      <c r="GX34" s="152"/>
      <c r="GY34" s="152"/>
      <c r="GZ34" s="152"/>
      <c r="HA34" s="152"/>
      <c r="HB34" s="152"/>
      <c r="HC34" s="152"/>
      <c r="HD34" s="152"/>
      <c r="HE34" s="152"/>
      <c r="HF34" s="152"/>
      <c r="HG34" s="152"/>
      <c r="HH34" s="152"/>
      <c r="HI34" s="152"/>
      <c r="HJ34" s="152"/>
      <c r="HK34" s="152"/>
      <c r="HL34" s="152"/>
      <c r="HM34" s="152"/>
      <c r="HN34" s="152"/>
      <c r="HO34" s="152"/>
      <c r="HP34" s="152"/>
      <c r="HQ34" s="152"/>
      <c r="HR34" s="152"/>
      <c r="HS34" s="152"/>
      <c r="HT34" s="152"/>
      <c r="HU34" s="152"/>
      <c r="HV34" s="152"/>
      <c r="HW34" s="152"/>
      <c r="HX34" s="152"/>
      <c r="HY34" s="152"/>
      <c r="HZ34" s="152"/>
      <c r="IA34" s="152"/>
      <c r="IB34" s="152"/>
      <c r="IC34" s="152"/>
      <c r="ID34" s="152"/>
      <c r="IE34" s="152"/>
      <c r="IF34" s="152"/>
      <c r="IG34" s="152"/>
      <c r="IH34" s="152"/>
      <c r="II34" s="152"/>
      <c r="IJ34" s="152"/>
      <c r="IK34" s="152"/>
      <c r="IL34" s="152"/>
      <c r="IM34" s="152"/>
      <c r="IN34" s="152"/>
      <c r="IO34" s="152"/>
      <c r="IP34" s="152"/>
      <c r="IQ34" s="152"/>
      <c r="IR34" s="152"/>
      <c r="IS34" s="152"/>
      <c r="IT34" s="152"/>
      <c r="IU34" s="152"/>
      <c r="IV34"/>
    </row>
    <row r="35" s="42" customFormat="1" ht="15" customHeight="1" spans="1:256">
      <c r="A35" s="161" t="s">
        <v>1684</v>
      </c>
      <c r="B35" s="159"/>
      <c r="C35" s="159">
        <f>SUM(C36)</f>
        <v>2527</v>
      </c>
      <c r="D35" s="172"/>
      <c r="E35" s="159">
        <f>SUM(E36)</f>
        <v>4050</v>
      </c>
      <c r="F35" s="159"/>
      <c r="G35" s="160"/>
      <c r="H35" s="152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  <c r="W35" s="152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  <c r="BI35" s="152"/>
      <c r="BJ35" s="152"/>
      <c r="BK35" s="152"/>
      <c r="BL35" s="152"/>
      <c r="BM35" s="152"/>
      <c r="BN35" s="152"/>
      <c r="BO35" s="152"/>
      <c r="BP35" s="152"/>
      <c r="BQ35" s="152"/>
      <c r="BR35" s="152"/>
      <c r="BS35" s="152"/>
      <c r="BT35" s="152"/>
      <c r="BU35" s="152"/>
      <c r="BV35" s="152"/>
      <c r="BW35" s="152"/>
      <c r="BX35" s="152"/>
      <c r="BY35" s="152"/>
      <c r="BZ35" s="152"/>
      <c r="CA35" s="152"/>
      <c r="CB35" s="152"/>
      <c r="CC35" s="152"/>
      <c r="CD35" s="152"/>
      <c r="CE35" s="152"/>
      <c r="CF35" s="152"/>
      <c r="CG35" s="152"/>
      <c r="CH35" s="152"/>
      <c r="CI35" s="152"/>
      <c r="CJ35" s="152"/>
      <c r="CK35" s="152"/>
      <c r="CL35" s="152"/>
      <c r="CM35" s="152"/>
      <c r="CN35" s="152"/>
      <c r="CO35" s="152"/>
      <c r="CP35" s="152"/>
      <c r="CQ35" s="152"/>
      <c r="CR35" s="152"/>
      <c r="CS35" s="152"/>
      <c r="CT35" s="152"/>
      <c r="CU35" s="152"/>
      <c r="CV35" s="152"/>
      <c r="CW35" s="152"/>
      <c r="CX35" s="152"/>
      <c r="CY35" s="152"/>
      <c r="CZ35" s="152"/>
      <c r="DA35" s="152"/>
      <c r="DB35" s="152"/>
      <c r="DC35" s="152"/>
      <c r="DD35" s="152"/>
      <c r="DE35" s="152"/>
      <c r="DF35" s="152"/>
      <c r="DG35" s="152"/>
      <c r="DH35" s="152"/>
      <c r="DI35" s="152"/>
      <c r="DJ35" s="152"/>
      <c r="DK35" s="152"/>
      <c r="DL35" s="152"/>
      <c r="DM35" s="152"/>
      <c r="DN35" s="152"/>
      <c r="DO35" s="152"/>
      <c r="DP35" s="152"/>
      <c r="DQ35" s="152"/>
      <c r="DR35" s="152"/>
      <c r="DS35" s="152"/>
      <c r="DT35" s="152"/>
      <c r="DU35" s="152"/>
      <c r="DV35" s="152"/>
      <c r="DW35" s="152"/>
      <c r="DX35" s="152"/>
      <c r="DY35" s="152"/>
      <c r="DZ35" s="152"/>
      <c r="EA35" s="152"/>
      <c r="EB35" s="152"/>
      <c r="EC35" s="152"/>
      <c r="ED35" s="152"/>
      <c r="EE35" s="152"/>
      <c r="EF35" s="152"/>
      <c r="EG35" s="152"/>
      <c r="EH35" s="152"/>
      <c r="EI35" s="152"/>
      <c r="EJ35" s="152"/>
      <c r="EK35" s="152"/>
      <c r="EL35" s="152"/>
      <c r="EM35" s="152"/>
      <c r="EN35" s="152"/>
      <c r="EO35" s="152"/>
      <c r="EP35" s="152"/>
      <c r="EQ35" s="152"/>
      <c r="ER35" s="152"/>
      <c r="ES35" s="152"/>
      <c r="ET35" s="152"/>
      <c r="EU35" s="152"/>
      <c r="EV35" s="152"/>
      <c r="EW35" s="152"/>
      <c r="EX35" s="152"/>
      <c r="EY35" s="152"/>
      <c r="EZ35" s="152"/>
      <c r="FA35" s="152"/>
      <c r="FB35" s="152"/>
      <c r="FC35" s="152"/>
      <c r="FD35" s="152"/>
      <c r="FE35" s="152"/>
      <c r="FF35" s="152"/>
      <c r="FG35" s="152"/>
      <c r="FH35" s="152"/>
      <c r="FI35" s="152"/>
      <c r="FJ35" s="152"/>
      <c r="FK35" s="152"/>
      <c r="FL35" s="152"/>
      <c r="FM35" s="152"/>
      <c r="FN35" s="152"/>
      <c r="FO35" s="152"/>
      <c r="FP35" s="152"/>
      <c r="FQ35" s="152"/>
      <c r="FR35" s="152"/>
      <c r="FS35" s="152"/>
      <c r="FT35" s="152"/>
      <c r="FU35" s="152"/>
      <c r="FV35" s="152"/>
      <c r="FW35" s="152"/>
      <c r="FX35" s="152"/>
      <c r="FY35" s="152"/>
      <c r="FZ35" s="152"/>
      <c r="GA35" s="152"/>
      <c r="GB35" s="152"/>
      <c r="GC35" s="152"/>
      <c r="GD35" s="152"/>
      <c r="GE35" s="152"/>
      <c r="GF35" s="152"/>
      <c r="GG35" s="152"/>
      <c r="GH35" s="152"/>
      <c r="GI35" s="152"/>
      <c r="GJ35" s="152"/>
      <c r="GK35" s="152"/>
      <c r="GL35" s="152"/>
      <c r="GM35" s="152"/>
      <c r="GN35" s="152"/>
      <c r="GO35" s="152"/>
      <c r="GP35" s="152"/>
      <c r="GQ35" s="152"/>
      <c r="GR35" s="152"/>
      <c r="GS35" s="152"/>
      <c r="GT35" s="152"/>
      <c r="GU35" s="152"/>
      <c r="GV35" s="152"/>
      <c r="GW35" s="152"/>
      <c r="GX35" s="152"/>
      <c r="GY35" s="152"/>
      <c r="GZ35" s="152"/>
      <c r="HA35" s="152"/>
      <c r="HB35" s="152"/>
      <c r="HC35" s="152"/>
      <c r="HD35" s="152"/>
      <c r="HE35" s="152"/>
      <c r="HF35" s="152"/>
      <c r="HG35" s="152"/>
      <c r="HH35" s="152"/>
      <c r="HI35" s="152"/>
      <c r="HJ35" s="152"/>
      <c r="HK35" s="152"/>
      <c r="HL35" s="152"/>
      <c r="HM35" s="152"/>
      <c r="HN35" s="152"/>
      <c r="HO35" s="152"/>
      <c r="HP35" s="152"/>
      <c r="HQ35" s="152"/>
      <c r="HR35" s="152"/>
      <c r="HS35" s="152"/>
      <c r="HT35" s="152"/>
      <c r="HU35" s="152"/>
      <c r="HV35" s="152"/>
      <c r="HW35" s="152"/>
      <c r="HX35" s="152"/>
      <c r="HY35" s="152"/>
      <c r="HZ35" s="152"/>
      <c r="IA35" s="152"/>
      <c r="IB35" s="152"/>
      <c r="IC35" s="152"/>
      <c r="ID35" s="152"/>
      <c r="IE35" s="152"/>
      <c r="IF35" s="152"/>
      <c r="IG35" s="152"/>
      <c r="IH35" s="152"/>
      <c r="II35" s="152"/>
      <c r="IJ35" s="152"/>
      <c r="IK35" s="152"/>
      <c r="IL35" s="152"/>
      <c r="IM35" s="152"/>
      <c r="IN35" s="152"/>
      <c r="IO35" s="152"/>
      <c r="IP35" s="152"/>
      <c r="IQ35" s="152"/>
      <c r="IR35" s="152"/>
      <c r="IS35" s="152"/>
      <c r="IT35" s="152"/>
      <c r="IU35" s="152"/>
      <c r="IV35"/>
    </row>
    <row r="36" s="42" customFormat="1" ht="15" customHeight="1" spans="1:256">
      <c r="A36" s="161" t="s">
        <v>1685</v>
      </c>
      <c r="B36" s="159"/>
      <c r="C36" s="159">
        <v>2527</v>
      </c>
      <c r="D36" s="172"/>
      <c r="E36" s="159">
        <v>4050</v>
      </c>
      <c r="F36" s="159"/>
      <c r="G36" s="160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  <c r="W36" s="152"/>
      <c r="X36" s="152"/>
      <c r="Y36" s="152"/>
      <c r="Z36" s="152"/>
      <c r="AA36" s="152"/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  <c r="BI36" s="152"/>
      <c r="BJ36" s="152"/>
      <c r="BK36" s="152"/>
      <c r="BL36" s="152"/>
      <c r="BM36" s="152"/>
      <c r="BN36" s="152"/>
      <c r="BO36" s="152"/>
      <c r="BP36" s="152"/>
      <c r="BQ36" s="152"/>
      <c r="BR36" s="152"/>
      <c r="BS36" s="152"/>
      <c r="BT36" s="152"/>
      <c r="BU36" s="152"/>
      <c r="BV36" s="152"/>
      <c r="BW36" s="152"/>
      <c r="BX36" s="152"/>
      <c r="BY36" s="152"/>
      <c r="BZ36" s="152"/>
      <c r="CA36" s="152"/>
      <c r="CB36" s="152"/>
      <c r="CC36" s="152"/>
      <c r="CD36" s="152"/>
      <c r="CE36" s="152"/>
      <c r="CF36" s="152"/>
      <c r="CG36" s="152"/>
      <c r="CH36" s="152"/>
      <c r="CI36" s="152"/>
      <c r="CJ36" s="152"/>
      <c r="CK36" s="152"/>
      <c r="CL36" s="152"/>
      <c r="CM36" s="152"/>
      <c r="CN36" s="152"/>
      <c r="CO36" s="152"/>
      <c r="CP36" s="152"/>
      <c r="CQ36" s="152"/>
      <c r="CR36" s="152"/>
      <c r="CS36" s="152"/>
      <c r="CT36" s="152"/>
      <c r="CU36" s="152"/>
      <c r="CV36" s="152"/>
      <c r="CW36" s="152"/>
      <c r="CX36" s="152"/>
      <c r="CY36" s="152"/>
      <c r="CZ36" s="152"/>
      <c r="DA36" s="152"/>
      <c r="DB36" s="152"/>
      <c r="DC36" s="152"/>
      <c r="DD36" s="152"/>
      <c r="DE36" s="152"/>
      <c r="DF36" s="152"/>
      <c r="DG36" s="152"/>
      <c r="DH36" s="152"/>
      <c r="DI36" s="152"/>
      <c r="DJ36" s="152"/>
      <c r="DK36" s="152"/>
      <c r="DL36" s="152"/>
      <c r="DM36" s="152"/>
      <c r="DN36" s="152"/>
      <c r="DO36" s="152"/>
      <c r="DP36" s="152"/>
      <c r="DQ36" s="152"/>
      <c r="DR36" s="152"/>
      <c r="DS36" s="152"/>
      <c r="DT36" s="152"/>
      <c r="DU36" s="152"/>
      <c r="DV36" s="152"/>
      <c r="DW36" s="152"/>
      <c r="DX36" s="152"/>
      <c r="DY36" s="152"/>
      <c r="DZ36" s="152"/>
      <c r="EA36" s="152"/>
      <c r="EB36" s="152"/>
      <c r="EC36" s="152"/>
      <c r="ED36" s="152"/>
      <c r="EE36" s="152"/>
      <c r="EF36" s="152"/>
      <c r="EG36" s="152"/>
      <c r="EH36" s="152"/>
      <c r="EI36" s="152"/>
      <c r="EJ36" s="152"/>
      <c r="EK36" s="152"/>
      <c r="EL36" s="152"/>
      <c r="EM36" s="152"/>
      <c r="EN36" s="152"/>
      <c r="EO36" s="152"/>
      <c r="EP36" s="152"/>
      <c r="EQ36" s="152"/>
      <c r="ER36" s="152"/>
      <c r="ES36" s="152"/>
      <c r="ET36" s="152"/>
      <c r="EU36" s="152"/>
      <c r="EV36" s="152"/>
      <c r="EW36" s="152"/>
      <c r="EX36" s="152"/>
      <c r="EY36" s="152"/>
      <c r="EZ36" s="152"/>
      <c r="FA36" s="152"/>
      <c r="FB36" s="152"/>
      <c r="FC36" s="152"/>
      <c r="FD36" s="152"/>
      <c r="FE36" s="152"/>
      <c r="FF36" s="152"/>
      <c r="FG36" s="152"/>
      <c r="FH36" s="152"/>
      <c r="FI36" s="152"/>
      <c r="FJ36" s="152"/>
      <c r="FK36" s="152"/>
      <c r="FL36" s="152"/>
      <c r="FM36" s="152"/>
      <c r="FN36" s="152"/>
      <c r="FO36" s="152"/>
      <c r="FP36" s="152"/>
      <c r="FQ36" s="152"/>
      <c r="FR36" s="152"/>
      <c r="FS36" s="152"/>
      <c r="FT36" s="152"/>
      <c r="FU36" s="152"/>
      <c r="FV36" s="152"/>
      <c r="FW36" s="152"/>
      <c r="FX36" s="152"/>
      <c r="FY36" s="152"/>
      <c r="FZ36" s="152"/>
      <c r="GA36" s="152"/>
      <c r="GB36" s="152"/>
      <c r="GC36" s="152"/>
      <c r="GD36" s="152"/>
      <c r="GE36" s="152"/>
      <c r="GF36" s="152"/>
      <c r="GG36" s="152"/>
      <c r="GH36" s="152"/>
      <c r="GI36" s="152"/>
      <c r="GJ36" s="152"/>
      <c r="GK36" s="152"/>
      <c r="GL36" s="152"/>
      <c r="GM36" s="152"/>
      <c r="GN36" s="152"/>
      <c r="GO36" s="152"/>
      <c r="GP36" s="152"/>
      <c r="GQ36" s="152"/>
      <c r="GR36" s="152"/>
      <c r="GS36" s="152"/>
      <c r="GT36" s="152"/>
      <c r="GU36" s="152"/>
      <c r="GV36" s="152"/>
      <c r="GW36" s="152"/>
      <c r="GX36" s="152"/>
      <c r="GY36" s="152"/>
      <c r="GZ36" s="152"/>
      <c r="HA36" s="152"/>
      <c r="HB36" s="152"/>
      <c r="HC36" s="152"/>
      <c r="HD36" s="152"/>
      <c r="HE36" s="152"/>
      <c r="HF36" s="152"/>
      <c r="HG36" s="152"/>
      <c r="HH36" s="152"/>
      <c r="HI36" s="152"/>
      <c r="HJ36" s="152"/>
      <c r="HK36" s="152"/>
      <c r="HL36" s="152"/>
      <c r="HM36" s="152"/>
      <c r="HN36" s="152"/>
      <c r="HO36" s="152"/>
      <c r="HP36" s="152"/>
      <c r="HQ36" s="152"/>
      <c r="HR36" s="152"/>
      <c r="HS36" s="152"/>
      <c r="HT36" s="152"/>
      <c r="HU36" s="152"/>
      <c r="HV36" s="152"/>
      <c r="HW36" s="152"/>
      <c r="HX36" s="152"/>
      <c r="HY36" s="152"/>
      <c r="HZ36" s="152"/>
      <c r="IA36" s="152"/>
      <c r="IB36" s="152"/>
      <c r="IC36" s="152"/>
      <c r="ID36" s="152"/>
      <c r="IE36" s="152"/>
      <c r="IF36" s="152"/>
      <c r="IG36" s="152"/>
      <c r="IH36" s="152"/>
      <c r="II36" s="152"/>
      <c r="IJ36" s="152"/>
      <c r="IK36" s="152"/>
      <c r="IL36" s="152"/>
      <c r="IM36" s="152"/>
      <c r="IN36" s="152"/>
      <c r="IO36" s="152"/>
      <c r="IP36" s="152"/>
      <c r="IQ36" s="152"/>
      <c r="IR36" s="152"/>
      <c r="IS36" s="152"/>
      <c r="IT36" s="152"/>
      <c r="IU36" s="152"/>
      <c r="IV36"/>
    </row>
    <row r="37" s="42" customFormat="1" ht="15" customHeight="1" spans="1:256">
      <c r="A37" s="151" t="s">
        <v>1686</v>
      </c>
      <c r="B37" s="155">
        <f>SUM(B7:B12,B18:B19,B22:B27,B31:B32)</f>
        <v>41349</v>
      </c>
      <c r="C37" s="155">
        <f>SUM(C7:C12,C18,C19,C22:C27,C31:C32)</f>
        <v>15074</v>
      </c>
      <c r="D37" s="171">
        <f t="shared" ref="D37:D42" si="3">IF(B37=0,0,C37/B37)*100</f>
        <v>36.4555370141962</v>
      </c>
      <c r="E37" s="155">
        <f>SUM(E7:E12,E18:E19,E22:E27,E31:E32)</f>
        <v>16380</v>
      </c>
      <c r="F37" s="155">
        <f t="shared" ref="F37:F42" si="4">E37-C37</f>
        <v>1306</v>
      </c>
      <c r="G37" s="156">
        <f t="shared" ref="G37:G42" si="5">IF(C37=0,0,F37/C37*100)</f>
        <v>8.66392463845031</v>
      </c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2"/>
      <c r="X37" s="152"/>
      <c r="Y37" s="152"/>
      <c r="Z37" s="152"/>
      <c r="AA37" s="152"/>
      <c r="AB37" s="152"/>
      <c r="AC37" s="152"/>
      <c r="AD37" s="152"/>
      <c r="AE37" s="152"/>
      <c r="AF37" s="152"/>
      <c r="AG37" s="152"/>
      <c r="AH37" s="152"/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  <c r="BI37" s="152"/>
      <c r="BJ37" s="152"/>
      <c r="BK37" s="152"/>
      <c r="BL37" s="152"/>
      <c r="BM37" s="152"/>
      <c r="BN37" s="152"/>
      <c r="BO37" s="152"/>
      <c r="BP37" s="152"/>
      <c r="BQ37" s="152"/>
      <c r="BR37" s="152"/>
      <c r="BS37" s="152"/>
      <c r="BT37" s="152"/>
      <c r="BU37" s="152"/>
      <c r="BV37" s="152"/>
      <c r="BW37" s="152"/>
      <c r="BX37" s="152"/>
      <c r="BY37" s="152"/>
      <c r="BZ37" s="152"/>
      <c r="CA37" s="152"/>
      <c r="CB37" s="152"/>
      <c r="CC37" s="152"/>
      <c r="CD37" s="152"/>
      <c r="CE37" s="152"/>
      <c r="CF37" s="152"/>
      <c r="CG37" s="152"/>
      <c r="CH37" s="152"/>
      <c r="CI37" s="152"/>
      <c r="CJ37" s="152"/>
      <c r="CK37" s="152"/>
      <c r="CL37" s="152"/>
      <c r="CM37" s="152"/>
      <c r="CN37" s="152"/>
      <c r="CO37" s="152"/>
      <c r="CP37" s="152"/>
      <c r="CQ37" s="152"/>
      <c r="CR37" s="152"/>
      <c r="CS37" s="152"/>
      <c r="CT37" s="152"/>
      <c r="CU37" s="152"/>
      <c r="CV37" s="152"/>
      <c r="CW37" s="152"/>
      <c r="CX37" s="152"/>
      <c r="CY37" s="152"/>
      <c r="CZ37" s="152"/>
      <c r="DA37" s="152"/>
      <c r="DB37" s="152"/>
      <c r="DC37" s="152"/>
      <c r="DD37" s="152"/>
      <c r="DE37" s="152"/>
      <c r="DF37" s="152"/>
      <c r="DG37" s="152"/>
      <c r="DH37" s="152"/>
      <c r="DI37" s="152"/>
      <c r="DJ37" s="152"/>
      <c r="DK37" s="152"/>
      <c r="DL37" s="152"/>
      <c r="DM37" s="152"/>
      <c r="DN37" s="152"/>
      <c r="DO37" s="152"/>
      <c r="DP37" s="152"/>
      <c r="DQ37" s="152"/>
      <c r="DR37" s="152"/>
      <c r="DS37" s="152"/>
      <c r="DT37" s="152"/>
      <c r="DU37" s="152"/>
      <c r="DV37" s="152"/>
      <c r="DW37" s="152"/>
      <c r="DX37" s="152"/>
      <c r="DY37" s="152"/>
      <c r="DZ37" s="152"/>
      <c r="EA37" s="152"/>
      <c r="EB37" s="152"/>
      <c r="EC37" s="152"/>
      <c r="ED37" s="152"/>
      <c r="EE37" s="152"/>
      <c r="EF37" s="152"/>
      <c r="EG37" s="152"/>
      <c r="EH37" s="152"/>
      <c r="EI37" s="152"/>
      <c r="EJ37" s="152"/>
      <c r="EK37" s="152"/>
      <c r="EL37" s="152"/>
      <c r="EM37" s="152"/>
      <c r="EN37" s="152"/>
      <c r="EO37" s="152"/>
      <c r="EP37" s="152"/>
      <c r="EQ37" s="152"/>
      <c r="ER37" s="152"/>
      <c r="ES37" s="152"/>
      <c r="ET37" s="152"/>
      <c r="EU37" s="152"/>
      <c r="EV37" s="152"/>
      <c r="EW37" s="152"/>
      <c r="EX37" s="152"/>
      <c r="EY37" s="152"/>
      <c r="EZ37" s="152"/>
      <c r="FA37" s="152"/>
      <c r="FB37" s="152"/>
      <c r="FC37" s="152"/>
      <c r="FD37" s="152"/>
      <c r="FE37" s="152"/>
      <c r="FF37" s="152"/>
      <c r="FG37" s="152"/>
      <c r="FH37" s="152"/>
      <c r="FI37" s="152"/>
      <c r="FJ37" s="152"/>
      <c r="FK37" s="152"/>
      <c r="FL37" s="152"/>
      <c r="FM37" s="152"/>
      <c r="FN37" s="152"/>
      <c r="FO37" s="152"/>
      <c r="FP37" s="152"/>
      <c r="FQ37" s="152"/>
      <c r="FR37" s="152"/>
      <c r="FS37" s="152"/>
      <c r="FT37" s="152"/>
      <c r="FU37" s="152"/>
      <c r="FV37" s="152"/>
      <c r="FW37" s="152"/>
      <c r="FX37" s="152"/>
      <c r="FY37" s="152"/>
      <c r="FZ37" s="152"/>
      <c r="GA37" s="152"/>
      <c r="GB37" s="152"/>
      <c r="GC37" s="152"/>
      <c r="GD37" s="152"/>
      <c r="GE37" s="152"/>
      <c r="GF37" s="152"/>
      <c r="GG37" s="152"/>
      <c r="GH37" s="152"/>
      <c r="GI37" s="152"/>
      <c r="GJ37" s="152"/>
      <c r="GK37" s="152"/>
      <c r="GL37" s="152"/>
      <c r="GM37" s="152"/>
      <c r="GN37" s="152"/>
      <c r="GO37" s="152"/>
      <c r="GP37" s="152"/>
      <c r="GQ37" s="152"/>
      <c r="GR37" s="152"/>
      <c r="GS37" s="152"/>
      <c r="GT37" s="152"/>
      <c r="GU37" s="152"/>
      <c r="GV37" s="152"/>
      <c r="GW37" s="152"/>
      <c r="GX37" s="152"/>
      <c r="GY37" s="152"/>
      <c r="GZ37" s="152"/>
      <c r="HA37" s="152"/>
      <c r="HB37" s="152"/>
      <c r="HC37" s="152"/>
      <c r="HD37" s="152"/>
      <c r="HE37" s="152"/>
      <c r="HF37" s="152"/>
      <c r="HG37" s="152"/>
      <c r="HH37" s="152"/>
      <c r="HI37" s="152"/>
      <c r="HJ37" s="152"/>
      <c r="HK37" s="152"/>
      <c r="HL37" s="152"/>
      <c r="HM37" s="152"/>
      <c r="HN37" s="152"/>
      <c r="HO37" s="152"/>
      <c r="HP37" s="152"/>
      <c r="HQ37" s="152"/>
      <c r="HR37" s="152"/>
      <c r="HS37" s="152"/>
      <c r="HT37" s="152"/>
      <c r="HU37" s="152"/>
      <c r="HV37" s="152"/>
      <c r="HW37" s="152"/>
      <c r="HX37" s="152"/>
      <c r="HY37" s="152"/>
      <c r="HZ37" s="152"/>
      <c r="IA37" s="152"/>
      <c r="IB37" s="152"/>
      <c r="IC37" s="152"/>
      <c r="ID37" s="152"/>
      <c r="IE37" s="152"/>
      <c r="IF37" s="152"/>
      <c r="IG37" s="152"/>
      <c r="IH37" s="152"/>
      <c r="II37" s="152"/>
      <c r="IJ37" s="152"/>
      <c r="IK37" s="152"/>
      <c r="IL37" s="152"/>
      <c r="IM37" s="152"/>
      <c r="IN37" s="152"/>
      <c r="IO37" s="152"/>
      <c r="IP37" s="152"/>
      <c r="IQ37" s="152"/>
      <c r="IR37" s="152"/>
      <c r="IS37" s="152"/>
      <c r="IT37" s="152"/>
      <c r="IU37" s="152"/>
      <c r="IV37"/>
    </row>
    <row r="38" s="42" customFormat="1" ht="15" customHeight="1" spans="1:256">
      <c r="A38" s="151" t="s">
        <v>1687</v>
      </c>
      <c r="B38" s="154">
        <f>SUM(B39:B41)</f>
        <v>34198</v>
      </c>
      <c r="C38" s="170">
        <f>SUM(C39:C41)</f>
        <v>212773</v>
      </c>
      <c r="D38" s="171">
        <f t="shared" si="3"/>
        <v>622.179659629218</v>
      </c>
      <c r="E38" s="154">
        <f>SUM(E39:E41)</f>
        <v>60614</v>
      </c>
      <c r="F38" s="155">
        <f t="shared" si="4"/>
        <v>-152159</v>
      </c>
      <c r="G38" s="156">
        <f t="shared" si="5"/>
        <v>-71.5123629407867</v>
      </c>
      <c r="H38" s="152"/>
      <c r="I38" s="152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2"/>
      <c r="AD38" s="152"/>
      <c r="AE38" s="152"/>
      <c r="AF38" s="152"/>
      <c r="AG38" s="152"/>
      <c r="AH38" s="152"/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  <c r="BI38" s="152"/>
      <c r="BJ38" s="152"/>
      <c r="BK38" s="152"/>
      <c r="BL38" s="152"/>
      <c r="BM38" s="152"/>
      <c r="BN38" s="152"/>
      <c r="BO38" s="152"/>
      <c r="BP38" s="152"/>
      <c r="BQ38" s="152"/>
      <c r="BR38" s="152"/>
      <c r="BS38" s="152"/>
      <c r="BT38" s="152"/>
      <c r="BU38" s="152"/>
      <c r="BV38" s="152"/>
      <c r="BW38" s="152"/>
      <c r="BX38" s="152"/>
      <c r="BY38" s="152"/>
      <c r="BZ38" s="152"/>
      <c r="CA38" s="152"/>
      <c r="CB38" s="152"/>
      <c r="CC38" s="152"/>
      <c r="CD38" s="152"/>
      <c r="CE38" s="152"/>
      <c r="CF38" s="152"/>
      <c r="CG38" s="152"/>
      <c r="CH38" s="152"/>
      <c r="CI38" s="152"/>
      <c r="CJ38" s="152"/>
      <c r="CK38" s="152"/>
      <c r="CL38" s="152"/>
      <c r="CM38" s="152"/>
      <c r="CN38" s="152"/>
      <c r="CO38" s="152"/>
      <c r="CP38" s="152"/>
      <c r="CQ38" s="152"/>
      <c r="CR38" s="152"/>
      <c r="CS38" s="152"/>
      <c r="CT38" s="152"/>
      <c r="CU38" s="152"/>
      <c r="CV38" s="152"/>
      <c r="CW38" s="152"/>
      <c r="CX38" s="152"/>
      <c r="CY38" s="152"/>
      <c r="CZ38" s="152"/>
      <c r="DA38" s="152"/>
      <c r="DB38" s="152"/>
      <c r="DC38" s="152"/>
      <c r="DD38" s="152"/>
      <c r="DE38" s="152"/>
      <c r="DF38" s="152"/>
      <c r="DG38" s="152"/>
      <c r="DH38" s="152"/>
      <c r="DI38" s="152"/>
      <c r="DJ38" s="152"/>
      <c r="DK38" s="152"/>
      <c r="DL38" s="152"/>
      <c r="DM38" s="152"/>
      <c r="DN38" s="152"/>
      <c r="DO38" s="152"/>
      <c r="DP38" s="152"/>
      <c r="DQ38" s="152"/>
      <c r="DR38" s="152"/>
      <c r="DS38" s="152"/>
      <c r="DT38" s="152"/>
      <c r="DU38" s="152"/>
      <c r="DV38" s="152"/>
      <c r="DW38" s="152"/>
      <c r="DX38" s="152"/>
      <c r="DY38" s="152"/>
      <c r="DZ38" s="152"/>
      <c r="EA38" s="152"/>
      <c r="EB38" s="152"/>
      <c r="EC38" s="152"/>
      <c r="ED38" s="152"/>
      <c r="EE38" s="152"/>
      <c r="EF38" s="152"/>
      <c r="EG38" s="152"/>
      <c r="EH38" s="152"/>
      <c r="EI38" s="152"/>
      <c r="EJ38" s="152"/>
      <c r="EK38" s="152"/>
      <c r="EL38" s="152"/>
      <c r="EM38" s="152"/>
      <c r="EN38" s="152"/>
      <c r="EO38" s="152"/>
      <c r="EP38" s="152"/>
      <c r="EQ38" s="152"/>
      <c r="ER38" s="152"/>
      <c r="ES38" s="152"/>
      <c r="ET38" s="152"/>
      <c r="EU38" s="152"/>
      <c r="EV38" s="152"/>
      <c r="EW38" s="152"/>
      <c r="EX38" s="152"/>
      <c r="EY38" s="152"/>
      <c r="EZ38" s="152"/>
      <c r="FA38" s="152"/>
      <c r="FB38" s="152"/>
      <c r="FC38" s="152"/>
      <c r="FD38" s="152"/>
      <c r="FE38" s="152"/>
      <c r="FF38" s="152"/>
      <c r="FG38" s="152"/>
      <c r="FH38" s="152"/>
      <c r="FI38" s="152"/>
      <c r="FJ38" s="152"/>
      <c r="FK38" s="152"/>
      <c r="FL38" s="152"/>
      <c r="FM38" s="152"/>
      <c r="FN38" s="152"/>
      <c r="FO38" s="152"/>
      <c r="FP38" s="152"/>
      <c r="FQ38" s="152"/>
      <c r="FR38" s="152"/>
      <c r="FS38" s="152"/>
      <c r="FT38" s="152"/>
      <c r="FU38" s="152"/>
      <c r="FV38" s="152"/>
      <c r="FW38" s="152"/>
      <c r="FX38" s="152"/>
      <c r="FY38" s="152"/>
      <c r="FZ38" s="152"/>
      <c r="GA38" s="152"/>
      <c r="GB38" s="152"/>
      <c r="GC38" s="152"/>
      <c r="GD38" s="152"/>
      <c r="GE38" s="152"/>
      <c r="GF38" s="152"/>
      <c r="GG38" s="152"/>
      <c r="GH38" s="152"/>
      <c r="GI38" s="152"/>
      <c r="GJ38" s="152"/>
      <c r="GK38" s="152"/>
      <c r="GL38" s="152"/>
      <c r="GM38" s="152"/>
      <c r="GN38" s="152"/>
      <c r="GO38" s="152"/>
      <c r="GP38" s="152"/>
      <c r="GQ38" s="152"/>
      <c r="GR38" s="152"/>
      <c r="GS38" s="152"/>
      <c r="GT38" s="152"/>
      <c r="GU38" s="152"/>
      <c r="GV38" s="152"/>
      <c r="GW38" s="152"/>
      <c r="GX38" s="152"/>
      <c r="GY38" s="152"/>
      <c r="GZ38" s="152"/>
      <c r="HA38" s="152"/>
      <c r="HB38" s="152"/>
      <c r="HC38" s="152"/>
      <c r="HD38" s="152"/>
      <c r="HE38" s="152"/>
      <c r="HF38" s="152"/>
      <c r="HG38" s="152"/>
      <c r="HH38" s="152"/>
      <c r="HI38" s="152"/>
      <c r="HJ38" s="152"/>
      <c r="HK38" s="152"/>
      <c r="HL38" s="152"/>
      <c r="HM38" s="152"/>
      <c r="HN38" s="152"/>
      <c r="HO38" s="152"/>
      <c r="HP38" s="152"/>
      <c r="HQ38" s="152"/>
      <c r="HR38" s="152"/>
      <c r="HS38" s="152"/>
      <c r="HT38" s="152"/>
      <c r="HU38" s="152"/>
      <c r="HV38" s="152"/>
      <c r="HW38" s="152"/>
      <c r="HX38" s="152"/>
      <c r="HY38" s="152"/>
      <c r="HZ38" s="152"/>
      <c r="IA38" s="152"/>
      <c r="IB38" s="152"/>
      <c r="IC38" s="152"/>
      <c r="ID38" s="152"/>
      <c r="IE38" s="152"/>
      <c r="IF38" s="152"/>
      <c r="IG38" s="152"/>
      <c r="IH38" s="152"/>
      <c r="II38" s="152"/>
      <c r="IJ38" s="152"/>
      <c r="IK38" s="152"/>
      <c r="IL38" s="152"/>
      <c r="IM38" s="152"/>
      <c r="IN38" s="152"/>
      <c r="IO38" s="152"/>
      <c r="IP38" s="152"/>
      <c r="IQ38" s="152"/>
      <c r="IR38" s="152"/>
      <c r="IS38" s="152"/>
      <c r="IT38" s="152"/>
      <c r="IU38" s="152"/>
      <c r="IV38"/>
    </row>
    <row r="39" s="42" customFormat="1" ht="15" customHeight="1" spans="1:256">
      <c r="A39" s="225" t="s">
        <v>1688</v>
      </c>
      <c r="B39" s="158">
        <v>2576</v>
      </c>
      <c r="C39" s="158">
        <v>4783</v>
      </c>
      <c r="D39" s="172">
        <f t="shared" si="3"/>
        <v>185.675465838509</v>
      </c>
      <c r="E39" s="158">
        <v>1213</v>
      </c>
      <c r="F39" s="159">
        <f t="shared" si="4"/>
        <v>-3570</v>
      </c>
      <c r="G39" s="160">
        <f t="shared" si="5"/>
        <v>-74.6393476897345</v>
      </c>
      <c r="H39" s="152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  <c r="BI39" s="152"/>
      <c r="BJ39" s="152"/>
      <c r="BK39" s="152"/>
      <c r="BL39" s="152"/>
      <c r="BM39" s="152"/>
      <c r="BN39" s="152"/>
      <c r="BO39" s="152"/>
      <c r="BP39" s="152"/>
      <c r="BQ39" s="152"/>
      <c r="BR39" s="152"/>
      <c r="BS39" s="152"/>
      <c r="BT39" s="152"/>
      <c r="BU39" s="152"/>
      <c r="BV39" s="152"/>
      <c r="BW39" s="152"/>
      <c r="BX39" s="152"/>
      <c r="BY39" s="152"/>
      <c r="BZ39" s="152"/>
      <c r="CA39" s="152"/>
      <c r="CB39" s="152"/>
      <c r="CC39" s="152"/>
      <c r="CD39" s="152"/>
      <c r="CE39" s="152"/>
      <c r="CF39" s="152"/>
      <c r="CG39" s="152"/>
      <c r="CH39" s="152"/>
      <c r="CI39" s="152"/>
      <c r="CJ39" s="152"/>
      <c r="CK39" s="152"/>
      <c r="CL39" s="152"/>
      <c r="CM39" s="152"/>
      <c r="CN39" s="152"/>
      <c r="CO39" s="152"/>
      <c r="CP39" s="152"/>
      <c r="CQ39" s="152"/>
      <c r="CR39" s="152"/>
      <c r="CS39" s="152"/>
      <c r="CT39" s="152"/>
      <c r="CU39" s="152"/>
      <c r="CV39" s="152"/>
      <c r="CW39" s="152"/>
      <c r="CX39" s="152"/>
      <c r="CY39" s="152"/>
      <c r="CZ39" s="152"/>
      <c r="DA39" s="152"/>
      <c r="DB39" s="152"/>
      <c r="DC39" s="152"/>
      <c r="DD39" s="152"/>
      <c r="DE39" s="152"/>
      <c r="DF39" s="152"/>
      <c r="DG39" s="152"/>
      <c r="DH39" s="152"/>
      <c r="DI39" s="152"/>
      <c r="DJ39" s="152"/>
      <c r="DK39" s="152"/>
      <c r="DL39" s="152"/>
      <c r="DM39" s="152"/>
      <c r="DN39" s="152"/>
      <c r="DO39" s="152"/>
      <c r="DP39" s="152"/>
      <c r="DQ39" s="152"/>
      <c r="DR39" s="152"/>
      <c r="DS39" s="152"/>
      <c r="DT39" s="152"/>
      <c r="DU39" s="152"/>
      <c r="DV39" s="152"/>
      <c r="DW39" s="152"/>
      <c r="DX39" s="152"/>
      <c r="DY39" s="152"/>
      <c r="DZ39" s="152"/>
      <c r="EA39" s="152"/>
      <c r="EB39" s="152"/>
      <c r="EC39" s="152"/>
      <c r="ED39" s="152"/>
      <c r="EE39" s="152"/>
      <c r="EF39" s="152"/>
      <c r="EG39" s="152"/>
      <c r="EH39" s="152"/>
      <c r="EI39" s="152"/>
      <c r="EJ39" s="152"/>
      <c r="EK39" s="152"/>
      <c r="EL39" s="152"/>
      <c r="EM39" s="152"/>
      <c r="EN39" s="152"/>
      <c r="EO39" s="152"/>
      <c r="EP39" s="152"/>
      <c r="EQ39" s="152"/>
      <c r="ER39" s="152"/>
      <c r="ES39" s="152"/>
      <c r="ET39" s="152"/>
      <c r="EU39" s="152"/>
      <c r="EV39" s="152"/>
      <c r="EW39" s="152"/>
      <c r="EX39" s="152"/>
      <c r="EY39" s="152"/>
      <c r="EZ39" s="152"/>
      <c r="FA39" s="152"/>
      <c r="FB39" s="152"/>
      <c r="FC39" s="152"/>
      <c r="FD39" s="152"/>
      <c r="FE39" s="152"/>
      <c r="FF39" s="152"/>
      <c r="FG39" s="152"/>
      <c r="FH39" s="152"/>
      <c r="FI39" s="152"/>
      <c r="FJ39" s="152"/>
      <c r="FK39" s="152"/>
      <c r="FL39" s="152"/>
      <c r="FM39" s="152"/>
      <c r="FN39" s="152"/>
      <c r="FO39" s="152"/>
      <c r="FP39" s="152"/>
      <c r="FQ39" s="152"/>
      <c r="FR39" s="152"/>
      <c r="FS39" s="152"/>
      <c r="FT39" s="152"/>
      <c r="FU39" s="152"/>
      <c r="FV39" s="152"/>
      <c r="FW39" s="152"/>
      <c r="FX39" s="152"/>
      <c r="FY39" s="152"/>
      <c r="FZ39" s="152"/>
      <c r="GA39" s="152"/>
      <c r="GB39" s="152"/>
      <c r="GC39" s="152"/>
      <c r="GD39" s="152"/>
      <c r="GE39" s="152"/>
      <c r="GF39" s="152"/>
      <c r="GG39" s="152"/>
      <c r="GH39" s="152"/>
      <c r="GI39" s="152"/>
      <c r="GJ39" s="152"/>
      <c r="GK39" s="152"/>
      <c r="GL39" s="152"/>
      <c r="GM39" s="152"/>
      <c r="GN39" s="152"/>
      <c r="GO39" s="152"/>
      <c r="GP39" s="152"/>
      <c r="GQ39" s="152"/>
      <c r="GR39" s="152"/>
      <c r="GS39" s="152"/>
      <c r="GT39" s="152"/>
      <c r="GU39" s="152"/>
      <c r="GV39" s="152"/>
      <c r="GW39" s="152"/>
      <c r="GX39" s="152"/>
      <c r="GY39" s="152"/>
      <c r="GZ39" s="152"/>
      <c r="HA39" s="152"/>
      <c r="HB39" s="152"/>
      <c r="HC39" s="152"/>
      <c r="HD39" s="152"/>
      <c r="HE39" s="152"/>
      <c r="HF39" s="152"/>
      <c r="HG39" s="152"/>
      <c r="HH39" s="152"/>
      <c r="HI39" s="152"/>
      <c r="HJ39" s="152"/>
      <c r="HK39" s="152"/>
      <c r="HL39" s="152"/>
      <c r="HM39" s="152"/>
      <c r="HN39" s="152"/>
      <c r="HO39" s="152"/>
      <c r="HP39" s="152"/>
      <c r="HQ39" s="152"/>
      <c r="HR39" s="152"/>
      <c r="HS39" s="152"/>
      <c r="HT39" s="152"/>
      <c r="HU39" s="152"/>
      <c r="HV39" s="152"/>
      <c r="HW39" s="152"/>
      <c r="HX39" s="152"/>
      <c r="HY39" s="152"/>
      <c r="HZ39" s="152"/>
      <c r="IA39" s="152"/>
      <c r="IB39" s="152"/>
      <c r="IC39" s="152"/>
      <c r="ID39" s="152"/>
      <c r="IE39" s="152"/>
      <c r="IF39" s="152"/>
      <c r="IG39" s="152"/>
      <c r="IH39" s="152"/>
      <c r="II39" s="152"/>
      <c r="IJ39" s="152"/>
      <c r="IK39" s="152"/>
      <c r="IL39" s="152"/>
      <c r="IM39" s="152"/>
      <c r="IN39" s="152"/>
      <c r="IO39" s="152"/>
      <c r="IP39" s="152"/>
      <c r="IQ39" s="152"/>
      <c r="IR39" s="152"/>
      <c r="IS39" s="152"/>
      <c r="IT39" s="152"/>
      <c r="IU39" s="152"/>
      <c r="IV39"/>
    </row>
    <row r="40" s="42" customFormat="1" ht="15" customHeight="1" spans="1:256">
      <c r="A40" s="225" t="s">
        <v>1689</v>
      </c>
      <c r="B40" s="153">
        <v>31622</v>
      </c>
      <c r="C40" s="158">
        <v>24529</v>
      </c>
      <c r="D40" s="172">
        <f t="shared" si="3"/>
        <v>77.5694136993232</v>
      </c>
      <c r="E40" s="153">
        <f>[2]附件五本基支!C98</f>
        <v>59401</v>
      </c>
      <c r="F40" s="159">
        <f t="shared" si="4"/>
        <v>34872</v>
      </c>
      <c r="G40" s="160">
        <f t="shared" si="5"/>
        <v>142.166415263566</v>
      </c>
      <c r="H40" s="152"/>
      <c r="I40" s="152"/>
      <c r="J40" s="152"/>
      <c r="K40" s="152"/>
      <c r="L40" s="152"/>
      <c r="M40" s="152"/>
      <c r="N40" s="152"/>
      <c r="O40" s="152"/>
      <c r="P40" s="152"/>
      <c r="Q40" s="152"/>
      <c r="R40" s="152"/>
      <c r="S40" s="152"/>
      <c r="T40" s="152"/>
      <c r="U40" s="152"/>
      <c r="V40" s="152"/>
      <c r="W40" s="152"/>
      <c r="X40" s="152"/>
      <c r="Y40" s="152"/>
      <c r="Z40" s="152"/>
      <c r="AA40" s="152"/>
      <c r="AB40" s="152"/>
      <c r="AC40" s="152"/>
      <c r="AD40" s="152"/>
      <c r="AE40" s="152"/>
      <c r="AF40" s="152"/>
      <c r="AG40" s="152"/>
      <c r="AH40" s="152"/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  <c r="BI40" s="152"/>
      <c r="BJ40" s="152"/>
      <c r="BK40" s="152"/>
      <c r="BL40" s="152"/>
      <c r="BM40" s="152"/>
      <c r="BN40" s="152"/>
      <c r="BO40" s="152"/>
      <c r="BP40" s="152"/>
      <c r="BQ40" s="152"/>
      <c r="BR40" s="152"/>
      <c r="BS40" s="152"/>
      <c r="BT40" s="152"/>
      <c r="BU40" s="152"/>
      <c r="BV40" s="152"/>
      <c r="BW40" s="152"/>
      <c r="BX40" s="152"/>
      <c r="BY40" s="152"/>
      <c r="BZ40" s="152"/>
      <c r="CA40" s="152"/>
      <c r="CB40" s="152"/>
      <c r="CC40" s="152"/>
      <c r="CD40" s="152"/>
      <c r="CE40" s="152"/>
      <c r="CF40" s="152"/>
      <c r="CG40" s="152"/>
      <c r="CH40" s="152"/>
      <c r="CI40" s="152"/>
      <c r="CJ40" s="152"/>
      <c r="CK40" s="152"/>
      <c r="CL40" s="152"/>
      <c r="CM40" s="152"/>
      <c r="CN40" s="152"/>
      <c r="CO40" s="152"/>
      <c r="CP40" s="152"/>
      <c r="CQ40" s="152"/>
      <c r="CR40" s="152"/>
      <c r="CS40" s="152"/>
      <c r="CT40" s="152"/>
      <c r="CU40" s="152"/>
      <c r="CV40" s="152"/>
      <c r="CW40" s="152"/>
      <c r="CX40" s="152"/>
      <c r="CY40" s="152"/>
      <c r="CZ40" s="152"/>
      <c r="DA40" s="152"/>
      <c r="DB40" s="152"/>
      <c r="DC40" s="152"/>
      <c r="DD40" s="152"/>
      <c r="DE40" s="152"/>
      <c r="DF40" s="152"/>
      <c r="DG40" s="152"/>
      <c r="DH40" s="152"/>
      <c r="DI40" s="152"/>
      <c r="DJ40" s="152"/>
      <c r="DK40" s="152"/>
      <c r="DL40" s="152"/>
      <c r="DM40" s="152"/>
      <c r="DN40" s="152"/>
      <c r="DO40" s="152"/>
      <c r="DP40" s="152"/>
      <c r="DQ40" s="152"/>
      <c r="DR40" s="152"/>
      <c r="DS40" s="152"/>
      <c r="DT40" s="152"/>
      <c r="DU40" s="152"/>
      <c r="DV40" s="152"/>
      <c r="DW40" s="152"/>
      <c r="DX40" s="152"/>
      <c r="DY40" s="152"/>
      <c r="DZ40" s="152"/>
      <c r="EA40" s="152"/>
      <c r="EB40" s="152"/>
      <c r="EC40" s="152"/>
      <c r="ED40" s="152"/>
      <c r="EE40" s="152"/>
      <c r="EF40" s="152"/>
      <c r="EG40" s="152"/>
      <c r="EH40" s="152"/>
      <c r="EI40" s="152"/>
      <c r="EJ40" s="152"/>
      <c r="EK40" s="152"/>
      <c r="EL40" s="152"/>
      <c r="EM40" s="152"/>
      <c r="EN40" s="152"/>
      <c r="EO40" s="152"/>
      <c r="EP40" s="152"/>
      <c r="EQ40" s="152"/>
      <c r="ER40" s="152"/>
      <c r="ES40" s="152"/>
      <c r="ET40" s="152"/>
      <c r="EU40" s="152"/>
      <c r="EV40" s="152"/>
      <c r="EW40" s="152"/>
      <c r="EX40" s="152"/>
      <c r="EY40" s="152"/>
      <c r="EZ40" s="152"/>
      <c r="FA40" s="152"/>
      <c r="FB40" s="152"/>
      <c r="FC40" s="152"/>
      <c r="FD40" s="152"/>
      <c r="FE40" s="152"/>
      <c r="FF40" s="152"/>
      <c r="FG40" s="152"/>
      <c r="FH40" s="152"/>
      <c r="FI40" s="152"/>
      <c r="FJ40" s="152"/>
      <c r="FK40" s="152"/>
      <c r="FL40" s="152"/>
      <c r="FM40" s="152"/>
      <c r="FN40" s="152"/>
      <c r="FO40" s="152"/>
      <c r="FP40" s="152"/>
      <c r="FQ40" s="152"/>
      <c r="FR40" s="152"/>
      <c r="FS40" s="152"/>
      <c r="FT40" s="152"/>
      <c r="FU40" s="152"/>
      <c r="FV40" s="152"/>
      <c r="FW40" s="152"/>
      <c r="FX40" s="152"/>
      <c r="FY40" s="152"/>
      <c r="FZ40" s="152"/>
      <c r="GA40" s="152"/>
      <c r="GB40" s="152"/>
      <c r="GC40" s="152"/>
      <c r="GD40" s="152"/>
      <c r="GE40" s="152"/>
      <c r="GF40" s="152"/>
      <c r="GG40" s="152"/>
      <c r="GH40" s="152"/>
      <c r="GI40" s="152"/>
      <c r="GJ40" s="152"/>
      <c r="GK40" s="152"/>
      <c r="GL40" s="152"/>
      <c r="GM40" s="152"/>
      <c r="GN40" s="152"/>
      <c r="GO40" s="152"/>
      <c r="GP40" s="152"/>
      <c r="GQ40" s="152"/>
      <c r="GR40" s="152"/>
      <c r="GS40" s="152"/>
      <c r="GT40" s="152"/>
      <c r="GU40" s="152"/>
      <c r="GV40" s="152"/>
      <c r="GW40" s="152"/>
      <c r="GX40" s="152"/>
      <c r="GY40" s="152"/>
      <c r="GZ40" s="152"/>
      <c r="HA40" s="152"/>
      <c r="HB40" s="152"/>
      <c r="HC40" s="152"/>
      <c r="HD40" s="152"/>
      <c r="HE40" s="152"/>
      <c r="HF40" s="152"/>
      <c r="HG40" s="152"/>
      <c r="HH40" s="152"/>
      <c r="HI40" s="152"/>
      <c r="HJ40" s="152"/>
      <c r="HK40" s="152"/>
      <c r="HL40" s="152"/>
      <c r="HM40" s="152"/>
      <c r="HN40" s="152"/>
      <c r="HO40" s="152"/>
      <c r="HP40" s="152"/>
      <c r="HQ40" s="152"/>
      <c r="HR40" s="152"/>
      <c r="HS40" s="152"/>
      <c r="HT40" s="152"/>
      <c r="HU40" s="152"/>
      <c r="HV40" s="152"/>
      <c r="HW40" s="152"/>
      <c r="HX40" s="152"/>
      <c r="HY40" s="152"/>
      <c r="HZ40" s="152"/>
      <c r="IA40" s="152"/>
      <c r="IB40" s="152"/>
      <c r="IC40" s="152"/>
      <c r="ID40" s="152"/>
      <c r="IE40" s="152"/>
      <c r="IF40" s="152"/>
      <c r="IG40" s="152"/>
      <c r="IH40" s="152"/>
      <c r="II40" s="152"/>
      <c r="IJ40" s="152"/>
      <c r="IK40" s="152"/>
      <c r="IL40" s="152"/>
      <c r="IM40" s="152"/>
      <c r="IN40" s="152"/>
      <c r="IO40" s="152"/>
      <c r="IP40" s="152"/>
      <c r="IQ40" s="152"/>
      <c r="IR40" s="152"/>
      <c r="IS40" s="152"/>
      <c r="IT40" s="152"/>
      <c r="IU40" s="152"/>
      <c r="IV40"/>
    </row>
    <row r="41" s="42" customFormat="1" ht="15" customHeight="1" spans="1:256">
      <c r="A41" s="225" t="s">
        <v>1690</v>
      </c>
      <c r="B41" s="161"/>
      <c r="C41" s="158">
        <v>183461</v>
      </c>
      <c r="D41" s="172">
        <f t="shared" si="3"/>
        <v>0</v>
      </c>
      <c r="E41" s="161"/>
      <c r="F41" s="159">
        <f t="shared" si="4"/>
        <v>-183461</v>
      </c>
      <c r="G41" s="160">
        <f t="shared" si="5"/>
        <v>-100</v>
      </c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  <c r="AA41" s="152"/>
      <c r="AB41" s="152"/>
      <c r="AC41" s="152"/>
      <c r="AD41" s="152"/>
      <c r="AE41" s="152"/>
      <c r="AF41" s="152"/>
      <c r="AG41" s="152"/>
      <c r="AH41" s="152"/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  <c r="BB41" s="152"/>
      <c r="BC41" s="152"/>
      <c r="BD41" s="152"/>
      <c r="BE41" s="152"/>
      <c r="BF41" s="152"/>
      <c r="BG41" s="152"/>
      <c r="BH41" s="152"/>
      <c r="BI41" s="152"/>
      <c r="BJ41" s="152"/>
      <c r="BK41" s="152"/>
      <c r="BL41" s="152"/>
      <c r="BM41" s="152"/>
      <c r="BN41" s="152"/>
      <c r="BO41" s="152"/>
      <c r="BP41" s="152"/>
      <c r="BQ41" s="152"/>
      <c r="BR41" s="152"/>
      <c r="BS41" s="152"/>
      <c r="BT41" s="152"/>
      <c r="BU41" s="152"/>
      <c r="BV41" s="152"/>
      <c r="BW41" s="152"/>
      <c r="BX41" s="152"/>
      <c r="BY41" s="152"/>
      <c r="BZ41" s="152"/>
      <c r="CA41" s="152"/>
      <c r="CB41" s="152"/>
      <c r="CC41" s="152"/>
      <c r="CD41" s="152"/>
      <c r="CE41" s="152"/>
      <c r="CF41" s="152"/>
      <c r="CG41" s="152"/>
      <c r="CH41" s="152"/>
      <c r="CI41" s="152"/>
      <c r="CJ41" s="152"/>
      <c r="CK41" s="152"/>
      <c r="CL41" s="152"/>
      <c r="CM41" s="152"/>
      <c r="CN41" s="152"/>
      <c r="CO41" s="152"/>
      <c r="CP41" s="152"/>
      <c r="CQ41" s="152"/>
      <c r="CR41" s="152"/>
      <c r="CS41" s="152"/>
      <c r="CT41" s="152"/>
      <c r="CU41" s="152"/>
      <c r="CV41" s="152"/>
      <c r="CW41" s="152"/>
      <c r="CX41" s="152"/>
      <c r="CY41" s="152"/>
      <c r="CZ41" s="152"/>
      <c r="DA41" s="152"/>
      <c r="DB41" s="152"/>
      <c r="DC41" s="152"/>
      <c r="DD41" s="152"/>
      <c r="DE41" s="152"/>
      <c r="DF41" s="152"/>
      <c r="DG41" s="152"/>
      <c r="DH41" s="152"/>
      <c r="DI41" s="152"/>
      <c r="DJ41" s="152"/>
      <c r="DK41" s="152"/>
      <c r="DL41" s="152"/>
      <c r="DM41" s="152"/>
      <c r="DN41" s="152"/>
      <c r="DO41" s="152"/>
      <c r="DP41" s="152"/>
      <c r="DQ41" s="152"/>
      <c r="DR41" s="152"/>
      <c r="DS41" s="152"/>
      <c r="DT41" s="152"/>
      <c r="DU41" s="152"/>
      <c r="DV41" s="152"/>
      <c r="DW41" s="152"/>
      <c r="DX41" s="152"/>
      <c r="DY41" s="152"/>
      <c r="DZ41" s="152"/>
      <c r="EA41" s="152"/>
      <c r="EB41" s="152"/>
      <c r="EC41" s="152"/>
      <c r="ED41" s="152"/>
      <c r="EE41" s="152"/>
      <c r="EF41" s="152"/>
      <c r="EG41" s="152"/>
      <c r="EH41" s="152"/>
      <c r="EI41" s="152"/>
      <c r="EJ41" s="152"/>
      <c r="EK41" s="152"/>
      <c r="EL41" s="152"/>
      <c r="EM41" s="152"/>
      <c r="EN41" s="152"/>
      <c r="EO41" s="152"/>
      <c r="EP41" s="152"/>
      <c r="EQ41" s="152"/>
      <c r="ER41" s="152"/>
      <c r="ES41" s="152"/>
      <c r="ET41" s="152"/>
      <c r="EU41" s="152"/>
      <c r="EV41" s="152"/>
      <c r="EW41" s="152"/>
      <c r="EX41" s="152"/>
      <c r="EY41" s="152"/>
      <c r="EZ41" s="152"/>
      <c r="FA41" s="152"/>
      <c r="FB41" s="152"/>
      <c r="FC41" s="152"/>
      <c r="FD41" s="152"/>
      <c r="FE41" s="152"/>
      <c r="FF41" s="152"/>
      <c r="FG41" s="152"/>
      <c r="FH41" s="152"/>
      <c r="FI41" s="152"/>
      <c r="FJ41" s="152"/>
      <c r="FK41" s="152"/>
      <c r="FL41" s="152"/>
      <c r="FM41" s="152"/>
      <c r="FN41" s="152"/>
      <c r="FO41" s="152"/>
      <c r="FP41" s="152"/>
      <c r="FQ41" s="152"/>
      <c r="FR41" s="152"/>
      <c r="FS41" s="152"/>
      <c r="FT41" s="152"/>
      <c r="FU41" s="152"/>
      <c r="FV41" s="152"/>
      <c r="FW41" s="152"/>
      <c r="FX41" s="152"/>
      <c r="FY41" s="152"/>
      <c r="FZ41" s="152"/>
      <c r="GA41" s="152"/>
      <c r="GB41" s="152"/>
      <c r="GC41" s="152"/>
      <c r="GD41" s="152"/>
      <c r="GE41" s="152"/>
      <c r="GF41" s="152"/>
      <c r="GG41" s="152"/>
      <c r="GH41" s="152"/>
      <c r="GI41" s="152"/>
      <c r="GJ41" s="152"/>
      <c r="GK41" s="152"/>
      <c r="GL41" s="152"/>
      <c r="GM41" s="152"/>
      <c r="GN41" s="152"/>
      <c r="GO41" s="152"/>
      <c r="GP41" s="152"/>
      <c r="GQ41" s="152"/>
      <c r="GR41" s="152"/>
      <c r="GS41" s="152"/>
      <c r="GT41" s="152"/>
      <c r="GU41" s="152"/>
      <c r="GV41" s="152"/>
      <c r="GW41" s="152"/>
      <c r="GX41" s="152"/>
      <c r="GY41" s="152"/>
      <c r="GZ41" s="152"/>
      <c r="HA41" s="152"/>
      <c r="HB41" s="152"/>
      <c r="HC41" s="152"/>
      <c r="HD41" s="152"/>
      <c r="HE41" s="152"/>
      <c r="HF41" s="152"/>
      <c r="HG41" s="152"/>
      <c r="HH41" s="152"/>
      <c r="HI41" s="152"/>
      <c r="HJ41" s="152"/>
      <c r="HK41" s="152"/>
      <c r="HL41" s="152"/>
      <c r="HM41" s="152"/>
      <c r="HN41" s="152"/>
      <c r="HO41" s="152"/>
      <c r="HP41" s="152"/>
      <c r="HQ41" s="152"/>
      <c r="HR41" s="152"/>
      <c r="HS41" s="152"/>
      <c r="HT41" s="152"/>
      <c r="HU41" s="152"/>
      <c r="HV41" s="152"/>
      <c r="HW41" s="152"/>
      <c r="HX41" s="152"/>
      <c r="HY41" s="152"/>
      <c r="HZ41" s="152"/>
      <c r="IA41" s="152"/>
      <c r="IB41" s="152"/>
      <c r="IC41" s="152"/>
      <c r="ID41" s="152"/>
      <c r="IE41" s="152"/>
      <c r="IF41" s="152"/>
      <c r="IG41" s="152"/>
      <c r="IH41" s="152"/>
      <c r="II41" s="152"/>
      <c r="IJ41" s="152"/>
      <c r="IK41" s="152"/>
      <c r="IL41" s="152"/>
      <c r="IM41" s="152"/>
      <c r="IN41" s="152"/>
      <c r="IO41" s="152"/>
      <c r="IP41" s="152"/>
      <c r="IQ41" s="152"/>
      <c r="IR41" s="152"/>
      <c r="IS41" s="152"/>
      <c r="IT41" s="152"/>
      <c r="IU41" s="152"/>
      <c r="IV41"/>
    </row>
    <row r="42" s="223" customFormat="1" ht="15" customHeight="1" spans="1:7">
      <c r="A42" s="151" t="s">
        <v>1691</v>
      </c>
      <c r="B42" s="226">
        <f>B37+B38</f>
        <v>75547</v>
      </c>
      <c r="C42" s="227">
        <f>C37+C38</f>
        <v>227847</v>
      </c>
      <c r="D42" s="171">
        <f t="shared" si="3"/>
        <v>301.596357234569</v>
      </c>
      <c r="E42" s="154">
        <f>E37+E38</f>
        <v>76994</v>
      </c>
      <c r="F42" s="155">
        <f t="shared" si="4"/>
        <v>-150853</v>
      </c>
      <c r="G42" s="156">
        <f t="shared" si="5"/>
        <v>-66.2080255610124</v>
      </c>
    </row>
  </sheetData>
  <mergeCells count="9">
    <mergeCell ref="A2:G2"/>
    <mergeCell ref="B4:D4"/>
    <mergeCell ref="E4:G4"/>
    <mergeCell ref="F5:G5"/>
    <mergeCell ref="A4:A6"/>
    <mergeCell ref="B5:B6"/>
    <mergeCell ref="C5:C6"/>
    <mergeCell ref="D5:D6"/>
    <mergeCell ref="E5:E6"/>
  </mergeCells>
  <printOptions horizontalCentered="1"/>
  <pageMargins left="0.314583333333333" right="0.314583333333333" top="0.590277777777778" bottom="0.432638888888889" header="0.236111111111111" footer="0.236111111111111"/>
  <pageSetup paperSize="9" orientation="landscape" horizontalDpi="600"/>
  <headerFooter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autoPageBreaks="0"/>
  </sheetPr>
  <dimension ref="A1:H99"/>
  <sheetViews>
    <sheetView showZeros="0" zoomScale="90" zoomScaleNormal="90" topLeftCell="A69" workbookViewId="0">
      <selection activeCell="B16" sqref="B16"/>
    </sheetView>
  </sheetViews>
  <sheetFormatPr defaultColWidth="8.75" defaultRowHeight="26.25" customHeight="1" outlineLevelCol="7"/>
  <cols>
    <col min="1" max="1" width="44.1666666666667" style="175" customWidth="1"/>
    <col min="2" max="2" width="10.25" style="176" customWidth="1"/>
    <col min="3" max="3" width="10.5" style="177" customWidth="1"/>
    <col min="4" max="4" width="12.25" style="178" customWidth="1"/>
    <col min="5" max="5" width="11.625" style="179"/>
    <col min="6" max="6" width="14.75" style="42" customWidth="1"/>
    <col min="7" max="8" width="11.625" style="42" customWidth="1"/>
    <col min="9" max="29" width="9" style="42"/>
    <col min="30" max="221" width="8.75" style="42"/>
    <col min="222" max="246" width="9" style="42"/>
    <col min="247" max="16384" width="8.75" style="173"/>
  </cols>
  <sheetData>
    <row r="1" ht="17.25" customHeight="1" spans="1:1">
      <c r="A1" s="180" t="s">
        <v>1692</v>
      </c>
    </row>
    <row r="2" ht="27" customHeight="1" spans="1:7">
      <c r="A2" s="181" t="s">
        <v>1693</v>
      </c>
      <c r="B2" s="181"/>
      <c r="C2" s="181"/>
      <c r="D2" s="181"/>
      <c r="E2" s="182"/>
      <c r="F2" s="181"/>
      <c r="G2" s="181"/>
    </row>
    <row r="3" s="174" customFormat="1" ht="14.25" customHeight="1" spans="1:7">
      <c r="A3" s="183"/>
      <c r="B3" s="183"/>
      <c r="C3" s="183"/>
      <c r="D3" s="184"/>
      <c r="E3" s="185"/>
      <c r="F3" s="186" t="s">
        <v>37</v>
      </c>
      <c r="G3" s="186"/>
    </row>
    <row r="4" ht="14.25" customHeight="1" spans="1:7">
      <c r="A4" s="150" t="s">
        <v>1694</v>
      </c>
      <c r="B4" s="187" t="s">
        <v>39</v>
      </c>
      <c r="C4" s="188"/>
      <c r="D4" s="188"/>
      <c r="E4" s="189" t="s">
        <v>40</v>
      </c>
      <c r="F4" s="188"/>
      <c r="G4" s="190"/>
    </row>
    <row r="5" s="165" customFormat="1" ht="14.25" customHeight="1" spans="1:7">
      <c r="A5" s="150"/>
      <c r="B5" s="150" t="s">
        <v>41</v>
      </c>
      <c r="C5" s="191" t="s">
        <v>42</v>
      </c>
      <c r="D5" s="192" t="s">
        <v>43</v>
      </c>
      <c r="E5" s="193" t="s">
        <v>44</v>
      </c>
      <c r="F5" s="150" t="s">
        <v>150</v>
      </c>
      <c r="G5" s="150"/>
    </row>
    <row r="6" s="165" customFormat="1" ht="14.25" customHeight="1" spans="1:7">
      <c r="A6" s="150"/>
      <c r="B6" s="150"/>
      <c r="C6" s="194"/>
      <c r="D6" s="195"/>
      <c r="E6" s="196"/>
      <c r="F6" s="150" t="s">
        <v>50</v>
      </c>
      <c r="G6" s="150" t="s">
        <v>151</v>
      </c>
    </row>
    <row r="7" s="165" customFormat="1" ht="14.25" customHeight="1" spans="1:7">
      <c r="A7" s="197" t="s">
        <v>1695</v>
      </c>
      <c r="B7" s="155">
        <f>SUM(B8,B11,B13)</f>
        <v>0</v>
      </c>
      <c r="C7" s="155">
        <f>SUM(C8,C11,C13)</f>
        <v>7</v>
      </c>
      <c r="D7" s="155">
        <f t="shared" ref="D7:D17" si="0">IF(B7=0,0,C7/B7)*100</f>
        <v>0</v>
      </c>
      <c r="E7" s="162">
        <f>SUM(E8,E11,E13)</f>
        <v>0</v>
      </c>
      <c r="F7" s="155">
        <f t="shared" ref="F7:F17" si="1">E7-B7</f>
        <v>0</v>
      </c>
      <c r="G7" s="155">
        <f t="shared" ref="G7:G17" si="2">IF(B7=0,0,F7/B7*100)</f>
        <v>0</v>
      </c>
    </row>
    <row r="8" s="165" customFormat="1" ht="14.25" customHeight="1" spans="1:7">
      <c r="A8" s="198" t="s">
        <v>1696</v>
      </c>
      <c r="B8" s="159">
        <f>SUM(B10)</f>
        <v>0</v>
      </c>
      <c r="C8" s="159">
        <f>SUM(C9:C10)</f>
        <v>7</v>
      </c>
      <c r="D8" s="159">
        <f t="shared" si="0"/>
        <v>0</v>
      </c>
      <c r="E8" s="199">
        <f>SUM(E10)</f>
        <v>0</v>
      </c>
      <c r="F8" s="159">
        <f t="shared" si="1"/>
        <v>0</v>
      </c>
      <c r="G8" s="159">
        <f t="shared" si="2"/>
        <v>0</v>
      </c>
    </row>
    <row r="9" s="165" customFormat="1" ht="14.25" customHeight="1" spans="1:7">
      <c r="A9" s="198" t="s">
        <v>1697</v>
      </c>
      <c r="B9" s="159"/>
      <c r="C9" s="159"/>
      <c r="D9" s="159"/>
      <c r="E9" s="199"/>
      <c r="F9" s="159"/>
      <c r="G9" s="159"/>
    </row>
    <row r="10" s="165" customFormat="1" ht="14.25" customHeight="1" spans="1:7">
      <c r="A10" s="198" t="s">
        <v>1698</v>
      </c>
      <c r="B10" s="159"/>
      <c r="C10" s="159">
        <v>7</v>
      </c>
      <c r="D10" s="159">
        <f t="shared" si="0"/>
        <v>0</v>
      </c>
      <c r="E10" s="199"/>
      <c r="F10" s="159">
        <f t="shared" si="1"/>
        <v>0</v>
      </c>
      <c r="G10" s="159">
        <f t="shared" si="2"/>
        <v>0</v>
      </c>
    </row>
    <row r="11" ht="14.25" customHeight="1" spans="1:8">
      <c r="A11" s="200" t="s">
        <v>1699</v>
      </c>
      <c r="B11" s="201">
        <f>SUM(B12)</f>
        <v>0</v>
      </c>
      <c r="C11" s="159">
        <f>SUM(C12)</f>
        <v>0</v>
      </c>
      <c r="D11" s="159">
        <f t="shared" si="0"/>
        <v>0</v>
      </c>
      <c r="E11" s="202"/>
      <c r="F11" s="159">
        <f t="shared" si="1"/>
        <v>0</v>
      </c>
      <c r="G11" s="159">
        <f t="shared" si="2"/>
        <v>0</v>
      </c>
      <c r="H11" s="165"/>
    </row>
    <row r="12" ht="14.25" customHeight="1" spans="1:8">
      <c r="A12" s="200" t="s">
        <v>1700</v>
      </c>
      <c r="B12" s="201"/>
      <c r="C12" s="159"/>
      <c r="D12" s="159">
        <f t="shared" si="0"/>
        <v>0</v>
      </c>
      <c r="E12" s="202"/>
      <c r="F12" s="159">
        <f t="shared" si="1"/>
        <v>0</v>
      </c>
      <c r="G12" s="159">
        <f t="shared" si="2"/>
        <v>0</v>
      </c>
      <c r="H12" s="165"/>
    </row>
    <row r="13" ht="14.25" customHeight="1" spans="1:8">
      <c r="A13" s="198" t="s">
        <v>1701</v>
      </c>
      <c r="B13" s="203"/>
      <c r="C13" s="159"/>
      <c r="D13" s="159">
        <f t="shared" si="0"/>
        <v>0</v>
      </c>
      <c r="E13" s="202"/>
      <c r="F13" s="159">
        <f t="shared" si="1"/>
        <v>0</v>
      </c>
      <c r="G13" s="159">
        <f t="shared" si="2"/>
        <v>0</v>
      </c>
      <c r="H13" s="165"/>
    </row>
    <row r="14" ht="14.25" customHeight="1" spans="1:8">
      <c r="A14" s="197" t="s">
        <v>1702</v>
      </c>
      <c r="B14" s="155">
        <f>SUM(B15,B27,B29,B30,B34,B36:B40)</f>
        <v>16877</v>
      </c>
      <c r="C14" s="155">
        <f>SUM(C15,C27,C29,C30,C34,C36:C40)</f>
        <v>21528</v>
      </c>
      <c r="D14" s="155">
        <f t="shared" si="0"/>
        <v>127.558215322628</v>
      </c>
      <c r="E14" s="162">
        <f>SUM(E15,E27,E29,E30,E34,E36:E40)</f>
        <v>8551</v>
      </c>
      <c r="F14" s="155">
        <f t="shared" si="1"/>
        <v>-8326</v>
      </c>
      <c r="G14" s="155">
        <f t="shared" si="2"/>
        <v>-49.3334123363157</v>
      </c>
      <c r="H14" s="165"/>
    </row>
    <row r="15" ht="14.25" customHeight="1" spans="1:8">
      <c r="A15" s="200" t="s">
        <v>1703</v>
      </c>
      <c r="B15" s="199">
        <f>SUM(B16:B26)</f>
        <v>15528</v>
      </c>
      <c r="C15" s="159">
        <f>SUM(C16:C26)</f>
        <v>9423</v>
      </c>
      <c r="D15" s="159">
        <f t="shared" si="0"/>
        <v>60.6839258114374</v>
      </c>
      <c r="E15" s="199">
        <f>SUM(E16:E26)</f>
        <v>7250</v>
      </c>
      <c r="F15" s="159">
        <f t="shared" si="1"/>
        <v>-8278</v>
      </c>
      <c r="G15" s="159">
        <f t="shared" si="2"/>
        <v>-53.3101494075219</v>
      </c>
      <c r="H15" s="165"/>
    </row>
    <row r="16" ht="14.25" customHeight="1" spans="1:8">
      <c r="A16" s="204" t="s">
        <v>1704</v>
      </c>
      <c r="B16" s="199">
        <v>9065</v>
      </c>
      <c r="C16" s="159">
        <v>1710</v>
      </c>
      <c r="D16" s="159">
        <f t="shared" si="0"/>
        <v>18.8637617209046</v>
      </c>
      <c r="E16" s="199">
        <v>2030</v>
      </c>
      <c r="F16" s="159">
        <f t="shared" si="1"/>
        <v>-7035</v>
      </c>
      <c r="G16" s="159">
        <f t="shared" si="2"/>
        <v>-77.6061776061776</v>
      </c>
      <c r="H16" s="165"/>
    </row>
    <row r="17" ht="14.25" customHeight="1" spans="1:8">
      <c r="A17" s="204" t="s">
        <v>1705</v>
      </c>
      <c r="B17" s="199">
        <v>70</v>
      </c>
      <c r="C17" s="159"/>
      <c r="D17" s="159">
        <f t="shared" si="0"/>
        <v>0</v>
      </c>
      <c r="E17" s="199"/>
      <c r="F17" s="159">
        <f t="shared" si="1"/>
        <v>-70</v>
      </c>
      <c r="G17" s="159">
        <f t="shared" si="2"/>
        <v>-100</v>
      </c>
      <c r="H17" s="165"/>
    </row>
    <row r="18" ht="14.25" customHeight="1" spans="1:8">
      <c r="A18" s="204" t="s">
        <v>1706</v>
      </c>
      <c r="B18" s="199"/>
      <c r="C18" s="159">
        <v>117</v>
      </c>
      <c r="D18" s="159"/>
      <c r="E18" s="199"/>
      <c r="F18" s="159"/>
      <c r="G18" s="159"/>
      <c r="H18" s="165"/>
    </row>
    <row r="19" ht="14.25" customHeight="1" spans="1:8">
      <c r="A19" s="204" t="s">
        <v>1707</v>
      </c>
      <c r="B19" s="199">
        <v>1115</v>
      </c>
      <c r="C19" s="159">
        <v>127</v>
      </c>
      <c r="D19" s="159">
        <f t="shared" ref="D19:D21" si="3">IF(B19=0,0,C19/B19)*100</f>
        <v>11.390134529148</v>
      </c>
      <c r="E19" s="199">
        <v>720</v>
      </c>
      <c r="F19" s="159">
        <f>E19-B19</f>
        <v>-395</v>
      </c>
      <c r="G19" s="159">
        <f>IF(B19=0,0,F19/B19*100)</f>
        <v>-35.4260089686099</v>
      </c>
      <c r="H19" s="165"/>
    </row>
    <row r="20" ht="14.25" customHeight="1" spans="1:8">
      <c r="A20" s="204" t="s">
        <v>1708</v>
      </c>
      <c r="B20" s="199">
        <v>4500</v>
      </c>
      <c r="C20" s="159">
        <v>2131</v>
      </c>
      <c r="D20" s="159">
        <f t="shared" si="3"/>
        <v>47.3555555555556</v>
      </c>
      <c r="E20" s="199">
        <v>4500</v>
      </c>
      <c r="F20" s="159"/>
      <c r="G20" s="159"/>
      <c r="H20" s="165"/>
    </row>
    <row r="21" ht="14.25" customHeight="1" spans="1:8">
      <c r="A21" s="204" t="s">
        <v>1709</v>
      </c>
      <c r="B21" s="199"/>
      <c r="C21" s="159">
        <v>25</v>
      </c>
      <c r="D21" s="159">
        <f t="shared" si="3"/>
        <v>0</v>
      </c>
      <c r="E21" s="199"/>
      <c r="F21" s="159">
        <f>E21-B21</f>
        <v>0</v>
      </c>
      <c r="G21" s="159">
        <f>IF(B21=0,0,F21/B21*100)</f>
        <v>0</v>
      </c>
      <c r="H21" s="165"/>
    </row>
    <row r="22" ht="14.25" customHeight="1" spans="1:8">
      <c r="A22" s="204" t="s">
        <v>1710</v>
      </c>
      <c r="B22" s="199"/>
      <c r="C22" s="159">
        <v>1165</v>
      </c>
      <c r="D22" s="159"/>
      <c r="E22" s="199"/>
      <c r="F22" s="159"/>
      <c r="G22" s="159"/>
      <c r="H22" s="165"/>
    </row>
    <row r="23" ht="14.25" customHeight="1" spans="1:8">
      <c r="A23" s="204" t="s">
        <v>1711</v>
      </c>
      <c r="B23" s="199"/>
      <c r="C23" s="159">
        <v>396</v>
      </c>
      <c r="D23" s="159"/>
      <c r="E23" s="199"/>
      <c r="F23" s="159"/>
      <c r="G23" s="159"/>
      <c r="H23" s="165"/>
    </row>
    <row r="24" ht="14.25" customHeight="1" spans="1:8">
      <c r="A24" s="204" t="s">
        <v>1712</v>
      </c>
      <c r="B24" s="199"/>
      <c r="C24" s="159">
        <v>50</v>
      </c>
      <c r="D24" s="159"/>
      <c r="E24" s="199"/>
      <c r="F24" s="159"/>
      <c r="G24" s="159"/>
      <c r="H24" s="165"/>
    </row>
    <row r="25" ht="14.25" customHeight="1" spans="1:8">
      <c r="A25" s="204" t="s">
        <v>1713</v>
      </c>
      <c r="B25" s="199">
        <v>778</v>
      </c>
      <c r="C25" s="159">
        <v>474</v>
      </c>
      <c r="D25" s="159"/>
      <c r="E25" s="199"/>
      <c r="F25" s="159"/>
      <c r="G25" s="159"/>
      <c r="H25" s="165"/>
    </row>
    <row r="26" ht="14.25" customHeight="1" spans="1:8">
      <c r="A26" s="204" t="s">
        <v>1714</v>
      </c>
      <c r="B26" s="199"/>
      <c r="C26" s="159">
        <v>3228</v>
      </c>
      <c r="D26" s="159">
        <f t="shared" ref="D26:D60" si="4">IF(B26=0,0,C26/B26)*100</f>
        <v>0</v>
      </c>
      <c r="E26" s="199"/>
      <c r="F26" s="159">
        <f t="shared" ref="F26:F40" si="5">E26-B26</f>
        <v>0</v>
      </c>
      <c r="G26" s="159">
        <f t="shared" ref="G26:G40" si="6">IF(B26=0,0,F26/B26*100)</f>
        <v>0</v>
      </c>
      <c r="H26" s="165"/>
    </row>
    <row r="27" ht="14.25" customHeight="1" spans="1:8">
      <c r="A27" s="200" t="s">
        <v>1715</v>
      </c>
      <c r="B27" s="199"/>
      <c r="C27" s="159">
        <f>SUM(C28)</f>
        <v>76</v>
      </c>
      <c r="D27" s="159">
        <f t="shared" si="4"/>
        <v>0</v>
      </c>
      <c r="E27" s="199"/>
      <c r="F27" s="159">
        <f t="shared" si="5"/>
        <v>0</v>
      </c>
      <c r="G27" s="159">
        <f t="shared" si="6"/>
        <v>0</v>
      </c>
      <c r="H27" s="165"/>
    </row>
    <row r="28" ht="14.25" customHeight="1" spans="1:8">
      <c r="A28" s="204" t="s">
        <v>1716</v>
      </c>
      <c r="B28" s="199"/>
      <c r="C28" s="159">
        <v>76</v>
      </c>
      <c r="D28" s="159">
        <f t="shared" si="4"/>
        <v>0</v>
      </c>
      <c r="E28" s="199"/>
      <c r="F28" s="159">
        <f t="shared" si="5"/>
        <v>0</v>
      </c>
      <c r="G28" s="159">
        <f t="shared" si="6"/>
        <v>0</v>
      </c>
      <c r="H28" s="165"/>
    </row>
    <row r="29" ht="14.25" customHeight="1" spans="1:8">
      <c r="A29" s="200" t="s">
        <v>1717</v>
      </c>
      <c r="B29" s="199"/>
      <c r="C29" s="159"/>
      <c r="D29" s="159">
        <f t="shared" si="4"/>
        <v>0</v>
      </c>
      <c r="E29" s="199"/>
      <c r="F29" s="159">
        <f t="shared" si="5"/>
        <v>0</v>
      </c>
      <c r="G29" s="159">
        <f t="shared" si="6"/>
        <v>0</v>
      </c>
      <c r="H29" s="165"/>
    </row>
    <row r="30" ht="14.25" customHeight="1" spans="1:8">
      <c r="A30" s="200" t="s">
        <v>1718</v>
      </c>
      <c r="B30" s="199">
        <v>250</v>
      </c>
      <c r="C30" s="159">
        <f>SUM(C31:C33)</f>
        <v>160</v>
      </c>
      <c r="D30" s="159">
        <f t="shared" si="4"/>
        <v>64</v>
      </c>
      <c r="E30" s="199">
        <f>SUM(E31:E33)</f>
        <v>201</v>
      </c>
      <c r="F30" s="159">
        <f t="shared" si="5"/>
        <v>-49</v>
      </c>
      <c r="G30" s="159">
        <f t="shared" si="6"/>
        <v>-19.6</v>
      </c>
      <c r="H30" s="165"/>
    </row>
    <row r="31" ht="14.25" customHeight="1" spans="1:8">
      <c r="A31" s="200" t="s">
        <v>1719</v>
      </c>
      <c r="B31" s="199"/>
      <c r="C31" s="159">
        <v>160</v>
      </c>
      <c r="D31" s="159">
        <f t="shared" si="4"/>
        <v>0</v>
      </c>
      <c r="E31" s="199"/>
      <c r="F31" s="159">
        <f t="shared" si="5"/>
        <v>0</v>
      </c>
      <c r="G31" s="159">
        <f t="shared" si="6"/>
        <v>0</v>
      </c>
      <c r="H31" s="165"/>
    </row>
    <row r="32" ht="14.25" customHeight="1" spans="1:8">
      <c r="A32" s="204" t="s">
        <v>1720</v>
      </c>
      <c r="B32" s="199"/>
      <c r="C32" s="159"/>
      <c r="D32" s="159">
        <f t="shared" si="4"/>
        <v>0</v>
      </c>
      <c r="E32" s="199"/>
      <c r="F32" s="159">
        <f t="shared" si="5"/>
        <v>0</v>
      </c>
      <c r="G32" s="159">
        <f t="shared" si="6"/>
        <v>0</v>
      </c>
      <c r="H32" s="165"/>
    </row>
    <row r="33" ht="14.25" customHeight="1" spans="1:8">
      <c r="A33" s="204" t="s">
        <v>1721</v>
      </c>
      <c r="B33" s="199">
        <v>250</v>
      </c>
      <c r="C33" s="159"/>
      <c r="D33" s="159">
        <f t="shared" si="4"/>
        <v>0</v>
      </c>
      <c r="E33" s="199">
        <v>201</v>
      </c>
      <c r="F33" s="159">
        <f t="shared" si="5"/>
        <v>-49</v>
      </c>
      <c r="G33" s="159">
        <f t="shared" si="6"/>
        <v>-19.6</v>
      </c>
      <c r="H33" s="165"/>
    </row>
    <row r="34" ht="14.25" customHeight="1" spans="1:8">
      <c r="A34" s="205" t="s">
        <v>1722</v>
      </c>
      <c r="B34" s="199">
        <f>SUM(B35)</f>
        <v>1099</v>
      </c>
      <c r="C34" s="159">
        <f>SUM(C35)</f>
        <v>942</v>
      </c>
      <c r="D34" s="159">
        <f t="shared" si="4"/>
        <v>85.7142857142857</v>
      </c>
      <c r="E34" s="199">
        <f>SUM(E35)</f>
        <v>1100</v>
      </c>
      <c r="F34" s="159">
        <f t="shared" si="5"/>
        <v>1</v>
      </c>
      <c r="G34" s="159">
        <f t="shared" si="6"/>
        <v>0.0909918107370337</v>
      </c>
      <c r="H34" s="165"/>
    </row>
    <row r="35" ht="14.25" customHeight="1" spans="1:8">
      <c r="A35" s="206" t="s">
        <v>1723</v>
      </c>
      <c r="B35" s="199">
        <v>1099</v>
      </c>
      <c r="C35" s="159">
        <v>942</v>
      </c>
      <c r="D35" s="159">
        <f t="shared" si="4"/>
        <v>85.7142857142857</v>
      </c>
      <c r="E35" s="199">
        <v>1100</v>
      </c>
      <c r="F35" s="159">
        <f t="shared" si="5"/>
        <v>1</v>
      </c>
      <c r="G35" s="159">
        <f t="shared" si="6"/>
        <v>0.0909918107370337</v>
      </c>
      <c r="H35" s="165"/>
    </row>
    <row r="36" ht="14.25" customHeight="1" spans="1:8">
      <c r="A36" s="205" t="s">
        <v>1724</v>
      </c>
      <c r="B36" s="199"/>
      <c r="C36" s="159"/>
      <c r="D36" s="159">
        <f t="shared" si="4"/>
        <v>0</v>
      </c>
      <c r="E36" s="199"/>
      <c r="F36" s="159">
        <f t="shared" si="5"/>
        <v>0</v>
      </c>
      <c r="G36" s="159">
        <f t="shared" si="6"/>
        <v>0</v>
      </c>
      <c r="H36" s="165"/>
    </row>
    <row r="37" ht="14.25" customHeight="1" spans="1:8">
      <c r="A37" s="205" t="s">
        <v>1725</v>
      </c>
      <c r="B37" s="199"/>
      <c r="C37" s="159"/>
      <c r="D37" s="159">
        <f t="shared" si="4"/>
        <v>0</v>
      </c>
      <c r="E37" s="199"/>
      <c r="F37" s="159">
        <f t="shared" si="5"/>
        <v>0</v>
      </c>
      <c r="G37" s="159">
        <f t="shared" si="6"/>
        <v>0</v>
      </c>
      <c r="H37" s="165"/>
    </row>
    <row r="38" ht="14.25" customHeight="1" spans="1:8">
      <c r="A38" s="205" t="s">
        <v>1726</v>
      </c>
      <c r="B38" s="199"/>
      <c r="C38" s="159"/>
      <c r="D38" s="159">
        <f t="shared" si="4"/>
        <v>0</v>
      </c>
      <c r="E38" s="199"/>
      <c r="F38" s="159">
        <f t="shared" si="5"/>
        <v>0</v>
      </c>
      <c r="G38" s="159">
        <f t="shared" si="6"/>
        <v>0</v>
      </c>
      <c r="H38" s="165"/>
    </row>
    <row r="39" ht="14.25" customHeight="1" spans="1:8">
      <c r="A39" s="198" t="s">
        <v>1727</v>
      </c>
      <c r="B39" s="199"/>
      <c r="C39" s="159"/>
      <c r="D39" s="159">
        <f t="shared" si="4"/>
        <v>0</v>
      </c>
      <c r="E39" s="199"/>
      <c r="F39" s="159">
        <f t="shared" si="5"/>
        <v>0</v>
      </c>
      <c r="G39" s="159">
        <f t="shared" si="6"/>
        <v>0</v>
      </c>
      <c r="H39" s="165"/>
    </row>
    <row r="40" ht="14.25" customHeight="1" spans="1:8">
      <c r="A40" s="200" t="s">
        <v>1728</v>
      </c>
      <c r="B40" s="199"/>
      <c r="C40" s="159">
        <f t="shared" ref="C40:C45" si="7">SUM(C41)</f>
        <v>10927</v>
      </c>
      <c r="D40" s="159">
        <f t="shared" si="4"/>
        <v>0</v>
      </c>
      <c r="E40" s="199">
        <f>SUM(E41)</f>
        <v>0</v>
      </c>
      <c r="F40" s="159">
        <f t="shared" si="5"/>
        <v>0</v>
      </c>
      <c r="G40" s="159">
        <f t="shared" si="6"/>
        <v>0</v>
      </c>
      <c r="H40" s="165"/>
    </row>
    <row r="41" ht="14.25" customHeight="1" spans="1:8">
      <c r="A41" s="206" t="s">
        <v>1729</v>
      </c>
      <c r="B41" s="199"/>
      <c r="C41" s="159">
        <v>10927</v>
      </c>
      <c r="D41" s="159">
        <f t="shared" si="4"/>
        <v>0</v>
      </c>
      <c r="E41" s="199"/>
      <c r="F41" s="159"/>
      <c r="G41" s="159"/>
      <c r="H41" s="165"/>
    </row>
    <row r="42" ht="14.25" customHeight="1" spans="1:8">
      <c r="A42" s="207" t="s">
        <v>1730</v>
      </c>
      <c r="B42" s="155">
        <f>SUM(B43,B45,B47:B49,B52,B54)</f>
        <v>1434</v>
      </c>
      <c r="C42" s="155">
        <f>SUM(C43,C45,C47,C48,C49,C52,C54)</f>
        <v>895</v>
      </c>
      <c r="D42" s="155">
        <f t="shared" si="4"/>
        <v>62.4128312412831</v>
      </c>
      <c r="E42" s="162">
        <f>SUM(E43,E45,E47:E49,E52,E54)</f>
        <v>0</v>
      </c>
      <c r="F42" s="155">
        <f t="shared" ref="F42:F60" si="8">E42-B42</f>
        <v>-1434</v>
      </c>
      <c r="G42" s="155">
        <f t="shared" ref="G42:G60" si="9">IF(B42=0,0,F42/B42*100)</f>
        <v>-100</v>
      </c>
      <c r="H42" s="165"/>
    </row>
    <row r="43" ht="14.25" customHeight="1" spans="1:8">
      <c r="A43" s="205" t="s">
        <v>1731</v>
      </c>
      <c r="B43" s="199"/>
      <c r="C43" s="159">
        <f t="shared" si="7"/>
        <v>23</v>
      </c>
      <c r="D43" s="159">
        <f t="shared" si="4"/>
        <v>0</v>
      </c>
      <c r="E43" s="199"/>
      <c r="F43" s="159">
        <f t="shared" si="8"/>
        <v>0</v>
      </c>
      <c r="G43" s="159">
        <f t="shared" si="9"/>
        <v>0</v>
      </c>
      <c r="H43" s="165"/>
    </row>
    <row r="44" ht="14.25" customHeight="1" spans="1:8">
      <c r="A44" s="208" t="s">
        <v>1732</v>
      </c>
      <c r="B44" s="199"/>
      <c r="C44" s="159">
        <v>23</v>
      </c>
      <c r="D44" s="159">
        <f t="shared" si="4"/>
        <v>0</v>
      </c>
      <c r="E44" s="199"/>
      <c r="F44" s="159">
        <f t="shared" si="8"/>
        <v>0</v>
      </c>
      <c r="G44" s="159">
        <f t="shared" si="9"/>
        <v>0</v>
      </c>
      <c r="H44" s="165"/>
    </row>
    <row r="45" ht="14.25" customHeight="1" spans="1:8">
      <c r="A45" s="209" t="s">
        <v>1733</v>
      </c>
      <c r="B45" s="199"/>
      <c r="C45" s="159">
        <f t="shared" si="7"/>
        <v>0</v>
      </c>
      <c r="D45" s="159">
        <f t="shared" si="4"/>
        <v>0</v>
      </c>
      <c r="E45" s="199"/>
      <c r="F45" s="159">
        <f t="shared" si="8"/>
        <v>0</v>
      </c>
      <c r="G45" s="159">
        <f t="shared" si="9"/>
        <v>0</v>
      </c>
      <c r="H45" s="165"/>
    </row>
    <row r="46" ht="14.25" customHeight="1" spans="1:8">
      <c r="A46" s="209" t="s">
        <v>1734</v>
      </c>
      <c r="B46" s="199"/>
      <c r="C46" s="159"/>
      <c r="D46" s="159">
        <f t="shared" si="4"/>
        <v>0</v>
      </c>
      <c r="E46" s="199"/>
      <c r="F46" s="159">
        <f t="shared" si="8"/>
        <v>0</v>
      </c>
      <c r="G46" s="159">
        <f t="shared" si="9"/>
        <v>0</v>
      </c>
      <c r="H46" s="165"/>
    </row>
    <row r="47" ht="14.25" customHeight="1" spans="1:8">
      <c r="A47" s="209" t="s">
        <v>1735</v>
      </c>
      <c r="B47" s="199"/>
      <c r="C47" s="159"/>
      <c r="D47" s="159">
        <f t="shared" si="4"/>
        <v>0</v>
      </c>
      <c r="E47" s="199"/>
      <c r="F47" s="159">
        <f t="shared" si="8"/>
        <v>0</v>
      </c>
      <c r="G47" s="159">
        <f t="shared" si="9"/>
        <v>0</v>
      </c>
      <c r="H47" s="165"/>
    </row>
    <row r="48" ht="14.25" customHeight="1" spans="1:8">
      <c r="A48" s="209" t="s">
        <v>1736</v>
      </c>
      <c r="B48" s="199"/>
      <c r="C48" s="159"/>
      <c r="D48" s="159">
        <f t="shared" si="4"/>
        <v>0</v>
      </c>
      <c r="E48" s="199"/>
      <c r="F48" s="159">
        <f t="shared" si="8"/>
        <v>0</v>
      </c>
      <c r="G48" s="159">
        <f t="shared" si="9"/>
        <v>0</v>
      </c>
      <c r="H48" s="165"/>
    </row>
    <row r="49" s="165" customFormat="1" ht="14.25" customHeight="1" spans="1:7">
      <c r="A49" s="200" t="s">
        <v>1737</v>
      </c>
      <c r="B49" s="199">
        <f>SUM(B50:B51)</f>
        <v>1434</v>
      </c>
      <c r="C49" s="159">
        <f>SUM(C50:C51)</f>
        <v>872</v>
      </c>
      <c r="D49" s="159">
        <f t="shared" si="4"/>
        <v>60.8089260808926</v>
      </c>
      <c r="E49" s="199">
        <f>SUM(E50:E51)</f>
        <v>0</v>
      </c>
      <c r="F49" s="159">
        <f t="shared" si="8"/>
        <v>-1434</v>
      </c>
      <c r="G49" s="159">
        <f t="shared" si="9"/>
        <v>-100</v>
      </c>
    </row>
    <row r="50" ht="14.25" customHeight="1" spans="1:8">
      <c r="A50" s="210" t="s">
        <v>1738</v>
      </c>
      <c r="B50" s="199">
        <v>742</v>
      </c>
      <c r="C50" s="159">
        <v>742</v>
      </c>
      <c r="D50" s="159">
        <f t="shared" si="4"/>
        <v>100</v>
      </c>
      <c r="E50" s="199"/>
      <c r="F50" s="159">
        <f t="shared" si="8"/>
        <v>-742</v>
      </c>
      <c r="G50" s="159">
        <f t="shared" si="9"/>
        <v>-100</v>
      </c>
      <c r="H50" s="165"/>
    </row>
    <row r="51" ht="14.25" customHeight="1" spans="1:8">
      <c r="A51" s="210" t="s">
        <v>1732</v>
      </c>
      <c r="B51" s="199">
        <v>692</v>
      </c>
      <c r="C51" s="159">
        <v>130</v>
      </c>
      <c r="D51" s="159">
        <f t="shared" si="4"/>
        <v>18.7861271676301</v>
      </c>
      <c r="E51" s="199"/>
      <c r="F51" s="159">
        <f t="shared" si="8"/>
        <v>-692</v>
      </c>
      <c r="G51" s="159">
        <f t="shared" si="9"/>
        <v>-100</v>
      </c>
      <c r="H51" s="165"/>
    </row>
    <row r="52" ht="14.25" customHeight="1" spans="1:8">
      <c r="A52" s="200" t="s">
        <v>1739</v>
      </c>
      <c r="B52" s="199"/>
      <c r="C52" s="159">
        <f>SUM(C53)</f>
        <v>0</v>
      </c>
      <c r="D52" s="159">
        <f t="shared" si="4"/>
        <v>0</v>
      </c>
      <c r="E52" s="199"/>
      <c r="F52" s="159">
        <f t="shared" si="8"/>
        <v>0</v>
      </c>
      <c r="G52" s="159">
        <f t="shared" si="9"/>
        <v>0</v>
      </c>
      <c r="H52" s="165"/>
    </row>
    <row r="53" ht="14.25" customHeight="1" spans="1:8">
      <c r="A53" s="210" t="s">
        <v>1732</v>
      </c>
      <c r="B53" s="199"/>
      <c r="C53" s="159"/>
      <c r="D53" s="159">
        <f t="shared" si="4"/>
        <v>0</v>
      </c>
      <c r="E53" s="199"/>
      <c r="F53" s="159">
        <f t="shared" si="8"/>
        <v>0</v>
      </c>
      <c r="G53" s="159">
        <f t="shared" si="9"/>
        <v>0</v>
      </c>
      <c r="H53" s="165"/>
    </row>
    <row r="54" ht="14.25" customHeight="1" spans="1:8">
      <c r="A54" s="200" t="s">
        <v>1740</v>
      </c>
      <c r="B54" s="199"/>
      <c r="C54" s="159"/>
      <c r="D54" s="159">
        <f t="shared" si="4"/>
        <v>0</v>
      </c>
      <c r="E54" s="199"/>
      <c r="F54" s="159">
        <f t="shared" si="8"/>
        <v>0</v>
      </c>
      <c r="G54" s="159">
        <f t="shared" si="9"/>
        <v>0</v>
      </c>
      <c r="H54" s="165"/>
    </row>
    <row r="55" ht="14.25" customHeight="1" spans="1:8">
      <c r="A55" s="211" t="s">
        <v>1741</v>
      </c>
      <c r="B55" s="162">
        <f>SUM(B56:B58)</f>
        <v>0</v>
      </c>
      <c r="C55" s="155">
        <f>SUM(C56:C58)</f>
        <v>0</v>
      </c>
      <c r="D55" s="155">
        <f t="shared" si="4"/>
        <v>0</v>
      </c>
      <c r="E55" s="162">
        <f>SUM(E56:E58)</f>
        <v>0</v>
      </c>
      <c r="F55" s="155">
        <f t="shared" si="8"/>
        <v>0</v>
      </c>
      <c r="G55" s="155">
        <f t="shared" si="9"/>
        <v>0</v>
      </c>
      <c r="H55" s="165"/>
    </row>
    <row r="56" ht="14.25" customHeight="1" spans="1:8">
      <c r="A56" s="212" t="s">
        <v>1742</v>
      </c>
      <c r="B56" s="199"/>
      <c r="C56" s="159"/>
      <c r="D56" s="159">
        <f t="shared" si="4"/>
        <v>0</v>
      </c>
      <c r="E56" s="199"/>
      <c r="F56" s="159">
        <f t="shared" si="8"/>
        <v>0</v>
      </c>
      <c r="G56" s="159">
        <f t="shared" si="9"/>
        <v>0</v>
      </c>
      <c r="H56" s="165"/>
    </row>
    <row r="57" ht="14.25" customHeight="1" spans="1:8">
      <c r="A57" s="209" t="s">
        <v>1743</v>
      </c>
      <c r="B57" s="199"/>
      <c r="C57" s="159"/>
      <c r="D57" s="159">
        <f t="shared" si="4"/>
        <v>0</v>
      </c>
      <c r="E57" s="199"/>
      <c r="F57" s="159">
        <f t="shared" si="8"/>
        <v>0</v>
      </c>
      <c r="G57" s="159">
        <f t="shared" si="9"/>
        <v>0</v>
      </c>
      <c r="H57" s="165"/>
    </row>
    <row r="58" ht="14.25" customHeight="1" spans="1:8">
      <c r="A58" s="209" t="s">
        <v>1744</v>
      </c>
      <c r="B58" s="199"/>
      <c r="C58" s="159"/>
      <c r="D58" s="159">
        <f t="shared" si="4"/>
        <v>0</v>
      </c>
      <c r="E58" s="199"/>
      <c r="F58" s="159">
        <f t="shared" si="8"/>
        <v>0</v>
      </c>
      <c r="G58" s="159">
        <f t="shared" si="9"/>
        <v>0</v>
      </c>
      <c r="H58" s="165"/>
    </row>
    <row r="59" ht="14.25" customHeight="1" spans="1:8">
      <c r="A59" s="213" t="s">
        <v>1745</v>
      </c>
      <c r="B59" s="162">
        <f>SUM(B60)</f>
        <v>0</v>
      </c>
      <c r="C59" s="155">
        <f>SUM(C60,C61)</f>
        <v>823</v>
      </c>
      <c r="D59" s="155">
        <f t="shared" si="4"/>
        <v>0</v>
      </c>
      <c r="E59" s="162">
        <f>SUM(E60,E61)</f>
        <v>0</v>
      </c>
      <c r="F59" s="155">
        <f t="shared" si="8"/>
        <v>0</v>
      </c>
      <c r="G59" s="155">
        <f t="shared" si="9"/>
        <v>0</v>
      </c>
      <c r="H59" s="165"/>
    </row>
    <row r="60" ht="14.25" customHeight="1" spans="1:8">
      <c r="A60" s="214" t="s">
        <v>1746</v>
      </c>
      <c r="B60" s="199"/>
      <c r="C60" s="159"/>
      <c r="D60" s="159">
        <f t="shared" si="4"/>
        <v>0</v>
      </c>
      <c r="E60" s="199"/>
      <c r="F60" s="159">
        <f t="shared" si="8"/>
        <v>0</v>
      </c>
      <c r="G60" s="159">
        <f t="shared" si="9"/>
        <v>0</v>
      </c>
      <c r="H60" s="165"/>
    </row>
    <row r="61" ht="14.25" customHeight="1" spans="1:8">
      <c r="A61" s="214" t="s">
        <v>1747</v>
      </c>
      <c r="B61" s="199"/>
      <c r="C61" s="159">
        <f>SUM(C62)</f>
        <v>823</v>
      </c>
      <c r="D61" s="159"/>
      <c r="E61" s="199">
        <f>SUM(E62)</f>
        <v>0</v>
      </c>
      <c r="F61" s="159"/>
      <c r="G61" s="159"/>
      <c r="H61" s="165"/>
    </row>
    <row r="62" ht="14.25" customHeight="1" spans="1:8">
      <c r="A62" s="210" t="s">
        <v>1748</v>
      </c>
      <c r="B62" s="199"/>
      <c r="C62" s="159">
        <v>823</v>
      </c>
      <c r="D62" s="159"/>
      <c r="E62" s="199"/>
      <c r="F62" s="159"/>
      <c r="G62" s="159"/>
      <c r="H62" s="165"/>
    </row>
    <row r="63" ht="14.25" customHeight="1" spans="1:8">
      <c r="A63" s="215" t="s">
        <v>1749</v>
      </c>
      <c r="B63" s="155">
        <f>SUM(B64,B67,B68)</f>
        <v>4152</v>
      </c>
      <c r="C63" s="155">
        <f>SUM(C64,C67,C68)</f>
        <v>70043</v>
      </c>
      <c r="D63" s="155">
        <f t="shared" ref="D63:D72" si="10">IF(B63=0,0,C63/B63)*100</f>
        <v>1686.97013487476</v>
      </c>
      <c r="E63" s="162">
        <f>SUM(E64,E67,E68)</f>
        <v>1713</v>
      </c>
      <c r="F63" s="155">
        <f t="shared" ref="F63:F72" si="11">E63-B63</f>
        <v>-2439</v>
      </c>
      <c r="G63" s="155">
        <f t="shared" ref="G63:G72" si="12">IF(B63=0,0,F63/B63*100)</f>
        <v>-58.742774566474</v>
      </c>
      <c r="H63" s="165"/>
    </row>
    <row r="64" ht="14.25" customHeight="1" spans="1:8">
      <c r="A64" s="214" t="s">
        <v>1750</v>
      </c>
      <c r="B64" s="199">
        <f>SUM(B65:B66)</f>
        <v>3010</v>
      </c>
      <c r="C64" s="159">
        <f>SUM(C65:C66)</f>
        <v>68896</v>
      </c>
      <c r="D64" s="159">
        <f t="shared" si="10"/>
        <v>2288.90365448505</v>
      </c>
      <c r="E64" s="199">
        <f>SUM(E65:E66)</f>
        <v>500</v>
      </c>
      <c r="F64" s="159">
        <f t="shared" si="11"/>
        <v>-2510</v>
      </c>
      <c r="G64" s="159">
        <f t="shared" si="12"/>
        <v>-83.3887043189369</v>
      </c>
      <c r="H64" s="165"/>
    </row>
    <row r="65" ht="14.25" customHeight="1" spans="1:8">
      <c r="A65" s="214" t="s">
        <v>1751</v>
      </c>
      <c r="B65" s="199">
        <v>3010</v>
      </c>
      <c r="C65" s="159">
        <v>686</v>
      </c>
      <c r="D65" s="159"/>
      <c r="E65" s="199">
        <v>500</v>
      </c>
      <c r="F65" s="159"/>
      <c r="G65" s="159"/>
      <c r="H65" s="165"/>
    </row>
    <row r="66" ht="14.25" customHeight="1" spans="1:8">
      <c r="A66" s="216" t="s">
        <v>1752</v>
      </c>
      <c r="B66" s="199"/>
      <c r="C66" s="159">
        <v>68210</v>
      </c>
      <c r="D66" s="159">
        <f t="shared" si="10"/>
        <v>0</v>
      </c>
      <c r="E66" s="199"/>
      <c r="F66" s="159">
        <f t="shared" si="11"/>
        <v>0</v>
      </c>
      <c r="G66" s="159">
        <f t="shared" si="12"/>
        <v>0</v>
      </c>
      <c r="H66" s="165"/>
    </row>
    <row r="67" ht="14.25" customHeight="1" spans="1:8">
      <c r="A67" s="214" t="s">
        <v>1753</v>
      </c>
      <c r="B67" s="199"/>
      <c r="C67" s="217"/>
      <c r="D67" s="217">
        <f t="shared" si="10"/>
        <v>0</v>
      </c>
      <c r="E67" s="199"/>
      <c r="F67" s="217">
        <f t="shared" si="11"/>
        <v>0</v>
      </c>
      <c r="G67" s="217">
        <f t="shared" si="12"/>
        <v>0</v>
      </c>
      <c r="H67" s="165"/>
    </row>
    <row r="68" s="42" customFormat="1" ht="14.25" customHeight="1" spans="1:8">
      <c r="A68" s="214" t="s">
        <v>1754</v>
      </c>
      <c r="B68" s="199">
        <f>SUM(B69:B74)</f>
        <v>1142</v>
      </c>
      <c r="C68" s="159">
        <f>SUM(C69:C75)</f>
        <v>1147</v>
      </c>
      <c r="D68" s="159">
        <f t="shared" si="10"/>
        <v>100.437828371278</v>
      </c>
      <c r="E68" s="199">
        <f>SUM(E69:E74)</f>
        <v>1213</v>
      </c>
      <c r="F68" s="159">
        <f t="shared" si="11"/>
        <v>71</v>
      </c>
      <c r="G68" s="159">
        <f t="shared" si="12"/>
        <v>6.21716287215412</v>
      </c>
      <c r="H68" s="165"/>
    </row>
    <row r="69" s="42" customFormat="1" ht="14.25" customHeight="1" spans="1:8">
      <c r="A69" s="204" t="s">
        <v>1755</v>
      </c>
      <c r="B69" s="199">
        <v>424</v>
      </c>
      <c r="C69" s="159">
        <v>262</v>
      </c>
      <c r="D69" s="159">
        <f t="shared" si="10"/>
        <v>61.7924528301887</v>
      </c>
      <c r="E69" s="199">
        <v>355</v>
      </c>
      <c r="F69" s="159">
        <f t="shared" si="11"/>
        <v>-69</v>
      </c>
      <c r="G69" s="159">
        <f t="shared" si="12"/>
        <v>-16.2735849056604</v>
      </c>
      <c r="H69" s="165"/>
    </row>
    <row r="70" s="42" customFormat="1" ht="14.25" customHeight="1" spans="1:8">
      <c r="A70" s="204" t="s">
        <v>1756</v>
      </c>
      <c r="B70" s="199">
        <v>500</v>
      </c>
      <c r="C70" s="159">
        <v>183</v>
      </c>
      <c r="D70" s="159">
        <f t="shared" si="10"/>
        <v>36.6</v>
      </c>
      <c r="E70" s="199">
        <v>3</v>
      </c>
      <c r="F70" s="159">
        <f t="shared" si="11"/>
        <v>-497</v>
      </c>
      <c r="G70" s="159">
        <f t="shared" si="12"/>
        <v>-99.4</v>
      </c>
      <c r="H70" s="165"/>
    </row>
    <row r="71" s="42" customFormat="1" ht="14.25" customHeight="1" spans="1:8">
      <c r="A71" s="204" t="s">
        <v>1757</v>
      </c>
      <c r="B71" s="199"/>
      <c r="C71" s="159">
        <v>180</v>
      </c>
      <c r="D71" s="159">
        <f t="shared" si="10"/>
        <v>0</v>
      </c>
      <c r="E71" s="199"/>
      <c r="F71" s="159">
        <f t="shared" si="11"/>
        <v>0</v>
      </c>
      <c r="G71" s="159">
        <f t="shared" si="12"/>
        <v>0</v>
      </c>
      <c r="H71" s="165"/>
    </row>
    <row r="72" s="42" customFormat="1" ht="14.25" customHeight="1" spans="1:8">
      <c r="A72" s="204" t="s">
        <v>1758</v>
      </c>
      <c r="B72" s="199">
        <v>218</v>
      </c>
      <c r="C72" s="159">
        <v>266</v>
      </c>
      <c r="D72" s="159">
        <f t="shared" si="10"/>
        <v>122.018348623853</v>
      </c>
      <c r="E72" s="199">
        <v>855</v>
      </c>
      <c r="F72" s="159">
        <f t="shared" si="11"/>
        <v>637</v>
      </c>
      <c r="G72" s="159">
        <f t="shared" si="12"/>
        <v>292.201834862385</v>
      </c>
      <c r="H72" s="165"/>
    </row>
    <row r="73" s="42" customFormat="1" ht="14.25" customHeight="1" spans="1:8">
      <c r="A73" s="204" t="s">
        <v>1759</v>
      </c>
      <c r="B73" s="199"/>
      <c r="C73" s="159"/>
      <c r="D73" s="159"/>
      <c r="E73" s="199"/>
      <c r="F73" s="159"/>
      <c r="G73" s="159"/>
      <c r="H73" s="165"/>
    </row>
    <row r="74" s="42" customFormat="1" ht="14.25" customHeight="1" spans="1:8">
      <c r="A74" s="208" t="s">
        <v>1760</v>
      </c>
      <c r="B74" s="199"/>
      <c r="C74" s="159"/>
      <c r="D74" s="159">
        <f t="shared" ref="D74:D76" si="13">IF(B74=0,0,C74/B74)*100</f>
        <v>0</v>
      </c>
      <c r="E74" s="199"/>
      <c r="F74" s="159">
        <f t="shared" ref="F74:F76" si="14">E74-B74</f>
        <v>0</v>
      </c>
      <c r="G74" s="159">
        <f t="shared" ref="G74:G99" si="15">IF(B74=0,0,F74/B74*100)</f>
        <v>0</v>
      </c>
      <c r="H74" s="165"/>
    </row>
    <row r="75" s="42" customFormat="1" ht="14.25" customHeight="1" spans="1:8">
      <c r="A75" s="204" t="s">
        <v>1761</v>
      </c>
      <c r="B75" s="162"/>
      <c r="C75" s="159">
        <v>256</v>
      </c>
      <c r="D75" s="159">
        <f t="shared" si="13"/>
        <v>0</v>
      </c>
      <c r="E75" s="162"/>
      <c r="F75" s="159">
        <f t="shared" si="14"/>
        <v>0</v>
      </c>
      <c r="G75" s="159">
        <f t="shared" si="15"/>
        <v>0</v>
      </c>
      <c r="H75" s="165"/>
    </row>
    <row r="76" s="42" customFormat="1" ht="14.25" customHeight="1" spans="1:8">
      <c r="A76" s="218" t="s">
        <v>1762</v>
      </c>
      <c r="B76" s="162">
        <f>SUM(B77)</f>
        <v>362</v>
      </c>
      <c r="C76" s="155">
        <f>SUM(C77)</f>
        <v>3853</v>
      </c>
      <c r="D76" s="155">
        <f t="shared" si="13"/>
        <v>1064.36464088398</v>
      </c>
      <c r="E76" s="162">
        <f>SUM(E77)</f>
        <v>7329</v>
      </c>
      <c r="F76" s="155">
        <f t="shared" si="14"/>
        <v>6967</v>
      </c>
      <c r="G76" s="155">
        <f t="shared" si="15"/>
        <v>1924.58563535912</v>
      </c>
      <c r="H76" s="165"/>
    </row>
    <row r="77" s="42" customFormat="1" ht="14.25" customHeight="1" spans="1:8">
      <c r="A77" s="219" t="s">
        <v>1763</v>
      </c>
      <c r="B77" s="199">
        <f>SUM(B78:B81)</f>
        <v>362</v>
      </c>
      <c r="C77" s="159">
        <f>SUM(C78:C81)</f>
        <v>3853</v>
      </c>
      <c r="D77" s="159"/>
      <c r="E77" s="162">
        <f>SUM(E78:E81)</f>
        <v>7329</v>
      </c>
      <c r="F77" s="159"/>
      <c r="G77" s="159">
        <f t="shared" si="15"/>
        <v>0</v>
      </c>
      <c r="H77" s="165"/>
    </row>
    <row r="78" s="42" customFormat="1" ht="14.25" customHeight="1" spans="1:8">
      <c r="A78" s="216" t="s">
        <v>1764</v>
      </c>
      <c r="B78" s="199">
        <v>362</v>
      </c>
      <c r="C78" s="159">
        <v>591</v>
      </c>
      <c r="D78" s="159">
        <f t="shared" ref="D78:D82" si="16">IF(B78=0,0,C78/B78)*100</f>
        <v>163.259668508287</v>
      </c>
      <c r="E78" s="199">
        <v>2600</v>
      </c>
      <c r="F78" s="159">
        <f t="shared" ref="F78:F87" si="17">E78-B78</f>
        <v>2238</v>
      </c>
      <c r="G78" s="159">
        <f t="shared" si="15"/>
        <v>618.232044198895</v>
      </c>
      <c r="H78" s="165"/>
    </row>
    <row r="79" s="42" customFormat="1" ht="14.25" customHeight="1" spans="1:8">
      <c r="A79" s="216" t="s">
        <v>1765</v>
      </c>
      <c r="B79" s="199"/>
      <c r="C79" s="159">
        <v>114</v>
      </c>
      <c r="D79" s="159">
        <f t="shared" si="16"/>
        <v>0</v>
      </c>
      <c r="E79" s="199"/>
      <c r="F79" s="159">
        <f t="shared" si="17"/>
        <v>0</v>
      </c>
      <c r="G79" s="159">
        <f t="shared" si="15"/>
        <v>0</v>
      </c>
      <c r="H79" s="165"/>
    </row>
    <row r="80" s="42" customFormat="1" ht="14.25" customHeight="1" spans="1:8">
      <c r="A80" s="216" t="s">
        <v>1766</v>
      </c>
      <c r="B80" s="199"/>
      <c r="C80" s="159">
        <v>679</v>
      </c>
      <c r="D80" s="159">
        <f t="shared" si="16"/>
        <v>0</v>
      </c>
      <c r="E80" s="199">
        <v>679</v>
      </c>
      <c r="F80" s="159">
        <f t="shared" si="17"/>
        <v>679</v>
      </c>
      <c r="G80" s="159">
        <f t="shared" si="15"/>
        <v>0</v>
      </c>
      <c r="H80" s="165"/>
    </row>
    <row r="81" s="42" customFormat="1" ht="14.25" customHeight="1" spans="1:8">
      <c r="A81" s="216" t="s">
        <v>1767</v>
      </c>
      <c r="B81" s="199"/>
      <c r="C81" s="159">
        <v>2469</v>
      </c>
      <c r="D81" s="159">
        <f t="shared" si="16"/>
        <v>0</v>
      </c>
      <c r="E81" s="199">
        <v>4050</v>
      </c>
      <c r="F81" s="159">
        <f t="shared" si="17"/>
        <v>4050</v>
      </c>
      <c r="G81" s="159">
        <f t="shared" si="15"/>
        <v>0</v>
      </c>
      <c r="H81" s="165"/>
    </row>
    <row r="82" s="42" customFormat="1" ht="14.25" customHeight="1" spans="1:8">
      <c r="A82" s="151" t="s">
        <v>1768</v>
      </c>
      <c r="B82" s="162">
        <f>SUM(B83)</f>
        <v>0</v>
      </c>
      <c r="C82" s="155">
        <f>SUM(C83)</f>
        <v>58</v>
      </c>
      <c r="D82" s="155">
        <f t="shared" si="16"/>
        <v>0</v>
      </c>
      <c r="E82" s="162">
        <f>SUM(E83)</f>
        <v>0</v>
      </c>
      <c r="F82" s="155">
        <f t="shared" si="17"/>
        <v>0</v>
      </c>
      <c r="G82" s="155">
        <f t="shared" si="15"/>
        <v>0</v>
      </c>
      <c r="H82" s="165"/>
    </row>
    <row r="83" s="42" customFormat="1" ht="14.25" customHeight="1" spans="1:8">
      <c r="A83" s="219" t="s">
        <v>1769</v>
      </c>
      <c r="B83" s="162">
        <f>SUM(B84:B85)</f>
        <v>0</v>
      </c>
      <c r="C83" s="159">
        <f>SUM(C84:C85)</f>
        <v>58</v>
      </c>
      <c r="D83" s="159"/>
      <c r="E83" s="162">
        <f>SUM(E84:E85)</f>
        <v>0</v>
      </c>
      <c r="F83" s="159">
        <f t="shared" si="17"/>
        <v>0</v>
      </c>
      <c r="G83" s="159">
        <f t="shared" si="15"/>
        <v>0</v>
      </c>
      <c r="H83" s="165"/>
    </row>
    <row r="84" s="42" customFormat="1" ht="14.25" customHeight="1" spans="1:8">
      <c r="A84" s="219" t="s">
        <v>1770</v>
      </c>
      <c r="B84" s="162"/>
      <c r="C84" s="159"/>
      <c r="D84" s="159"/>
      <c r="E84" s="162"/>
      <c r="F84" s="159">
        <f t="shared" si="17"/>
        <v>0</v>
      </c>
      <c r="G84" s="159">
        <f t="shared" si="15"/>
        <v>0</v>
      </c>
      <c r="H84" s="165"/>
    </row>
    <row r="85" s="42" customFormat="1" ht="14.25" customHeight="1" spans="1:8">
      <c r="A85" s="216" t="s">
        <v>1771</v>
      </c>
      <c r="B85" s="199"/>
      <c r="C85" s="159">
        <v>58</v>
      </c>
      <c r="D85" s="159">
        <f t="shared" ref="D85:D91" si="18">IF(B85=0,0,C85/B85)*100</f>
        <v>0</v>
      </c>
      <c r="E85" s="199"/>
      <c r="F85" s="159">
        <f t="shared" si="17"/>
        <v>0</v>
      </c>
      <c r="G85" s="159">
        <f t="shared" si="15"/>
        <v>0</v>
      </c>
      <c r="H85" s="165"/>
    </row>
    <row r="86" s="42" customFormat="1" ht="14.25" customHeight="1" spans="1:8">
      <c r="A86" s="218" t="s">
        <v>1772</v>
      </c>
      <c r="B86" s="162"/>
      <c r="C86" s="155">
        <f>SUM(C87,C91)</f>
        <v>0</v>
      </c>
      <c r="D86" s="155">
        <f t="shared" si="18"/>
        <v>0</v>
      </c>
      <c r="E86" s="162"/>
      <c r="F86" s="155">
        <f t="shared" si="17"/>
        <v>0</v>
      </c>
      <c r="G86" s="155">
        <f t="shared" si="15"/>
        <v>0</v>
      </c>
      <c r="H86" s="165"/>
    </row>
    <row r="87" s="42" customFormat="1" ht="14.25" customHeight="1" spans="1:8">
      <c r="A87" s="216" t="s">
        <v>1773</v>
      </c>
      <c r="B87" s="199"/>
      <c r="C87" s="159">
        <f>SUM(C88:C90)</f>
        <v>0</v>
      </c>
      <c r="D87" s="159">
        <f t="shared" si="18"/>
        <v>0</v>
      </c>
      <c r="E87" s="199"/>
      <c r="F87" s="159">
        <f t="shared" si="17"/>
        <v>0</v>
      </c>
      <c r="G87" s="159">
        <f t="shared" si="15"/>
        <v>0</v>
      </c>
      <c r="H87" s="165"/>
    </row>
    <row r="88" s="42" customFormat="1" ht="14.25" customHeight="1" spans="1:8">
      <c r="A88" s="216" t="s">
        <v>1774</v>
      </c>
      <c r="B88" s="199"/>
      <c r="C88" s="159"/>
      <c r="D88" s="159">
        <f t="shared" si="18"/>
        <v>0</v>
      </c>
      <c r="E88" s="199"/>
      <c r="F88" s="159"/>
      <c r="G88" s="159">
        <f t="shared" si="15"/>
        <v>0</v>
      </c>
      <c r="H88" s="165"/>
    </row>
    <row r="89" s="42" customFormat="1" ht="14.25" customHeight="1" spans="1:8">
      <c r="A89" s="216" t="s">
        <v>1775</v>
      </c>
      <c r="B89" s="199"/>
      <c r="C89" s="159"/>
      <c r="D89" s="159">
        <f t="shared" si="18"/>
        <v>0</v>
      </c>
      <c r="E89" s="199"/>
      <c r="F89" s="159"/>
      <c r="G89" s="159">
        <f t="shared" si="15"/>
        <v>0</v>
      </c>
      <c r="H89" s="165"/>
    </row>
    <row r="90" s="42" customFormat="1" ht="14.25" customHeight="1" spans="1:8">
      <c r="A90" s="216" t="s">
        <v>1776</v>
      </c>
      <c r="B90" s="199"/>
      <c r="C90" s="159"/>
      <c r="D90" s="159">
        <f t="shared" si="18"/>
        <v>0</v>
      </c>
      <c r="E90" s="199"/>
      <c r="F90" s="159"/>
      <c r="G90" s="159">
        <f t="shared" si="15"/>
        <v>0</v>
      </c>
      <c r="H90" s="165"/>
    </row>
    <row r="91" s="42" customFormat="1" ht="14.25" customHeight="1" spans="1:8">
      <c r="A91" s="216" t="s">
        <v>1777</v>
      </c>
      <c r="B91" s="199"/>
      <c r="C91" s="159">
        <f>SUM(C92)</f>
        <v>0</v>
      </c>
      <c r="D91" s="159">
        <f t="shared" si="18"/>
        <v>0</v>
      </c>
      <c r="E91" s="199"/>
      <c r="F91" s="159">
        <f t="shared" ref="F91:F99" si="19">E91-B91</f>
        <v>0</v>
      </c>
      <c r="G91" s="159">
        <f t="shared" si="15"/>
        <v>0</v>
      </c>
      <c r="H91" s="165"/>
    </row>
    <row r="92" s="42" customFormat="1" ht="14.25" customHeight="1" spans="1:8">
      <c r="A92" s="216" t="s">
        <v>1778</v>
      </c>
      <c r="B92" s="199"/>
      <c r="C92" s="159"/>
      <c r="D92" s="159"/>
      <c r="E92" s="199"/>
      <c r="F92" s="159"/>
      <c r="G92" s="159">
        <f t="shared" si="15"/>
        <v>0</v>
      </c>
      <c r="H92" s="165"/>
    </row>
    <row r="93" s="42" customFormat="1" ht="14.25" customHeight="1" spans="1:8">
      <c r="A93" s="151" t="s">
        <v>1779</v>
      </c>
      <c r="B93" s="155">
        <v>31622</v>
      </c>
      <c r="C93" s="155"/>
      <c r="D93" s="155">
        <f t="shared" ref="D93:D99" si="20">IF(B93=0,0,C93/B93)*100</f>
        <v>0</v>
      </c>
      <c r="E93" s="162">
        <f>C98</f>
        <v>59401</v>
      </c>
      <c r="F93" s="155">
        <f t="shared" si="19"/>
        <v>27779</v>
      </c>
      <c r="G93" s="155">
        <f t="shared" si="15"/>
        <v>87.8470684966163</v>
      </c>
      <c r="H93" s="165"/>
    </row>
    <row r="94" s="42" customFormat="1" ht="14.25" customHeight="1" spans="1:8">
      <c r="A94" s="220" t="s">
        <v>1780</v>
      </c>
      <c r="B94" s="155">
        <f>B7+B14+B42+B55+B59+B63+B76+B82+B93+B86</f>
        <v>54447</v>
      </c>
      <c r="C94" s="155">
        <f>C7+C14+C42+C55+C59+C63+C76+C82+C93+C86</f>
        <v>97207</v>
      </c>
      <c r="D94" s="155">
        <f t="shared" si="20"/>
        <v>178.535089169284</v>
      </c>
      <c r="E94" s="162">
        <f>E7++E14+E42+E55+E59+E63+E76+E82+E93+E86</f>
        <v>76994</v>
      </c>
      <c r="F94" s="155">
        <f t="shared" si="19"/>
        <v>22547</v>
      </c>
      <c r="G94" s="155">
        <f t="shared" si="15"/>
        <v>41.410913365291</v>
      </c>
      <c r="H94" s="165"/>
    </row>
    <row r="95" s="42" customFormat="1" ht="14.25" customHeight="1" spans="1:8">
      <c r="A95" s="151" t="s">
        <v>1781</v>
      </c>
      <c r="B95" s="155">
        <f>SUM(B96:B97,B98:B98)</f>
        <v>21100</v>
      </c>
      <c r="C95" s="155">
        <f>SUM(C96:C97,C98:C98)</f>
        <v>130640</v>
      </c>
      <c r="D95" s="155">
        <f t="shared" si="20"/>
        <v>619.14691943128</v>
      </c>
      <c r="E95" s="162"/>
      <c r="F95" s="155">
        <f t="shared" si="19"/>
        <v>-21100</v>
      </c>
      <c r="G95" s="155">
        <f t="shared" si="15"/>
        <v>-100</v>
      </c>
      <c r="H95" s="165"/>
    </row>
    <row r="96" customHeight="1" spans="1:7">
      <c r="A96" s="161" t="s">
        <v>1782</v>
      </c>
      <c r="B96" s="199">
        <v>21000</v>
      </c>
      <c r="C96" s="159">
        <v>466</v>
      </c>
      <c r="D96" s="159">
        <f t="shared" si="20"/>
        <v>2.21904761904762</v>
      </c>
      <c r="E96" s="199"/>
      <c r="F96" s="159">
        <f t="shared" si="19"/>
        <v>-21000</v>
      </c>
      <c r="G96" s="159">
        <f t="shared" si="15"/>
        <v>-100</v>
      </c>
    </row>
    <row r="97" ht="19" customHeight="1" spans="1:7">
      <c r="A97" s="161" t="s">
        <v>1783</v>
      </c>
      <c r="B97" s="199">
        <v>100</v>
      </c>
      <c r="C97" s="159">
        <f>70673+100</f>
        <v>70773</v>
      </c>
      <c r="D97" s="159">
        <f t="shared" si="20"/>
        <v>70773</v>
      </c>
      <c r="E97" s="221"/>
      <c r="F97" s="159">
        <f t="shared" si="19"/>
        <v>-100</v>
      </c>
      <c r="G97" s="159">
        <f t="shared" si="15"/>
        <v>-100</v>
      </c>
    </row>
    <row r="98" ht="17" customHeight="1" spans="1:7">
      <c r="A98" s="161" t="s">
        <v>1784</v>
      </c>
      <c r="B98" s="159"/>
      <c r="C98" s="159">
        <f>[2]附件四本基收!C42-C94-C96-C97</f>
        <v>59401</v>
      </c>
      <c r="D98" s="159">
        <f t="shared" si="20"/>
        <v>0</v>
      </c>
      <c r="E98" s="199"/>
      <c r="F98" s="159">
        <f t="shared" si="19"/>
        <v>0</v>
      </c>
      <c r="G98" s="159">
        <f t="shared" si="15"/>
        <v>0</v>
      </c>
    </row>
    <row r="99" ht="23" customHeight="1" spans="1:7">
      <c r="A99" s="150" t="s">
        <v>1491</v>
      </c>
      <c r="B99" s="170">
        <f>B94+B95</f>
        <v>75547</v>
      </c>
      <c r="C99" s="170">
        <f>C94+C95</f>
        <v>227847</v>
      </c>
      <c r="D99" s="170">
        <f t="shared" si="20"/>
        <v>301.596357234569</v>
      </c>
      <c r="E99" s="222">
        <f>E94+E95</f>
        <v>76994</v>
      </c>
      <c r="F99" s="170">
        <f t="shared" si="19"/>
        <v>1447</v>
      </c>
      <c r="G99" s="170">
        <f t="shared" si="15"/>
        <v>1.91536394562325</v>
      </c>
    </row>
  </sheetData>
  <mergeCells count="10">
    <mergeCell ref="A2:G2"/>
    <mergeCell ref="F3:G3"/>
    <mergeCell ref="B4:D4"/>
    <mergeCell ref="E4:G4"/>
    <mergeCell ref="F5:G5"/>
    <mergeCell ref="A4:A6"/>
    <mergeCell ref="B5:B6"/>
    <mergeCell ref="C5:C6"/>
    <mergeCell ref="D5:D6"/>
    <mergeCell ref="E5:E6"/>
  </mergeCells>
  <printOptions horizontalCentered="1"/>
  <pageMargins left="0.314583333333333" right="0.314583333333333" top="0.55" bottom="0.393055555555556" header="0.236111111111111" footer="0.118055555555556"/>
  <pageSetup paperSize="9" orientation="landscape" horizontalDpi="600"/>
  <headerFooter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IV42"/>
  <sheetViews>
    <sheetView topLeftCell="B15" workbookViewId="0">
      <selection activeCell="A2" sqref="A2:G2"/>
    </sheetView>
  </sheetViews>
  <sheetFormatPr defaultColWidth="8.75" defaultRowHeight="14.25"/>
  <cols>
    <col min="1" max="1" width="55.125" style="146" customWidth="1"/>
    <col min="2" max="2" width="12.75" style="146" customWidth="1"/>
    <col min="3" max="3" width="10.75" style="168" customWidth="1"/>
    <col min="4" max="4" width="11.625" style="42" customWidth="1"/>
    <col min="5" max="5" width="10.125" style="42" customWidth="1"/>
    <col min="6" max="6" width="12" style="42"/>
    <col min="7" max="7" width="10.875" style="42"/>
    <col min="8" max="28" width="9" style="42"/>
    <col min="29" max="255" width="8.75" style="42"/>
  </cols>
  <sheetData>
    <row r="1" s="42" customFormat="1" spans="1:256">
      <c r="A1" s="145" t="s">
        <v>1785</v>
      </c>
      <c r="B1" s="146"/>
      <c r="C1" s="168"/>
      <c r="IV1"/>
    </row>
    <row r="2" s="42" customFormat="1" ht="25.5" customHeight="1" spans="1:256">
      <c r="A2" s="181" t="s">
        <v>1786</v>
      </c>
      <c r="B2" s="181"/>
      <c r="C2" s="181"/>
      <c r="D2" s="181"/>
      <c r="E2" s="181"/>
      <c r="F2" s="181"/>
      <c r="G2" s="181"/>
      <c r="IV2"/>
    </row>
    <row r="3" s="143" customFormat="1" ht="12.75" customHeight="1" spans="1:7">
      <c r="A3" s="183"/>
      <c r="B3" s="183"/>
      <c r="C3" s="184"/>
      <c r="E3" s="149"/>
      <c r="F3" s="149"/>
      <c r="G3" s="149" t="s">
        <v>37</v>
      </c>
    </row>
    <row r="4" s="42" customFormat="1" ht="12.75" customHeight="1" spans="1:256">
      <c r="A4" s="150" t="s">
        <v>38</v>
      </c>
      <c r="B4" s="150" t="s">
        <v>39</v>
      </c>
      <c r="C4" s="150"/>
      <c r="D4" s="150"/>
      <c r="E4" s="150" t="s">
        <v>40</v>
      </c>
      <c r="F4" s="150"/>
      <c r="G4" s="150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152"/>
      <c r="AN4" s="152"/>
      <c r="AO4" s="152"/>
      <c r="AP4" s="152"/>
      <c r="AQ4" s="152"/>
      <c r="AR4" s="152"/>
      <c r="AS4" s="152"/>
      <c r="AT4" s="152"/>
      <c r="AU4" s="152"/>
      <c r="AV4" s="152"/>
      <c r="AW4" s="152"/>
      <c r="AX4" s="152"/>
      <c r="AY4" s="152"/>
      <c r="AZ4" s="152"/>
      <c r="BA4" s="152"/>
      <c r="BB4" s="152"/>
      <c r="BC4" s="152"/>
      <c r="BD4" s="152"/>
      <c r="BE4" s="152"/>
      <c r="BF4" s="152"/>
      <c r="BG4" s="152"/>
      <c r="BH4" s="152"/>
      <c r="BI4" s="152"/>
      <c r="BJ4" s="152"/>
      <c r="BK4" s="152"/>
      <c r="BL4" s="152"/>
      <c r="BM4" s="152"/>
      <c r="BN4" s="152"/>
      <c r="BO4" s="152"/>
      <c r="BP4" s="152"/>
      <c r="BQ4" s="152"/>
      <c r="BR4" s="152"/>
      <c r="BS4" s="152"/>
      <c r="BT4" s="152"/>
      <c r="BU4" s="152"/>
      <c r="BV4" s="152"/>
      <c r="BW4" s="152"/>
      <c r="BX4" s="152"/>
      <c r="BY4" s="152"/>
      <c r="BZ4" s="152"/>
      <c r="CA4" s="152"/>
      <c r="CB4" s="152"/>
      <c r="CC4" s="152"/>
      <c r="CD4" s="152"/>
      <c r="CE4" s="152"/>
      <c r="CF4" s="152"/>
      <c r="CG4" s="152"/>
      <c r="CH4" s="152"/>
      <c r="CI4" s="152"/>
      <c r="CJ4" s="152"/>
      <c r="CK4" s="152"/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152"/>
      <c r="CW4" s="152"/>
      <c r="CX4" s="152"/>
      <c r="CY4" s="152"/>
      <c r="CZ4" s="152"/>
      <c r="DA4" s="152"/>
      <c r="DB4" s="152"/>
      <c r="DC4" s="152"/>
      <c r="DD4" s="152"/>
      <c r="DE4" s="152"/>
      <c r="DF4" s="152"/>
      <c r="DG4" s="152"/>
      <c r="DH4" s="152"/>
      <c r="DI4" s="152"/>
      <c r="DJ4" s="152"/>
      <c r="DK4" s="152"/>
      <c r="DL4" s="152"/>
      <c r="DM4" s="152"/>
      <c r="DN4" s="152"/>
      <c r="DO4" s="152"/>
      <c r="DP4" s="152"/>
      <c r="DQ4" s="152"/>
      <c r="DR4" s="152"/>
      <c r="DS4" s="152"/>
      <c r="DT4" s="152"/>
      <c r="DU4" s="152"/>
      <c r="DV4" s="152"/>
      <c r="DW4" s="152"/>
      <c r="DX4" s="152"/>
      <c r="DY4" s="152"/>
      <c r="DZ4" s="152"/>
      <c r="EA4" s="152"/>
      <c r="EB4" s="152"/>
      <c r="EC4" s="152"/>
      <c r="ED4" s="152"/>
      <c r="EE4" s="152"/>
      <c r="EF4" s="152"/>
      <c r="EG4" s="152"/>
      <c r="EH4" s="152"/>
      <c r="EI4" s="152"/>
      <c r="EJ4" s="152"/>
      <c r="EK4" s="152"/>
      <c r="EL4" s="152"/>
      <c r="EM4" s="152"/>
      <c r="EN4" s="152"/>
      <c r="EO4" s="152"/>
      <c r="EP4" s="152"/>
      <c r="EQ4" s="152"/>
      <c r="ER4" s="152"/>
      <c r="ES4" s="152"/>
      <c r="ET4" s="152"/>
      <c r="EU4" s="152"/>
      <c r="EV4" s="152"/>
      <c r="EW4" s="152"/>
      <c r="EX4" s="152"/>
      <c r="EY4" s="152"/>
      <c r="EZ4" s="152"/>
      <c r="FA4" s="152"/>
      <c r="FB4" s="152"/>
      <c r="FC4" s="152"/>
      <c r="FD4" s="152"/>
      <c r="FE4" s="152"/>
      <c r="FF4" s="152"/>
      <c r="FG4" s="152"/>
      <c r="FH4" s="152"/>
      <c r="FI4" s="152"/>
      <c r="FJ4" s="152"/>
      <c r="FK4" s="152"/>
      <c r="FL4" s="152"/>
      <c r="FM4" s="152"/>
      <c r="FN4" s="152"/>
      <c r="FO4" s="152"/>
      <c r="FP4" s="152"/>
      <c r="FQ4" s="152"/>
      <c r="FR4" s="152"/>
      <c r="FS4" s="152"/>
      <c r="FT4" s="152"/>
      <c r="FU4" s="152"/>
      <c r="FV4" s="152"/>
      <c r="FW4" s="152"/>
      <c r="FX4" s="152"/>
      <c r="FY4" s="152"/>
      <c r="FZ4" s="152"/>
      <c r="GA4" s="152"/>
      <c r="GB4" s="152"/>
      <c r="GC4" s="152"/>
      <c r="GD4" s="152"/>
      <c r="GE4" s="152"/>
      <c r="GF4" s="152"/>
      <c r="GG4" s="152"/>
      <c r="GH4" s="152"/>
      <c r="GI4" s="152"/>
      <c r="GJ4" s="152"/>
      <c r="GK4" s="152"/>
      <c r="GL4" s="152"/>
      <c r="GM4" s="152"/>
      <c r="GN4" s="152"/>
      <c r="GO4" s="152"/>
      <c r="GP4" s="152"/>
      <c r="GQ4" s="152"/>
      <c r="GR4" s="152"/>
      <c r="GS4" s="152"/>
      <c r="GT4" s="152"/>
      <c r="GU4" s="152"/>
      <c r="GV4" s="152"/>
      <c r="GW4" s="152"/>
      <c r="GX4" s="152"/>
      <c r="GY4" s="152"/>
      <c r="GZ4" s="152"/>
      <c r="HA4" s="152"/>
      <c r="HB4" s="152"/>
      <c r="HC4" s="152"/>
      <c r="HD4" s="152"/>
      <c r="HE4" s="152"/>
      <c r="HF4" s="152"/>
      <c r="HG4" s="152"/>
      <c r="HH4" s="152"/>
      <c r="HI4" s="152"/>
      <c r="HJ4" s="152"/>
      <c r="HK4" s="152"/>
      <c r="HL4" s="152"/>
      <c r="HM4" s="152"/>
      <c r="HN4" s="152"/>
      <c r="HO4" s="152"/>
      <c r="HP4" s="152"/>
      <c r="HQ4" s="152"/>
      <c r="HR4" s="152"/>
      <c r="HS4" s="152"/>
      <c r="HT4" s="152"/>
      <c r="HU4" s="152"/>
      <c r="HV4" s="152"/>
      <c r="HW4" s="152"/>
      <c r="HX4" s="152"/>
      <c r="HY4" s="152"/>
      <c r="HZ4" s="152"/>
      <c r="IA4" s="152"/>
      <c r="IB4" s="152"/>
      <c r="IC4" s="152"/>
      <c r="ID4" s="152"/>
      <c r="IE4" s="152"/>
      <c r="IF4" s="152"/>
      <c r="IG4" s="152"/>
      <c r="IH4" s="152"/>
      <c r="II4" s="152"/>
      <c r="IJ4" s="152"/>
      <c r="IK4" s="152"/>
      <c r="IL4" s="152"/>
      <c r="IM4" s="152"/>
      <c r="IN4" s="152"/>
      <c r="IO4" s="152"/>
      <c r="IP4" s="152"/>
      <c r="IQ4" s="152"/>
      <c r="IR4" s="152"/>
      <c r="IS4" s="152"/>
      <c r="IT4" s="152"/>
      <c r="IU4" s="152"/>
      <c r="IV4"/>
    </row>
    <row r="5" s="144" customFormat="1" ht="12.75" customHeight="1" spans="1:255">
      <c r="A5" s="150"/>
      <c r="B5" s="150" t="s">
        <v>41</v>
      </c>
      <c r="C5" s="150" t="s">
        <v>42</v>
      </c>
      <c r="D5" s="150" t="s">
        <v>43</v>
      </c>
      <c r="E5" s="150" t="s">
        <v>44</v>
      </c>
      <c r="F5" s="150" t="s">
        <v>45</v>
      </c>
      <c r="G5" s="150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K5" s="152"/>
      <c r="AL5" s="152"/>
      <c r="AM5" s="152"/>
      <c r="AN5" s="152"/>
      <c r="AO5" s="152"/>
      <c r="AP5" s="152"/>
      <c r="AQ5" s="152"/>
      <c r="AR5" s="152"/>
      <c r="AS5" s="152"/>
      <c r="AT5" s="152"/>
      <c r="AU5" s="152"/>
      <c r="AV5" s="152"/>
      <c r="AW5" s="152"/>
      <c r="AX5" s="152"/>
      <c r="AY5" s="152"/>
      <c r="AZ5" s="152"/>
      <c r="BA5" s="152"/>
      <c r="BB5" s="152"/>
      <c r="BC5" s="152"/>
      <c r="BD5" s="152"/>
      <c r="BE5" s="152"/>
      <c r="BF5" s="152"/>
      <c r="BG5" s="152"/>
      <c r="BH5" s="152"/>
      <c r="BI5" s="152"/>
      <c r="BJ5" s="152"/>
      <c r="BK5" s="152"/>
      <c r="BL5" s="152"/>
      <c r="BM5" s="152"/>
      <c r="BN5" s="152"/>
      <c r="BO5" s="152"/>
      <c r="BP5" s="152"/>
      <c r="BQ5" s="152"/>
      <c r="BR5" s="152"/>
      <c r="BS5" s="152"/>
      <c r="BT5" s="152"/>
      <c r="BU5" s="152"/>
      <c r="BV5" s="152"/>
      <c r="BW5" s="152"/>
      <c r="BX5" s="152"/>
      <c r="BY5" s="152"/>
      <c r="BZ5" s="152"/>
      <c r="CA5" s="152"/>
      <c r="CB5" s="152"/>
      <c r="CC5" s="152"/>
      <c r="CD5" s="152"/>
      <c r="CE5" s="152"/>
      <c r="CF5" s="152"/>
      <c r="CG5" s="152"/>
      <c r="CH5" s="152"/>
      <c r="CI5" s="152"/>
      <c r="CJ5" s="152"/>
      <c r="CK5" s="152"/>
      <c r="CL5" s="152"/>
      <c r="CM5" s="152"/>
      <c r="CN5" s="152"/>
      <c r="CO5" s="152"/>
      <c r="CP5" s="152"/>
      <c r="CQ5" s="152"/>
      <c r="CR5" s="152"/>
      <c r="CS5" s="152"/>
      <c r="CT5" s="152"/>
      <c r="CU5" s="152"/>
      <c r="CV5" s="152"/>
      <c r="CW5" s="152"/>
      <c r="CX5" s="152"/>
      <c r="CY5" s="152"/>
      <c r="CZ5" s="152"/>
      <c r="DA5" s="152"/>
      <c r="DB5" s="152"/>
      <c r="DC5" s="152"/>
      <c r="DD5" s="152"/>
      <c r="DE5" s="152"/>
      <c r="DF5" s="152"/>
      <c r="DG5" s="152"/>
      <c r="DH5" s="152"/>
      <c r="DI5" s="152"/>
      <c r="DJ5" s="152"/>
      <c r="DK5" s="152"/>
      <c r="DL5" s="152"/>
      <c r="DM5" s="152"/>
      <c r="DN5" s="152"/>
      <c r="DO5" s="152"/>
      <c r="DP5" s="152"/>
      <c r="DQ5" s="152"/>
      <c r="DR5" s="152"/>
      <c r="DS5" s="152"/>
      <c r="DT5" s="152"/>
      <c r="DU5" s="152"/>
      <c r="DV5" s="152"/>
      <c r="DW5" s="152"/>
      <c r="DX5" s="152"/>
      <c r="DY5" s="152"/>
      <c r="DZ5" s="152"/>
      <c r="EA5" s="152"/>
      <c r="EB5" s="152"/>
      <c r="EC5" s="152"/>
      <c r="ED5" s="152"/>
      <c r="EE5" s="152"/>
      <c r="EF5" s="152"/>
      <c r="EG5" s="152"/>
      <c r="EH5" s="152"/>
      <c r="EI5" s="152"/>
      <c r="EJ5" s="152"/>
      <c r="EK5" s="152"/>
      <c r="EL5" s="152"/>
      <c r="EM5" s="152"/>
      <c r="EN5" s="152"/>
      <c r="EO5" s="152"/>
      <c r="EP5" s="152"/>
      <c r="EQ5" s="152"/>
      <c r="ER5" s="152"/>
      <c r="ES5" s="152"/>
      <c r="ET5" s="152"/>
      <c r="EU5" s="152"/>
      <c r="EV5" s="152"/>
      <c r="EW5" s="152"/>
      <c r="EX5" s="152"/>
      <c r="EY5" s="152"/>
      <c r="EZ5" s="152"/>
      <c r="FA5" s="152"/>
      <c r="FB5" s="152"/>
      <c r="FC5" s="152"/>
      <c r="FD5" s="152"/>
      <c r="FE5" s="152"/>
      <c r="FF5" s="152"/>
      <c r="FG5" s="152"/>
      <c r="FH5" s="152"/>
      <c r="FI5" s="152"/>
      <c r="FJ5" s="152"/>
      <c r="FK5" s="152"/>
      <c r="FL5" s="152"/>
      <c r="FM5" s="152"/>
      <c r="FN5" s="152"/>
      <c r="FO5" s="152"/>
      <c r="FP5" s="152"/>
      <c r="FQ5" s="152"/>
      <c r="FR5" s="152"/>
      <c r="FS5" s="152"/>
      <c r="FT5" s="152"/>
      <c r="FU5" s="152"/>
      <c r="FV5" s="152"/>
      <c r="FW5" s="152"/>
      <c r="FX5" s="152"/>
      <c r="FY5" s="152"/>
      <c r="FZ5" s="152"/>
      <c r="GA5" s="152"/>
      <c r="GB5" s="152"/>
      <c r="GC5" s="152"/>
      <c r="GD5" s="152"/>
      <c r="GE5" s="152"/>
      <c r="GF5" s="152"/>
      <c r="GG5" s="152"/>
      <c r="GH5" s="152"/>
      <c r="GI5" s="152"/>
      <c r="GJ5" s="152"/>
      <c r="GK5" s="152"/>
      <c r="GL5" s="152"/>
      <c r="GM5" s="152"/>
      <c r="GN5" s="152"/>
      <c r="GO5" s="152"/>
      <c r="GP5" s="152"/>
      <c r="GQ5" s="152"/>
      <c r="GR5" s="152"/>
      <c r="GS5" s="152"/>
      <c r="GT5" s="152"/>
      <c r="GU5" s="152"/>
      <c r="GV5" s="152"/>
      <c r="GW5" s="152"/>
      <c r="GX5" s="152"/>
      <c r="GY5" s="152"/>
      <c r="GZ5" s="152"/>
      <c r="HA5" s="152"/>
      <c r="HB5" s="152"/>
      <c r="HC5" s="152"/>
      <c r="HD5" s="152"/>
      <c r="HE5" s="152"/>
      <c r="HF5" s="152"/>
      <c r="HG5" s="152"/>
      <c r="HH5" s="152"/>
      <c r="HI5" s="152"/>
      <c r="HJ5" s="152"/>
      <c r="HK5" s="152"/>
      <c r="HL5" s="152"/>
      <c r="HM5" s="152"/>
      <c r="HN5" s="152"/>
      <c r="HO5" s="152"/>
      <c r="HP5" s="152"/>
      <c r="HQ5" s="152"/>
      <c r="HR5" s="152"/>
      <c r="HS5" s="152"/>
      <c r="HT5" s="152"/>
      <c r="HU5" s="152"/>
      <c r="HV5" s="152"/>
      <c r="HW5" s="152"/>
      <c r="HX5" s="152"/>
      <c r="HY5" s="152"/>
      <c r="HZ5" s="152"/>
      <c r="IA5" s="152"/>
      <c r="IB5" s="152"/>
      <c r="IC5" s="152"/>
      <c r="ID5" s="152"/>
      <c r="IE5" s="152"/>
      <c r="IF5" s="152"/>
      <c r="IG5" s="152"/>
      <c r="IH5" s="152"/>
      <c r="II5" s="152"/>
      <c r="IJ5" s="152"/>
      <c r="IK5" s="152"/>
      <c r="IL5" s="152"/>
      <c r="IM5" s="152"/>
      <c r="IN5" s="152"/>
      <c r="IO5" s="152"/>
      <c r="IP5" s="152"/>
      <c r="IQ5" s="152"/>
      <c r="IR5" s="152"/>
      <c r="IS5" s="152"/>
      <c r="IT5" s="152"/>
      <c r="IU5" s="152"/>
    </row>
    <row r="6" s="144" customFormat="1" ht="12.75" customHeight="1" spans="1:255">
      <c r="A6" s="150"/>
      <c r="B6" s="150"/>
      <c r="C6" s="150"/>
      <c r="D6" s="150"/>
      <c r="E6" s="150"/>
      <c r="F6" s="150" t="s">
        <v>50</v>
      </c>
      <c r="G6" s="150" t="s">
        <v>151</v>
      </c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52"/>
      <c r="AL6" s="152"/>
      <c r="AM6" s="152"/>
      <c r="AN6" s="152"/>
      <c r="AO6" s="152"/>
      <c r="AP6" s="152"/>
      <c r="AQ6" s="152"/>
      <c r="AR6" s="152"/>
      <c r="AS6" s="152"/>
      <c r="AT6" s="152"/>
      <c r="AU6" s="152"/>
      <c r="AV6" s="152"/>
      <c r="AW6" s="152"/>
      <c r="AX6" s="152"/>
      <c r="AY6" s="152"/>
      <c r="AZ6" s="152"/>
      <c r="BA6" s="152"/>
      <c r="BB6" s="152"/>
      <c r="BC6" s="152"/>
      <c r="BD6" s="152"/>
      <c r="BE6" s="152"/>
      <c r="BF6" s="152"/>
      <c r="BG6" s="152"/>
      <c r="BH6" s="152"/>
      <c r="BI6" s="152"/>
      <c r="BJ6" s="152"/>
      <c r="BK6" s="152"/>
      <c r="BL6" s="152"/>
      <c r="BM6" s="152"/>
      <c r="BN6" s="152"/>
      <c r="BO6" s="152"/>
      <c r="BP6" s="152"/>
      <c r="BQ6" s="152"/>
      <c r="BR6" s="152"/>
      <c r="BS6" s="152"/>
      <c r="BT6" s="152"/>
      <c r="BU6" s="152"/>
      <c r="BV6" s="152"/>
      <c r="BW6" s="152"/>
      <c r="BX6" s="152"/>
      <c r="BY6" s="152"/>
      <c r="BZ6" s="152"/>
      <c r="CA6" s="152"/>
      <c r="CB6" s="152"/>
      <c r="CC6" s="152"/>
      <c r="CD6" s="152"/>
      <c r="CE6" s="152"/>
      <c r="CF6" s="152"/>
      <c r="CG6" s="152"/>
      <c r="CH6" s="152"/>
      <c r="CI6" s="152"/>
      <c r="CJ6" s="152"/>
      <c r="CK6" s="152"/>
      <c r="CL6" s="152"/>
      <c r="CM6" s="152"/>
      <c r="CN6" s="152"/>
      <c r="CO6" s="152"/>
      <c r="CP6" s="152"/>
      <c r="CQ6" s="152"/>
      <c r="CR6" s="152"/>
      <c r="CS6" s="152"/>
      <c r="CT6" s="152"/>
      <c r="CU6" s="152"/>
      <c r="CV6" s="152"/>
      <c r="CW6" s="152"/>
      <c r="CX6" s="152"/>
      <c r="CY6" s="152"/>
      <c r="CZ6" s="152"/>
      <c r="DA6" s="152"/>
      <c r="DB6" s="152"/>
      <c r="DC6" s="152"/>
      <c r="DD6" s="152"/>
      <c r="DE6" s="152"/>
      <c r="DF6" s="152"/>
      <c r="DG6" s="152"/>
      <c r="DH6" s="152"/>
      <c r="DI6" s="152"/>
      <c r="DJ6" s="152"/>
      <c r="DK6" s="152"/>
      <c r="DL6" s="152"/>
      <c r="DM6" s="152"/>
      <c r="DN6" s="152"/>
      <c r="DO6" s="152"/>
      <c r="DP6" s="152"/>
      <c r="DQ6" s="152"/>
      <c r="DR6" s="152"/>
      <c r="DS6" s="152"/>
      <c r="DT6" s="152"/>
      <c r="DU6" s="152"/>
      <c r="DV6" s="152"/>
      <c r="DW6" s="152"/>
      <c r="DX6" s="152"/>
      <c r="DY6" s="152"/>
      <c r="DZ6" s="152"/>
      <c r="EA6" s="152"/>
      <c r="EB6" s="152"/>
      <c r="EC6" s="152"/>
      <c r="ED6" s="152"/>
      <c r="EE6" s="152"/>
      <c r="EF6" s="152"/>
      <c r="EG6" s="152"/>
      <c r="EH6" s="152"/>
      <c r="EI6" s="152"/>
      <c r="EJ6" s="152"/>
      <c r="EK6" s="152"/>
      <c r="EL6" s="152"/>
      <c r="EM6" s="152"/>
      <c r="EN6" s="152"/>
      <c r="EO6" s="152"/>
      <c r="EP6" s="152"/>
      <c r="EQ6" s="152"/>
      <c r="ER6" s="152"/>
      <c r="ES6" s="152"/>
      <c r="ET6" s="152"/>
      <c r="EU6" s="152"/>
      <c r="EV6" s="152"/>
      <c r="EW6" s="152"/>
      <c r="EX6" s="152"/>
      <c r="EY6" s="152"/>
      <c r="EZ6" s="152"/>
      <c r="FA6" s="152"/>
      <c r="FB6" s="152"/>
      <c r="FC6" s="152"/>
      <c r="FD6" s="152"/>
      <c r="FE6" s="152"/>
      <c r="FF6" s="152"/>
      <c r="FG6" s="152"/>
      <c r="FH6" s="152"/>
      <c r="FI6" s="152"/>
      <c r="FJ6" s="152"/>
      <c r="FK6" s="152"/>
      <c r="FL6" s="152"/>
      <c r="FM6" s="152"/>
      <c r="FN6" s="152"/>
      <c r="FO6" s="152"/>
      <c r="FP6" s="152"/>
      <c r="FQ6" s="152"/>
      <c r="FR6" s="152"/>
      <c r="FS6" s="152"/>
      <c r="FT6" s="152"/>
      <c r="FU6" s="152"/>
      <c r="FV6" s="152"/>
      <c r="FW6" s="152"/>
      <c r="FX6" s="152"/>
      <c r="FY6" s="152"/>
      <c r="FZ6" s="152"/>
      <c r="GA6" s="152"/>
      <c r="GB6" s="152"/>
      <c r="GC6" s="152"/>
      <c r="GD6" s="152"/>
      <c r="GE6" s="152"/>
      <c r="GF6" s="152"/>
      <c r="GG6" s="152"/>
      <c r="GH6" s="152"/>
      <c r="GI6" s="152"/>
      <c r="GJ6" s="152"/>
      <c r="GK6" s="152"/>
      <c r="GL6" s="152"/>
      <c r="GM6" s="152"/>
      <c r="GN6" s="152"/>
      <c r="GO6" s="152"/>
      <c r="GP6" s="152"/>
      <c r="GQ6" s="152"/>
      <c r="GR6" s="152"/>
      <c r="GS6" s="152"/>
      <c r="GT6" s="152"/>
      <c r="GU6" s="152"/>
      <c r="GV6" s="152"/>
      <c r="GW6" s="152"/>
      <c r="GX6" s="152"/>
      <c r="GY6" s="152"/>
      <c r="GZ6" s="152"/>
      <c r="HA6" s="152"/>
      <c r="HB6" s="152"/>
      <c r="HC6" s="152"/>
      <c r="HD6" s="152"/>
      <c r="HE6" s="152"/>
      <c r="HF6" s="152"/>
      <c r="HG6" s="152"/>
      <c r="HH6" s="152"/>
      <c r="HI6" s="152"/>
      <c r="HJ6" s="152"/>
      <c r="HK6" s="152"/>
      <c r="HL6" s="152"/>
      <c r="HM6" s="152"/>
      <c r="HN6" s="152"/>
      <c r="HO6" s="152"/>
      <c r="HP6" s="152"/>
      <c r="HQ6" s="152"/>
      <c r="HR6" s="152"/>
      <c r="HS6" s="152"/>
      <c r="HT6" s="152"/>
      <c r="HU6" s="152"/>
      <c r="HV6" s="152"/>
      <c r="HW6" s="152"/>
      <c r="HX6" s="152"/>
      <c r="HY6" s="152"/>
      <c r="HZ6" s="152"/>
      <c r="IA6" s="152"/>
      <c r="IB6" s="152"/>
      <c r="IC6" s="152"/>
      <c r="ID6" s="152"/>
      <c r="IE6" s="152"/>
      <c r="IF6" s="152"/>
      <c r="IG6" s="152"/>
      <c r="IH6" s="152"/>
      <c r="II6" s="152"/>
      <c r="IJ6" s="152"/>
      <c r="IK6" s="152"/>
      <c r="IL6" s="152"/>
      <c r="IM6" s="152"/>
      <c r="IN6" s="152"/>
      <c r="IO6" s="152"/>
      <c r="IP6" s="152"/>
      <c r="IQ6" s="152"/>
      <c r="IR6" s="152"/>
      <c r="IS6" s="152"/>
      <c r="IT6" s="152"/>
      <c r="IU6" s="152"/>
    </row>
    <row r="7" s="152" customFormat="1" ht="15" customHeight="1" spans="1:8">
      <c r="A7" s="151" t="s">
        <v>1656</v>
      </c>
      <c r="B7" s="159"/>
      <c r="C7" s="159"/>
      <c r="D7" s="172">
        <f t="shared" ref="D7:D32" si="0">IF(B7=0,0,C7/B7)*100</f>
        <v>0</v>
      </c>
      <c r="E7" s="159"/>
      <c r="F7" s="159">
        <f t="shared" ref="F7:F32" si="1">E7-C7</f>
        <v>0</v>
      </c>
      <c r="G7" s="160">
        <f t="shared" ref="G7:G32" si="2">IF(C7=0,0,F7/C7*100)</f>
        <v>0</v>
      </c>
      <c r="H7" s="224"/>
    </row>
    <row r="8" s="152" customFormat="1" ht="15" customHeight="1" spans="1:8">
      <c r="A8" s="151" t="s">
        <v>1657</v>
      </c>
      <c r="B8" s="159"/>
      <c r="C8" s="159"/>
      <c r="D8" s="172">
        <f t="shared" si="0"/>
        <v>0</v>
      </c>
      <c r="E8" s="159"/>
      <c r="F8" s="159">
        <f t="shared" si="1"/>
        <v>0</v>
      </c>
      <c r="G8" s="160">
        <f t="shared" si="2"/>
        <v>0</v>
      </c>
      <c r="H8" s="224"/>
    </row>
    <row r="9" s="152" customFormat="1" ht="15" customHeight="1" spans="1:8">
      <c r="A9" s="151" t="s">
        <v>1658</v>
      </c>
      <c r="B9" s="159"/>
      <c r="C9" s="159"/>
      <c r="D9" s="172">
        <f t="shared" si="0"/>
        <v>0</v>
      </c>
      <c r="E9" s="159"/>
      <c r="F9" s="159">
        <f t="shared" si="1"/>
        <v>0</v>
      </c>
      <c r="G9" s="160">
        <f t="shared" si="2"/>
        <v>0</v>
      </c>
      <c r="H9" s="224"/>
    </row>
    <row r="10" s="152" customFormat="1" ht="15" customHeight="1" spans="1:8">
      <c r="A10" s="151" t="s">
        <v>1659</v>
      </c>
      <c r="B10" s="159"/>
      <c r="C10" s="159"/>
      <c r="D10" s="172">
        <f t="shared" si="0"/>
        <v>0</v>
      </c>
      <c r="E10" s="159"/>
      <c r="F10" s="159">
        <f t="shared" si="1"/>
        <v>0</v>
      </c>
      <c r="G10" s="160">
        <f t="shared" si="2"/>
        <v>0</v>
      </c>
      <c r="H10" s="224"/>
    </row>
    <row r="11" s="152" customFormat="1" ht="15" customHeight="1" spans="1:8">
      <c r="A11" s="151" t="s">
        <v>1660</v>
      </c>
      <c r="B11" s="159"/>
      <c r="C11" s="159"/>
      <c r="D11" s="172">
        <f t="shared" si="0"/>
        <v>0</v>
      </c>
      <c r="E11" s="159"/>
      <c r="F11" s="159">
        <f t="shared" si="1"/>
        <v>0</v>
      </c>
      <c r="G11" s="160">
        <f t="shared" si="2"/>
        <v>0</v>
      </c>
      <c r="H11" s="224"/>
    </row>
    <row r="12" s="152" customFormat="1" ht="15" customHeight="1" spans="1:8">
      <c r="A12" s="151" t="s">
        <v>1661</v>
      </c>
      <c r="B12" s="158">
        <f>SUM(B13:B17)</f>
        <v>40000</v>
      </c>
      <c r="C12" s="158">
        <f>SUM(C13:C17)</f>
        <v>10236</v>
      </c>
      <c r="D12" s="172">
        <f t="shared" si="0"/>
        <v>25.59</v>
      </c>
      <c r="E12" s="158">
        <f>SUM(E13:E17)</f>
        <v>10350</v>
      </c>
      <c r="F12" s="159">
        <f t="shared" si="1"/>
        <v>114</v>
      </c>
      <c r="G12" s="160">
        <f t="shared" si="2"/>
        <v>1.1137162954279</v>
      </c>
      <c r="H12" s="224"/>
    </row>
    <row r="13" s="152" customFormat="1" ht="15" customHeight="1" spans="1:8">
      <c r="A13" s="161" t="s">
        <v>1662</v>
      </c>
      <c r="B13" s="159">
        <v>40000</v>
      </c>
      <c r="C13" s="159">
        <v>9920</v>
      </c>
      <c r="D13" s="172">
        <f t="shared" si="0"/>
        <v>24.8</v>
      </c>
      <c r="E13" s="159">
        <v>10000</v>
      </c>
      <c r="F13" s="159">
        <f t="shared" si="1"/>
        <v>80</v>
      </c>
      <c r="G13" s="160">
        <f t="shared" si="2"/>
        <v>0.806451612903226</v>
      </c>
      <c r="H13" s="224"/>
    </row>
    <row r="14" s="152" customFormat="1" ht="15" customHeight="1" spans="1:8">
      <c r="A14" s="161" t="s">
        <v>1663</v>
      </c>
      <c r="B14" s="159"/>
      <c r="C14" s="159">
        <v>342</v>
      </c>
      <c r="D14" s="172">
        <f t="shared" si="0"/>
        <v>0</v>
      </c>
      <c r="E14" s="159">
        <v>350</v>
      </c>
      <c r="F14" s="159">
        <f t="shared" si="1"/>
        <v>8</v>
      </c>
      <c r="G14" s="160">
        <f t="shared" si="2"/>
        <v>2.33918128654971</v>
      </c>
      <c r="H14" s="224"/>
    </row>
    <row r="15" s="152" customFormat="1" ht="15" customHeight="1" spans="1:8">
      <c r="A15" s="161" t="s">
        <v>1664</v>
      </c>
      <c r="B15" s="159"/>
      <c r="C15" s="159"/>
      <c r="D15" s="172">
        <f t="shared" si="0"/>
        <v>0</v>
      </c>
      <c r="E15" s="159"/>
      <c r="F15" s="159">
        <f t="shared" si="1"/>
        <v>0</v>
      </c>
      <c r="G15" s="160">
        <f t="shared" si="2"/>
        <v>0</v>
      </c>
      <c r="H15" s="224"/>
    </row>
    <row r="16" s="152" customFormat="1" ht="15" customHeight="1" spans="1:8">
      <c r="A16" s="161" t="s">
        <v>1665</v>
      </c>
      <c r="B16" s="159"/>
      <c r="C16" s="159">
        <v>-72</v>
      </c>
      <c r="D16" s="172">
        <f t="shared" si="0"/>
        <v>0</v>
      </c>
      <c r="E16" s="159"/>
      <c r="F16" s="159">
        <f t="shared" si="1"/>
        <v>72</v>
      </c>
      <c r="G16" s="160">
        <f t="shared" si="2"/>
        <v>-100</v>
      </c>
      <c r="H16" s="224"/>
    </row>
    <row r="17" s="152" customFormat="1" ht="15" customHeight="1" spans="1:8">
      <c r="A17" s="161" t="s">
        <v>1666</v>
      </c>
      <c r="B17" s="159"/>
      <c r="C17" s="159">
        <v>46</v>
      </c>
      <c r="D17" s="172">
        <f t="shared" si="0"/>
        <v>0</v>
      </c>
      <c r="E17" s="159"/>
      <c r="F17" s="159">
        <f t="shared" si="1"/>
        <v>-46</v>
      </c>
      <c r="G17" s="160">
        <f t="shared" si="2"/>
        <v>-100</v>
      </c>
      <c r="H17" s="224"/>
    </row>
    <row r="18" s="152" customFormat="1" ht="15" customHeight="1" spans="1:8">
      <c r="A18" s="151" t="s">
        <v>1667</v>
      </c>
      <c r="B18" s="159"/>
      <c r="C18" s="159"/>
      <c r="D18" s="172">
        <f t="shared" si="0"/>
        <v>0</v>
      </c>
      <c r="E18" s="159"/>
      <c r="F18" s="159">
        <f t="shared" si="1"/>
        <v>0</v>
      </c>
      <c r="G18" s="160">
        <f t="shared" si="2"/>
        <v>0</v>
      </c>
      <c r="H18" s="224"/>
    </row>
    <row r="19" s="152" customFormat="1" ht="15" customHeight="1" spans="1:8">
      <c r="A19" s="151" t="s">
        <v>1668</v>
      </c>
      <c r="B19" s="158">
        <f>SUM(B20:B21)</f>
        <v>0</v>
      </c>
      <c r="C19" s="158">
        <f>SUM(C20:C21)</f>
        <v>0</v>
      </c>
      <c r="D19" s="172">
        <f t="shared" si="0"/>
        <v>0</v>
      </c>
      <c r="E19" s="158">
        <f>SUM(E20:E21)</f>
        <v>0</v>
      </c>
      <c r="F19" s="159">
        <f t="shared" si="1"/>
        <v>0</v>
      </c>
      <c r="G19" s="160">
        <f t="shared" si="2"/>
        <v>0</v>
      </c>
      <c r="H19" s="224"/>
    </row>
    <row r="20" s="152" customFormat="1" ht="15" customHeight="1" spans="1:8">
      <c r="A20" s="161" t="s">
        <v>1669</v>
      </c>
      <c r="B20" s="159"/>
      <c r="C20" s="159"/>
      <c r="D20" s="172">
        <f t="shared" si="0"/>
        <v>0</v>
      </c>
      <c r="E20" s="159"/>
      <c r="F20" s="159">
        <f t="shared" si="1"/>
        <v>0</v>
      </c>
      <c r="G20" s="160">
        <f t="shared" si="2"/>
        <v>0</v>
      </c>
      <c r="H20" s="224"/>
    </row>
    <row r="21" s="152" customFormat="1" ht="15" customHeight="1" spans="1:8">
      <c r="A21" s="161" t="s">
        <v>1670</v>
      </c>
      <c r="B21" s="159"/>
      <c r="C21" s="159"/>
      <c r="D21" s="172">
        <f t="shared" si="0"/>
        <v>0</v>
      </c>
      <c r="E21" s="159"/>
      <c r="F21" s="159">
        <f t="shared" si="1"/>
        <v>0</v>
      </c>
      <c r="G21" s="160">
        <f t="shared" si="2"/>
        <v>0</v>
      </c>
      <c r="H21" s="224"/>
    </row>
    <row r="22" s="152" customFormat="1" ht="15" customHeight="1" spans="1:8">
      <c r="A22" s="151" t="s">
        <v>1671</v>
      </c>
      <c r="B22" s="158">
        <v>250</v>
      </c>
      <c r="C22" s="159">
        <v>427</v>
      </c>
      <c r="D22" s="172">
        <f t="shared" si="0"/>
        <v>170.8</v>
      </c>
      <c r="E22" s="158">
        <v>201</v>
      </c>
      <c r="F22" s="159">
        <f t="shared" si="1"/>
        <v>-226</v>
      </c>
      <c r="G22" s="160">
        <f t="shared" si="2"/>
        <v>-52.9274004683841</v>
      </c>
      <c r="H22" s="224"/>
    </row>
    <row r="23" s="152" customFormat="1" ht="15" customHeight="1" spans="1:8">
      <c r="A23" s="151" t="s">
        <v>1672</v>
      </c>
      <c r="B23" s="159"/>
      <c r="C23" s="159"/>
      <c r="D23" s="172">
        <f t="shared" si="0"/>
        <v>0</v>
      </c>
      <c r="E23" s="159"/>
      <c r="F23" s="159">
        <f t="shared" si="1"/>
        <v>0</v>
      </c>
      <c r="G23" s="160">
        <f t="shared" si="2"/>
        <v>0</v>
      </c>
      <c r="H23" s="224"/>
    </row>
    <row r="24" s="152" customFormat="1" ht="15" customHeight="1" spans="1:8">
      <c r="A24" s="151" t="s">
        <v>1673</v>
      </c>
      <c r="B24" s="159"/>
      <c r="C24" s="159"/>
      <c r="D24" s="172">
        <f t="shared" si="0"/>
        <v>0</v>
      </c>
      <c r="E24" s="159"/>
      <c r="F24" s="159">
        <f t="shared" si="1"/>
        <v>0</v>
      </c>
      <c r="G24" s="160">
        <f t="shared" si="2"/>
        <v>0</v>
      </c>
      <c r="H24" s="224"/>
    </row>
    <row r="25" s="152" customFormat="1" ht="15" customHeight="1" spans="1:8">
      <c r="A25" s="151" t="s">
        <v>1674</v>
      </c>
      <c r="B25" s="159"/>
      <c r="C25" s="159"/>
      <c r="D25" s="172">
        <f t="shared" si="0"/>
        <v>0</v>
      </c>
      <c r="E25" s="159"/>
      <c r="F25" s="159">
        <f t="shared" si="1"/>
        <v>0</v>
      </c>
      <c r="G25" s="160">
        <f t="shared" si="2"/>
        <v>0</v>
      </c>
      <c r="H25" s="224"/>
    </row>
    <row r="26" s="152" customFormat="1" ht="15" customHeight="1" spans="1:8">
      <c r="A26" s="151" t="s">
        <v>1675</v>
      </c>
      <c r="B26" s="159">
        <v>1099</v>
      </c>
      <c r="C26" s="159">
        <v>1204</v>
      </c>
      <c r="D26" s="172">
        <f t="shared" si="0"/>
        <v>109.554140127389</v>
      </c>
      <c r="E26" s="159">
        <v>1100</v>
      </c>
      <c r="F26" s="159">
        <f t="shared" si="1"/>
        <v>-104</v>
      </c>
      <c r="G26" s="160">
        <f t="shared" si="2"/>
        <v>-8.63787375415282</v>
      </c>
      <c r="H26" s="224"/>
    </row>
    <row r="27" s="152" customFormat="1" ht="15" customHeight="1" spans="1:8">
      <c r="A27" s="151" t="s">
        <v>1676</v>
      </c>
      <c r="B27" s="158">
        <f>SUM(B28:B30)</f>
        <v>0</v>
      </c>
      <c r="C27" s="158">
        <f>SUM(C28:C30)</f>
        <v>0</v>
      </c>
      <c r="D27" s="172">
        <f t="shared" si="0"/>
        <v>0</v>
      </c>
      <c r="E27" s="158">
        <f>SUM(E28:E30)</f>
        <v>0</v>
      </c>
      <c r="F27" s="159">
        <f t="shared" si="1"/>
        <v>0</v>
      </c>
      <c r="G27" s="160">
        <f t="shared" si="2"/>
        <v>0</v>
      </c>
      <c r="H27" s="224"/>
    </row>
    <row r="28" s="152" customFormat="1" ht="15" customHeight="1" spans="1:8">
      <c r="A28" s="161" t="s">
        <v>1677</v>
      </c>
      <c r="B28" s="159"/>
      <c r="C28" s="159"/>
      <c r="D28" s="172">
        <f t="shared" si="0"/>
        <v>0</v>
      </c>
      <c r="E28" s="159"/>
      <c r="F28" s="159">
        <f t="shared" si="1"/>
        <v>0</v>
      </c>
      <c r="G28" s="160">
        <f t="shared" si="2"/>
        <v>0</v>
      </c>
      <c r="H28" s="224"/>
    </row>
    <row r="29" s="152" customFormat="1" ht="15" customHeight="1" spans="1:8">
      <c r="A29" s="161" t="s">
        <v>1678</v>
      </c>
      <c r="B29" s="159"/>
      <c r="C29" s="159"/>
      <c r="D29" s="172">
        <f t="shared" si="0"/>
        <v>0</v>
      </c>
      <c r="E29" s="159"/>
      <c r="F29" s="159">
        <f t="shared" si="1"/>
        <v>0</v>
      </c>
      <c r="G29" s="160">
        <f t="shared" si="2"/>
        <v>0</v>
      </c>
      <c r="H29" s="224"/>
    </row>
    <row r="30" s="152" customFormat="1" ht="15" customHeight="1" spans="1:8">
      <c r="A30" s="161" t="s">
        <v>1679</v>
      </c>
      <c r="B30" s="159"/>
      <c r="C30" s="159"/>
      <c r="D30" s="172">
        <f t="shared" si="0"/>
        <v>0</v>
      </c>
      <c r="E30" s="159"/>
      <c r="F30" s="159">
        <f t="shared" si="1"/>
        <v>0</v>
      </c>
      <c r="G30" s="160">
        <f t="shared" si="2"/>
        <v>0</v>
      </c>
      <c r="H30" s="224"/>
    </row>
    <row r="31" s="152" customFormat="1" ht="15" customHeight="1" spans="1:8">
      <c r="A31" s="151" t="s">
        <v>1680</v>
      </c>
      <c r="B31" s="159"/>
      <c r="C31" s="159">
        <v>1</v>
      </c>
      <c r="D31" s="172">
        <f t="shared" si="0"/>
        <v>0</v>
      </c>
      <c r="E31" s="159"/>
      <c r="F31" s="159">
        <f t="shared" si="1"/>
        <v>-1</v>
      </c>
      <c r="G31" s="160">
        <f t="shared" si="2"/>
        <v>-100</v>
      </c>
      <c r="H31" s="224"/>
    </row>
    <row r="32" s="42" customFormat="1" ht="15" customHeight="1" spans="1:256">
      <c r="A32" s="151" t="s">
        <v>1681</v>
      </c>
      <c r="B32" s="159"/>
      <c r="C32" s="159">
        <f>SUM(C33,C35)</f>
        <v>3206</v>
      </c>
      <c r="D32" s="172">
        <f t="shared" si="0"/>
        <v>0</v>
      </c>
      <c r="E32" s="159">
        <f>SUM(E33,E35)</f>
        <v>4729</v>
      </c>
      <c r="F32" s="159">
        <f t="shared" si="1"/>
        <v>1523</v>
      </c>
      <c r="G32" s="160">
        <f t="shared" si="2"/>
        <v>47.5046787273861</v>
      </c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  <c r="BI32" s="152"/>
      <c r="BJ32" s="152"/>
      <c r="BK32" s="152"/>
      <c r="BL32" s="152"/>
      <c r="BM32" s="152"/>
      <c r="BN32" s="152"/>
      <c r="BO32" s="152"/>
      <c r="BP32" s="152"/>
      <c r="BQ32" s="152"/>
      <c r="BR32" s="152"/>
      <c r="BS32" s="152"/>
      <c r="BT32" s="152"/>
      <c r="BU32" s="152"/>
      <c r="BV32" s="152"/>
      <c r="BW32" s="152"/>
      <c r="BX32" s="152"/>
      <c r="BY32" s="152"/>
      <c r="BZ32" s="152"/>
      <c r="CA32" s="152"/>
      <c r="CB32" s="152"/>
      <c r="CC32" s="152"/>
      <c r="CD32" s="152"/>
      <c r="CE32" s="152"/>
      <c r="CF32" s="152"/>
      <c r="CG32" s="152"/>
      <c r="CH32" s="152"/>
      <c r="CI32" s="152"/>
      <c r="CJ32" s="152"/>
      <c r="CK32" s="152"/>
      <c r="CL32" s="152"/>
      <c r="CM32" s="152"/>
      <c r="CN32" s="152"/>
      <c r="CO32" s="152"/>
      <c r="CP32" s="152"/>
      <c r="CQ32" s="152"/>
      <c r="CR32" s="152"/>
      <c r="CS32" s="152"/>
      <c r="CT32" s="152"/>
      <c r="CU32" s="152"/>
      <c r="CV32" s="152"/>
      <c r="CW32" s="152"/>
      <c r="CX32" s="152"/>
      <c r="CY32" s="152"/>
      <c r="CZ32" s="152"/>
      <c r="DA32" s="152"/>
      <c r="DB32" s="152"/>
      <c r="DC32" s="152"/>
      <c r="DD32" s="152"/>
      <c r="DE32" s="152"/>
      <c r="DF32" s="152"/>
      <c r="DG32" s="152"/>
      <c r="DH32" s="152"/>
      <c r="DI32" s="152"/>
      <c r="DJ32" s="152"/>
      <c r="DK32" s="152"/>
      <c r="DL32" s="152"/>
      <c r="DM32" s="152"/>
      <c r="DN32" s="152"/>
      <c r="DO32" s="152"/>
      <c r="DP32" s="152"/>
      <c r="DQ32" s="152"/>
      <c r="DR32" s="152"/>
      <c r="DS32" s="152"/>
      <c r="DT32" s="152"/>
      <c r="DU32" s="152"/>
      <c r="DV32" s="152"/>
      <c r="DW32" s="152"/>
      <c r="DX32" s="152"/>
      <c r="DY32" s="152"/>
      <c r="DZ32" s="152"/>
      <c r="EA32" s="152"/>
      <c r="EB32" s="152"/>
      <c r="EC32" s="152"/>
      <c r="ED32" s="152"/>
      <c r="EE32" s="152"/>
      <c r="EF32" s="152"/>
      <c r="EG32" s="152"/>
      <c r="EH32" s="152"/>
      <c r="EI32" s="152"/>
      <c r="EJ32" s="152"/>
      <c r="EK32" s="152"/>
      <c r="EL32" s="152"/>
      <c r="EM32" s="152"/>
      <c r="EN32" s="152"/>
      <c r="EO32" s="152"/>
      <c r="EP32" s="152"/>
      <c r="EQ32" s="152"/>
      <c r="ER32" s="152"/>
      <c r="ES32" s="152"/>
      <c r="ET32" s="152"/>
      <c r="EU32" s="152"/>
      <c r="EV32" s="152"/>
      <c r="EW32" s="152"/>
      <c r="EX32" s="152"/>
      <c r="EY32" s="152"/>
      <c r="EZ32" s="152"/>
      <c r="FA32" s="152"/>
      <c r="FB32" s="152"/>
      <c r="FC32" s="152"/>
      <c r="FD32" s="152"/>
      <c r="FE32" s="152"/>
      <c r="FF32" s="152"/>
      <c r="FG32" s="152"/>
      <c r="FH32" s="152"/>
      <c r="FI32" s="152"/>
      <c r="FJ32" s="152"/>
      <c r="FK32" s="152"/>
      <c r="FL32" s="152"/>
      <c r="FM32" s="152"/>
      <c r="FN32" s="152"/>
      <c r="FO32" s="152"/>
      <c r="FP32" s="152"/>
      <c r="FQ32" s="152"/>
      <c r="FR32" s="152"/>
      <c r="FS32" s="152"/>
      <c r="FT32" s="152"/>
      <c r="FU32" s="152"/>
      <c r="FV32" s="152"/>
      <c r="FW32" s="152"/>
      <c r="FX32" s="152"/>
      <c r="FY32" s="152"/>
      <c r="FZ32" s="152"/>
      <c r="GA32" s="152"/>
      <c r="GB32" s="152"/>
      <c r="GC32" s="152"/>
      <c r="GD32" s="152"/>
      <c r="GE32" s="152"/>
      <c r="GF32" s="152"/>
      <c r="GG32" s="152"/>
      <c r="GH32" s="152"/>
      <c r="GI32" s="152"/>
      <c r="GJ32" s="152"/>
      <c r="GK32" s="152"/>
      <c r="GL32" s="152"/>
      <c r="GM32" s="152"/>
      <c r="GN32" s="152"/>
      <c r="GO32" s="152"/>
      <c r="GP32" s="152"/>
      <c r="GQ32" s="152"/>
      <c r="GR32" s="152"/>
      <c r="GS32" s="152"/>
      <c r="GT32" s="152"/>
      <c r="GU32" s="152"/>
      <c r="GV32" s="152"/>
      <c r="GW32" s="152"/>
      <c r="GX32" s="152"/>
      <c r="GY32" s="152"/>
      <c r="GZ32" s="152"/>
      <c r="HA32" s="152"/>
      <c r="HB32" s="152"/>
      <c r="HC32" s="152"/>
      <c r="HD32" s="152"/>
      <c r="HE32" s="152"/>
      <c r="HF32" s="152"/>
      <c r="HG32" s="152"/>
      <c r="HH32" s="152"/>
      <c r="HI32" s="152"/>
      <c r="HJ32" s="152"/>
      <c r="HK32" s="152"/>
      <c r="HL32" s="152"/>
      <c r="HM32" s="152"/>
      <c r="HN32" s="152"/>
      <c r="HO32" s="152"/>
      <c r="HP32" s="152"/>
      <c r="HQ32" s="152"/>
      <c r="HR32" s="152"/>
      <c r="HS32" s="152"/>
      <c r="HT32" s="152"/>
      <c r="HU32" s="152"/>
      <c r="HV32" s="152"/>
      <c r="HW32" s="152"/>
      <c r="HX32" s="152"/>
      <c r="HY32" s="152"/>
      <c r="HZ32" s="152"/>
      <c r="IA32" s="152"/>
      <c r="IB32" s="152"/>
      <c r="IC32" s="152"/>
      <c r="ID32" s="152"/>
      <c r="IE32" s="152"/>
      <c r="IF32" s="152"/>
      <c r="IG32" s="152"/>
      <c r="IH32" s="152"/>
      <c r="II32" s="152"/>
      <c r="IJ32" s="152"/>
      <c r="IK32" s="152"/>
      <c r="IL32" s="152"/>
      <c r="IM32" s="152"/>
      <c r="IN32" s="152"/>
      <c r="IO32" s="152"/>
      <c r="IP32" s="152"/>
      <c r="IQ32" s="152"/>
      <c r="IR32" s="152"/>
      <c r="IS32" s="152"/>
      <c r="IT32" s="152"/>
      <c r="IU32" s="152"/>
      <c r="IV32"/>
    </row>
    <row r="33" s="42" customFormat="1" ht="15" customHeight="1" spans="1:256">
      <c r="A33" s="161" t="s">
        <v>1682</v>
      </c>
      <c r="B33" s="159"/>
      <c r="C33" s="159">
        <f>SUM(C34)</f>
        <v>679</v>
      </c>
      <c r="D33" s="172"/>
      <c r="E33" s="159">
        <f>SUM(E34)</f>
        <v>679</v>
      </c>
      <c r="F33" s="159"/>
      <c r="G33" s="160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  <c r="BI33" s="152"/>
      <c r="BJ33" s="152"/>
      <c r="BK33" s="152"/>
      <c r="BL33" s="152"/>
      <c r="BM33" s="152"/>
      <c r="BN33" s="152"/>
      <c r="BO33" s="152"/>
      <c r="BP33" s="152"/>
      <c r="BQ33" s="152"/>
      <c r="BR33" s="152"/>
      <c r="BS33" s="152"/>
      <c r="BT33" s="152"/>
      <c r="BU33" s="152"/>
      <c r="BV33" s="152"/>
      <c r="BW33" s="152"/>
      <c r="BX33" s="152"/>
      <c r="BY33" s="152"/>
      <c r="BZ33" s="152"/>
      <c r="CA33" s="152"/>
      <c r="CB33" s="152"/>
      <c r="CC33" s="152"/>
      <c r="CD33" s="152"/>
      <c r="CE33" s="152"/>
      <c r="CF33" s="152"/>
      <c r="CG33" s="152"/>
      <c r="CH33" s="152"/>
      <c r="CI33" s="152"/>
      <c r="CJ33" s="152"/>
      <c r="CK33" s="152"/>
      <c r="CL33" s="152"/>
      <c r="CM33" s="152"/>
      <c r="CN33" s="152"/>
      <c r="CO33" s="152"/>
      <c r="CP33" s="152"/>
      <c r="CQ33" s="152"/>
      <c r="CR33" s="152"/>
      <c r="CS33" s="152"/>
      <c r="CT33" s="152"/>
      <c r="CU33" s="152"/>
      <c r="CV33" s="152"/>
      <c r="CW33" s="152"/>
      <c r="CX33" s="152"/>
      <c r="CY33" s="152"/>
      <c r="CZ33" s="152"/>
      <c r="DA33" s="152"/>
      <c r="DB33" s="152"/>
      <c r="DC33" s="152"/>
      <c r="DD33" s="152"/>
      <c r="DE33" s="152"/>
      <c r="DF33" s="152"/>
      <c r="DG33" s="152"/>
      <c r="DH33" s="152"/>
      <c r="DI33" s="152"/>
      <c r="DJ33" s="152"/>
      <c r="DK33" s="152"/>
      <c r="DL33" s="152"/>
      <c r="DM33" s="152"/>
      <c r="DN33" s="152"/>
      <c r="DO33" s="152"/>
      <c r="DP33" s="152"/>
      <c r="DQ33" s="152"/>
      <c r="DR33" s="152"/>
      <c r="DS33" s="152"/>
      <c r="DT33" s="152"/>
      <c r="DU33" s="152"/>
      <c r="DV33" s="152"/>
      <c r="DW33" s="152"/>
      <c r="DX33" s="152"/>
      <c r="DY33" s="152"/>
      <c r="DZ33" s="152"/>
      <c r="EA33" s="152"/>
      <c r="EB33" s="152"/>
      <c r="EC33" s="152"/>
      <c r="ED33" s="152"/>
      <c r="EE33" s="152"/>
      <c r="EF33" s="152"/>
      <c r="EG33" s="152"/>
      <c r="EH33" s="152"/>
      <c r="EI33" s="152"/>
      <c r="EJ33" s="152"/>
      <c r="EK33" s="152"/>
      <c r="EL33" s="152"/>
      <c r="EM33" s="152"/>
      <c r="EN33" s="152"/>
      <c r="EO33" s="152"/>
      <c r="EP33" s="152"/>
      <c r="EQ33" s="152"/>
      <c r="ER33" s="152"/>
      <c r="ES33" s="152"/>
      <c r="ET33" s="152"/>
      <c r="EU33" s="152"/>
      <c r="EV33" s="152"/>
      <c r="EW33" s="152"/>
      <c r="EX33" s="152"/>
      <c r="EY33" s="152"/>
      <c r="EZ33" s="152"/>
      <c r="FA33" s="152"/>
      <c r="FB33" s="152"/>
      <c r="FC33" s="152"/>
      <c r="FD33" s="152"/>
      <c r="FE33" s="152"/>
      <c r="FF33" s="152"/>
      <c r="FG33" s="152"/>
      <c r="FH33" s="152"/>
      <c r="FI33" s="152"/>
      <c r="FJ33" s="152"/>
      <c r="FK33" s="152"/>
      <c r="FL33" s="152"/>
      <c r="FM33" s="152"/>
      <c r="FN33" s="152"/>
      <c r="FO33" s="152"/>
      <c r="FP33" s="152"/>
      <c r="FQ33" s="152"/>
      <c r="FR33" s="152"/>
      <c r="FS33" s="152"/>
      <c r="FT33" s="152"/>
      <c r="FU33" s="152"/>
      <c r="FV33" s="152"/>
      <c r="FW33" s="152"/>
      <c r="FX33" s="152"/>
      <c r="FY33" s="152"/>
      <c r="FZ33" s="152"/>
      <c r="GA33" s="152"/>
      <c r="GB33" s="152"/>
      <c r="GC33" s="152"/>
      <c r="GD33" s="152"/>
      <c r="GE33" s="152"/>
      <c r="GF33" s="152"/>
      <c r="GG33" s="152"/>
      <c r="GH33" s="152"/>
      <c r="GI33" s="152"/>
      <c r="GJ33" s="152"/>
      <c r="GK33" s="152"/>
      <c r="GL33" s="152"/>
      <c r="GM33" s="152"/>
      <c r="GN33" s="152"/>
      <c r="GO33" s="152"/>
      <c r="GP33" s="152"/>
      <c r="GQ33" s="152"/>
      <c r="GR33" s="152"/>
      <c r="GS33" s="152"/>
      <c r="GT33" s="152"/>
      <c r="GU33" s="152"/>
      <c r="GV33" s="152"/>
      <c r="GW33" s="152"/>
      <c r="GX33" s="152"/>
      <c r="GY33" s="152"/>
      <c r="GZ33" s="152"/>
      <c r="HA33" s="152"/>
      <c r="HB33" s="152"/>
      <c r="HC33" s="152"/>
      <c r="HD33" s="152"/>
      <c r="HE33" s="152"/>
      <c r="HF33" s="152"/>
      <c r="HG33" s="152"/>
      <c r="HH33" s="152"/>
      <c r="HI33" s="152"/>
      <c r="HJ33" s="152"/>
      <c r="HK33" s="152"/>
      <c r="HL33" s="152"/>
      <c r="HM33" s="152"/>
      <c r="HN33" s="152"/>
      <c r="HO33" s="152"/>
      <c r="HP33" s="152"/>
      <c r="HQ33" s="152"/>
      <c r="HR33" s="152"/>
      <c r="HS33" s="152"/>
      <c r="HT33" s="152"/>
      <c r="HU33" s="152"/>
      <c r="HV33" s="152"/>
      <c r="HW33" s="152"/>
      <c r="HX33" s="152"/>
      <c r="HY33" s="152"/>
      <c r="HZ33" s="152"/>
      <c r="IA33" s="152"/>
      <c r="IB33" s="152"/>
      <c r="IC33" s="152"/>
      <c r="ID33" s="152"/>
      <c r="IE33" s="152"/>
      <c r="IF33" s="152"/>
      <c r="IG33" s="152"/>
      <c r="IH33" s="152"/>
      <c r="II33" s="152"/>
      <c r="IJ33" s="152"/>
      <c r="IK33" s="152"/>
      <c r="IL33" s="152"/>
      <c r="IM33" s="152"/>
      <c r="IN33" s="152"/>
      <c r="IO33" s="152"/>
      <c r="IP33" s="152"/>
      <c r="IQ33" s="152"/>
      <c r="IR33" s="152"/>
      <c r="IS33" s="152"/>
      <c r="IT33" s="152"/>
      <c r="IU33" s="152"/>
      <c r="IV33"/>
    </row>
    <row r="34" s="42" customFormat="1" ht="15" customHeight="1" spans="1:256">
      <c r="A34" s="161" t="s">
        <v>1683</v>
      </c>
      <c r="B34" s="159"/>
      <c r="C34" s="159">
        <v>679</v>
      </c>
      <c r="D34" s="172"/>
      <c r="E34" s="159">
        <v>679</v>
      </c>
      <c r="F34" s="159"/>
      <c r="G34" s="160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  <c r="Z34" s="152"/>
      <c r="AA34" s="152"/>
      <c r="AB34" s="152"/>
      <c r="AC34" s="152"/>
      <c r="AD34" s="152"/>
      <c r="AE34" s="152"/>
      <c r="AF34" s="152"/>
      <c r="AG34" s="152"/>
      <c r="AH34" s="152"/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  <c r="BI34" s="152"/>
      <c r="BJ34" s="152"/>
      <c r="BK34" s="152"/>
      <c r="BL34" s="152"/>
      <c r="BM34" s="152"/>
      <c r="BN34" s="152"/>
      <c r="BO34" s="152"/>
      <c r="BP34" s="152"/>
      <c r="BQ34" s="152"/>
      <c r="BR34" s="152"/>
      <c r="BS34" s="152"/>
      <c r="BT34" s="152"/>
      <c r="BU34" s="152"/>
      <c r="BV34" s="152"/>
      <c r="BW34" s="152"/>
      <c r="BX34" s="152"/>
      <c r="BY34" s="152"/>
      <c r="BZ34" s="152"/>
      <c r="CA34" s="152"/>
      <c r="CB34" s="152"/>
      <c r="CC34" s="152"/>
      <c r="CD34" s="152"/>
      <c r="CE34" s="152"/>
      <c r="CF34" s="152"/>
      <c r="CG34" s="152"/>
      <c r="CH34" s="152"/>
      <c r="CI34" s="152"/>
      <c r="CJ34" s="152"/>
      <c r="CK34" s="152"/>
      <c r="CL34" s="152"/>
      <c r="CM34" s="152"/>
      <c r="CN34" s="152"/>
      <c r="CO34" s="152"/>
      <c r="CP34" s="152"/>
      <c r="CQ34" s="152"/>
      <c r="CR34" s="152"/>
      <c r="CS34" s="152"/>
      <c r="CT34" s="152"/>
      <c r="CU34" s="152"/>
      <c r="CV34" s="152"/>
      <c r="CW34" s="152"/>
      <c r="CX34" s="152"/>
      <c r="CY34" s="152"/>
      <c r="CZ34" s="152"/>
      <c r="DA34" s="152"/>
      <c r="DB34" s="152"/>
      <c r="DC34" s="152"/>
      <c r="DD34" s="152"/>
      <c r="DE34" s="152"/>
      <c r="DF34" s="152"/>
      <c r="DG34" s="152"/>
      <c r="DH34" s="152"/>
      <c r="DI34" s="152"/>
      <c r="DJ34" s="152"/>
      <c r="DK34" s="152"/>
      <c r="DL34" s="152"/>
      <c r="DM34" s="152"/>
      <c r="DN34" s="152"/>
      <c r="DO34" s="152"/>
      <c r="DP34" s="152"/>
      <c r="DQ34" s="152"/>
      <c r="DR34" s="152"/>
      <c r="DS34" s="152"/>
      <c r="DT34" s="152"/>
      <c r="DU34" s="152"/>
      <c r="DV34" s="152"/>
      <c r="DW34" s="152"/>
      <c r="DX34" s="152"/>
      <c r="DY34" s="152"/>
      <c r="DZ34" s="152"/>
      <c r="EA34" s="152"/>
      <c r="EB34" s="152"/>
      <c r="EC34" s="152"/>
      <c r="ED34" s="152"/>
      <c r="EE34" s="152"/>
      <c r="EF34" s="152"/>
      <c r="EG34" s="152"/>
      <c r="EH34" s="152"/>
      <c r="EI34" s="152"/>
      <c r="EJ34" s="152"/>
      <c r="EK34" s="152"/>
      <c r="EL34" s="152"/>
      <c r="EM34" s="152"/>
      <c r="EN34" s="152"/>
      <c r="EO34" s="152"/>
      <c r="EP34" s="152"/>
      <c r="EQ34" s="152"/>
      <c r="ER34" s="152"/>
      <c r="ES34" s="152"/>
      <c r="ET34" s="152"/>
      <c r="EU34" s="152"/>
      <c r="EV34" s="152"/>
      <c r="EW34" s="152"/>
      <c r="EX34" s="152"/>
      <c r="EY34" s="152"/>
      <c r="EZ34" s="152"/>
      <c r="FA34" s="152"/>
      <c r="FB34" s="152"/>
      <c r="FC34" s="152"/>
      <c r="FD34" s="152"/>
      <c r="FE34" s="152"/>
      <c r="FF34" s="152"/>
      <c r="FG34" s="152"/>
      <c r="FH34" s="152"/>
      <c r="FI34" s="152"/>
      <c r="FJ34" s="152"/>
      <c r="FK34" s="152"/>
      <c r="FL34" s="152"/>
      <c r="FM34" s="152"/>
      <c r="FN34" s="152"/>
      <c r="FO34" s="152"/>
      <c r="FP34" s="152"/>
      <c r="FQ34" s="152"/>
      <c r="FR34" s="152"/>
      <c r="FS34" s="152"/>
      <c r="FT34" s="152"/>
      <c r="FU34" s="152"/>
      <c r="FV34" s="152"/>
      <c r="FW34" s="152"/>
      <c r="FX34" s="152"/>
      <c r="FY34" s="152"/>
      <c r="FZ34" s="152"/>
      <c r="GA34" s="152"/>
      <c r="GB34" s="152"/>
      <c r="GC34" s="152"/>
      <c r="GD34" s="152"/>
      <c r="GE34" s="152"/>
      <c r="GF34" s="152"/>
      <c r="GG34" s="152"/>
      <c r="GH34" s="152"/>
      <c r="GI34" s="152"/>
      <c r="GJ34" s="152"/>
      <c r="GK34" s="152"/>
      <c r="GL34" s="152"/>
      <c r="GM34" s="152"/>
      <c r="GN34" s="152"/>
      <c r="GO34" s="152"/>
      <c r="GP34" s="152"/>
      <c r="GQ34" s="152"/>
      <c r="GR34" s="152"/>
      <c r="GS34" s="152"/>
      <c r="GT34" s="152"/>
      <c r="GU34" s="152"/>
      <c r="GV34" s="152"/>
      <c r="GW34" s="152"/>
      <c r="GX34" s="152"/>
      <c r="GY34" s="152"/>
      <c r="GZ34" s="152"/>
      <c r="HA34" s="152"/>
      <c r="HB34" s="152"/>
      <c r="HC34" s="152"/>
      <c r="HD34" s="152"/>
      <c r="HE34" s="152"/>
      <c r="HF34" s="152"/>
      <c r="HG34" s="152"/>
      <c r="HH34" s="152"/>
      <c r="HI34" s="152"/>
      <c r="HJ34" s="152"/>
      <c r="HK34" s="152"/>
      <c r="HL34" s="152"/>
      <c r="HM34" s="152"/>
      <c r="HN34" s="152"/>
      <c r="HO34" s="152"/>
      <c r="HP34" s="152"/>
      <c r="HQ34" s="152"/>
      <c r="HR34" s="152"/>
      <c r="HS34" s="152"/>
      <c r="HT34" s="152"/>
      <c r="HU34" s="152"/>
      <c r="HV34" s="152"/>
      <c r="HW34" s="152"/>
      <c r="HX34" s="152"/>
      <c r="HY34" s="152"/>
      <c r="HZ34" s="152"/>
      <c r="IA34" s="152"/>
      <c r="IB34" s="152"/>
      <c r="IC34" s="152"/>
      <c r="ID34" s="152"/>
      <c r="IE34" s="152"/>
      <c r="IF34" s="152"/>
      <c r="IG34" s="152"/>
      <c r="IH34" s="152"/>
      <c r="II34" s="152"/>
      <c r="IJ34" s="152"/>
      <c r="IK34" s="152"/>
      <c r="IL34" s="152"/>
      <c r="IM34" s="152"/>
      <c r="IN34" s="152"/>
      <c r="IO34" s="152"/>
      <c r="IP34" s="152"/>
      <c r="IQ34" s="152"/>
      <c r="IR34" s="152"/>
      <c r="IS34" s="152"/>
      <c r="IT34" s="152"/>
      <c r="IU34" s="152"/>
      <c r="IV34"/>
    </row>
    <row r="35" s="42" customFormat="1" ht="15" customHeight="1" spans="1:256">
      <c r="A35" s="161" t="s">
        <v>1684</v>
      </c>
      <c r="B35" s="159"/>
      <c r="C35" s="159">
        <f>SUM(C36)</f>
        <v>2527</v>
      </c>
      <c r="D35" s="172"/>
      <c r="E35" s="159">
        <f>SUM(E36)</f>
        <v>4050</v>
      </c>
      <c r="F35" s="159"/>
      <c r="G35" s="160"/>
      <c r="H35" s="152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  <c r="W35" s="152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  <c r="BI35" s="152"/>
      <c r="BJ35" s="152"/>
      <c r="BK35" s="152"/>
      <c r="BL35" s="152"/>
      <c r="BM35" s="152"/>
      <c r="BN35" s="152"/>
      <c r="BO35" s="152"/>
      <c r="BP35" s="152"/>
      <c r="BQ35" s="152"/>
      <c r="BR35" s="152"/>
      <c r="BS35" s="152"/>
      <c r="BT35" s="152"/>
      <c r="BU35" s="152"/>
      <c r="BV35" s="152"/>
      <c r="BW35" s="152"/>
      <c r="BX35" s="152"/>
      <c r="BY35" s="152"/>
      <c r="BZ35" s="152"/>
      <c r="CA35" s="152"/>
      <c r="CB35" s="152"/>
      <c r="CC35" s="152"/>
      <c r="CD35" s="152"/>
      <c r="CE35" s="152"/>
      <c r="CF35" s="152"/>
      <c r="CG35" s="152"/>
      <c r="CH35" s="152"/>
      <c r="CI35" s="152"/>
      <c r="CJ35" s="152"/>
      <c r="CK35" s="152"/>
      <c r="CL35" s="152"/>
      <c r="CM35" s="152"/>
      <c r="CN35" s="152"/>
      <c r="CO35" s="152"/>
      <c r="CP35" s="152"/>
      <c r="CQ35" s="152"/>
      <c r="CR35" s="152"/>
      <c r="CS35" s="152"/>
      <c r="CT35" s="152"/>
      <c r="CU35" s="152"/>
      <c r="CV35" s="152"/>
      <c r="CW35" s="152"/>
      <c r="CX35" s="152"/>
      <c r="CY35" s="152"/>
      <c r="CZ35" s="152"/>
      <c r="DA35" s="152"/>
      <c r="DB35" s="152"/>
      <c r="DC35" s="152"/>
      <c r="DD35" s="152"/>
      <c r="DE35" s="152"/>
      <c r="DF35" s="152"/>
      <c r="DG35" s="152"/>
      <c r="DH35" s="152"/>
      <c r="DI35" s="152"/>
      <c r="DJ35" s="152"/>
      <c r="DK35" s="152"/>
      <c r="DL35" s="152"/>
      <c r="DM35" s="152"/>
      <c r="DN35" s="152"/>
      <c r="DO35" s="152"/>
      <c r="DP35" s="152"/>
      <c r="DQ35" s="152"/>
      <c r="DR35" s="152"/>
      <c r="DS35" s="152"/>
      <c r="DT35" s="152"/>
      <c r="DU35" s="152"/>
      <c r="DV35" s="152"/>
      <c r="DW35" s="152"/>
      <c r="DX35" s="152"/>
      <c r="DY35" s="152"/>
      <c r="DZ35" s="152"/>
      <c r="EA35" s="152"/>
      <c r="EB35" s="152"/>
      <c r="EC35" s="152"/>
      <c r="ED35" s="152"/>
      <c r="EE35" s="152"/>
      <c r="EF35" s="152"/>
      <c r="EG35" s="152"/>
      <c r="EH35" s="152"/>
      <c r="EI35" s="152"/>
      <c r="EJ35" s="152"/>
      <c r="EK35" s="152"/>
      <c r="EL35" s="152"/>
      <c r="EM35" s="152"/>
      <c r="EN35" s="152"/>
      <c r="EO35" s="152"/>
      <c r="EP35" s="152"/>
      <c r="EQ35" s="152"/>
      <c r="ER35" s="152"/>
      <c r="ES35" s="152"/>
      <c r="ET35" s="152"/>
      <c r="EU35" s="152"/>
      <c r="EV35" s="152"/>
      <c r="EW35" s="152"/>
      <c r="EX35" s="152"/>
      <c r="EY35" s="152"/>
      <c r="EZ35" s="152"/>
      <c r="FA35" s="152"/>
      <c r="FB35" s="152"/>
      <c r="FC35" s="152"/>
      <c r="FD35" s="152"/>
      <c r="FE35" s="152"/>
      <c r="FF35" s="152"/>
      <c r="FG35" s="152"/>
      <c r="FH35" s="152"/>
      <c r="FI35" s="152"/>
      <c r="FJ35" s="152"/>
      <c r="FK35" s="152"/>
      <c r="FL35" s="152"/>
      <c r="FM35" s="152"/>
      <c r="FN35" s="152"/>
      <c r="FO35" s="152"/>
      <c r="FP35" s="152"/>
      <c r="FQ35" s="152"/>
      <c r="FR35" s="152"/>
      <c r="FS35" s="152"/>
      <c r="FT35" s="152"/>
      <c r="FU35" s="152"/>
      <c r="FV35" s="152"/>
      <c r="FW35" s="152"/>
      <c r="FX35" s="152"/>
      <c r="FY35" s="152"/>
      <c r="FZ35" s="152"/>
      <c r="GA35" s="152"/>
      <c r="GB35" s="152"/>
      <c r="GC35" s="152"/>
      <c r="GD35" s="152"/>
      <c r="GE35" s="152"/>
      <c r="GF35" s="152"/>
      <c r="GG35" s="152"/>
      <c r="GH35" s="152"/>
      <c r="GI35" s="152"/>
      <c r="GJ35" s="152"/>
      <c r="GK35" s="152"/>
      <c r="GL35" s="152"/>
      <c r="GM35" s="152"/>
      <c r="GN35" s="152"/>
      <c r="GO35" s="152"/>
      <c r="GP35" s="152"/>
      <c r="GQ35" s="152"/>
      <c r="GR35" s="152"/>
      <c r="GS35" s="152"/>
      <c r="GT35" s="152"/>
      <c r="GU35" s="152"/>
      <c r="GV35" s="152"/>
      <c r="GW35" s="152"/>
      <c r="GX35" s="152"/>
      <c r="GY35" s="152"/>
      <c r="GZ35" s="152"/>
      <c r="HA35" s="152"/>
      <c r="HB35" s="152"/>
      <c r="HC35" s="152"/>
      <c r="HD35" s="152"/>
      <c r="HE35" s="152"/>
      <c r="HF35" s="152"/>
      <c r="HG35" s="152"/>
      <c r="HH35" s="152"/>
      <c r="HI35" s="152"/>
      <c r="HJ35" s="152"/>
      <c r="HK35" s="152"/>
      <c r="HL35" s="152"/>
      <c r="HM35" s="152"/>
      <c r="HN35" s="152"/>
      <c r="HO35" s="152"/>
      <c r="HP35" s="152"/>
      <c r="HQ35" s="152"/>
      <c r="HR35" s="152"/>
      <c r="HS35" s="152"/>
      <c r="HT35" s="152"/>
      <c r="HU35" s="152"/>
      <c r="HV35" s="152"/>
      <c r="HW35" s="152"/>
      <c r="HX35" s="152"/>
      <c r="HY35" s="152"/>
      <c r="HZ35" s="152"/>
      <c r="IA35" s="152"/>
      <c r="IB35" s="152"/>
      <c r="IC35" s="152"/>
      <c r="ID35" s="152"/>
      <c r="IE35" s="152"/>
      <c r="IF35" s="152"/>
      <c r="IG35" s="152"/>
      <c r="IH35" s="152"/>
      <c r="II35" s="152"/>
      <c r="IJ35" s="152"/>
      <c r="IK35" s="152"/>
      <c r="IL35" s="152"/>
      <c r="IM35" s="152"/>
      <c r="IN35" s="152"/>
      <c r="IO35" s="152"/>
      <c r="IP35" s="152"/>
      <c r="IQ35" s="152"/>
      <c r="IR35" s="152"/>
      <c r="IS35" s="152"/>
      <c r="IT35" s="152"/>
      <c r="IU35" s="152"/>
      <c r="IV35"/>
    </row>
    <row r="36" s="42" customFormat="1" ht="15" customHeight="1" spans="1:256">
      <c r="A36" s="161" t="s">
        <v>1685</v>
      </c>
      <c r="B36" s="159"/>
      <c r="C36" s="159">
        <v>2527</v>
      </c>
      <c r="D36" s="172"/>
      <c r="E36" s="159">
        <v>4050</v>
      </c>
      <c r="F36" s="159"/>
      <c r="G36" s="160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  <c r="W36" s="152"/>
      <c r="X36" s="152"/>
      <c r="Y36" s="152"/>
      <c r="Z36" s="152"/>
      <c r="AA36" s="152"/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  <c r="BI36" s="152"/>
      <c r="BJ36" s="152"/>
      <c r="BK36" s="152"/>
      <c r="BL36" s="152"/>
      <c r="BM36" s="152"/>
      <c r="BN36" s="152"/>
      <c r="BO36" s="152"/>
      <c r="BP36" s="152"/>
      <c r="BQ36" s="152"/>
      <c r="BR36" s="152"/>
      <c r="BS36" s="152"/>
      <c r="BT36" s="152"/>
      <c r="BU36" s="152"/>
      <c r="BV36" s="152"/>
      <c r="BW36" s="152"/>
      <c r="BX36" s="152"/>
      <c r="BY36" s="152"/>
      <c r="BZ36" s="152"/>
      <c r="CA36" s="152"/>
      <c r="CB36" s="152"/>
      <c r="CC36" s="152"/>
      <c r="CD36" s="152"/>
      <c r="CE36" s="152"/>
      <c r="CF36" s="152"/>
      <c r="CG36" s="152"/>
      <c r="CH36" s="152"/>
      <c r="CI36" s="152"/>
      <c r="CJ36" s="152"/>
      <c r="CK36" s="152"/>
      <c r="CL36" s="152"/>
      <c r="CM36" s="152"/>
      <c r="CN36" s="152"/>
      <c r="CO36" s="152"/>
      <c r="CP36" s="152"/>
      <c r="CQ36" s="152"/>
      <c r="CR36" s="152"/>
      <c r="CS36" s="152"/>
      <c r="CT36" s="152"/>
      <c r="CU36" s="152"/>
      <c r="CV36" s="152"/>
      <c r="CW36" s="152"/>
      <c r="CX36" s="152"/>
      <c r="CY36" s="152"/>
      <c r="CZ36" s="152"/>
      <c r="DA36" s="152"/>
      <c r="DB36" s="152"/>
      <c r="DC36" s="152"/>
      <c r="DD36" s="152"/>
      <c r="DE36" s="152"/>
      <c r="DF36" s="152"/>
      <c r="DG36" s="152"/>
      <c r="DH36" s="152"/>
      <c r="DI36" s="152"/>
      <c r="DJ36" s="152"/>
      <c r="DK36" s="152"/>
      <c r="DL36" s="152"/>
      <c r="DM36" s="152"/>
      <c r="DN36" s="152"/>
      <c r="DO36" s="152"/>
      <c r="DP36" s="152"/>
      <c r="DQ36" s="152"/>
      <c r="DR36" s="152"/>
      <c r="DS36" s="152"/>
      <c r="DT36" s="152"/>
      <c r="DU36" s="152"/>
      <c r="DV36" s="152"/>
      <c r="DW36" s="152"/>
      <c r="DX36" s="152"/>
      <c r="DY36" s="152"/>
      <c r="DZ36" s="152"/>
      <c r="EA36" s="152"/>
      <c r="EB36" s="152"/>
      <c r="EC36" s="152"/>
      <c r="ED36" s="152"/>
      <c r="EE36" s="152"/>
      <c r="EF36" s="152"/>
      <c r="EG36" s="152"/>
      <c r="EH36" s="152"/>
      <c r="EI36" s="152"/>
      <c r="EJ36" s="152"/>
      <c r="EK36" s="152"/>
      <c r="EL36" s="152"/>
      <c r="EM36" s="152"/>
      <c r="EN36" s="152"/>
      <c r="EO36" s="152"/>
      <c r="EP36" s="152"/>
      <c r="EQ36" s="152"/>
      <c r="ER36" s="152"/>
      <c r="ES36" s="152"/>
      <c r="ET36" s="152"/>
      <c r="EU36" s="152"/>
      <c r="EV36" s="152"/>
      <c r="EW36" s="152"/>
      <c r="EX36" s="152"/>
      <c r="EY36" s="152"/>
      <c r="EZ36" s="152"/>
      <c r="FA36" s="152"/>
      <c r="FB36" s="152"/>
      <c r="FC36" s="152"/>
      <c r="FD36" s="152"/>
      <c r="FE36" s="152"/>
      <c r="FF36" s="152"/>
      <c r="FG36" s="152"/>
      <c r="FH36" s="152"/>
      <c r="FI36" s="152"/>
      <c r="FJ36" s="152"/>
      <c r="FK36" s="152"/>
      <c r="FL36" s="152"/>
      <c r="FM36" s="152"/>
      <c r="FN36" s="152"/>
      <c r="FO36" s="152"/>
      <c r="FP36" s="152"/>
      <c r="FQ36" s="152"/>
      <c r="FR36" s="152"/>
      <c r="FS36" s="152"/>
      <c r="FT36" s="152"/>
      <c r="FU36" s="152"/>
      <c r="FV36" s="152"/>
      <c r="FW36" s="152"/>
      <c r="FX36" s="152"/>
      <c r="FY36" s="152"/>
      <c r="FZ36" s="152"/>
      <c r="GA36" s="152"/>
      <c r="GB36" s="152"/>
      <c r="GC36" s="152"/>
      <c r="GD36" s="152"/>
      <c r="GE36" s="152"/>
      <c r="GF36" s="152"/>
      <c r="GG36" s="152"/>
      <c r="GH36" s="152"/>
      <c r="GI36" s="152"/>
      <c r="GJ36" s="152"/>
      <c r="GK36" s="152"/>
      <c r="GL36" s="152"/>
      <c r="GM36" s="152"/>
      <c r="GN36" s="152"/>
      <c r="GO36" s="152"/>
      <c r="GP36" s="152"/>
      <c r="GQ36" s="152"/>
      <c r="GR36" s="152"/>
      <c r="GS36" s="152"/>
      <c r="GT36" s="152"/>
      <c r="GU36" s="152"/>
      <c r="GV36" s="152"/>
      <c r="GW36" s="152"/>
      <c r="GX36" s="152"/>
      <c r="GY36" s="152"/>
      <c r="GZ36" s="152"/>
      <c r="HA36" s="152"/>
      <c r="HB36" s="152"/>
      <c r="HC36" s="152"/>
      <c r="HD36" s="152"/>
      <c r="HE36" s="152"/>
      <c r="HF36" s="152"/>
      <c r="HG36" s="152"/>
      <c r="HH36" s="152"/>
      <c r="HI36" s="152"/>
      <c r="HJ36" s="152"/>
      <c r="HK36" s="152"/>
      <c r="HL36" s="152"/>
      <c r="HM36" s="152"/>
      <c r="HN36" s="152"/>
      <c r="HO36" s="152"/>
      <c r="HP36" s="152"/>
      <c r="HQ36" s="152"/>
      <c r="HR36" s="152"/>
      <c r="HS36" s="152"/>
      <c r="HT36" s="152"/>
      <c r="HU36" s="152"/>
      <c r="HV36" s="152"/>
      <c r="HW36" s="152"/>
      <c r="HX36" s="152"/>
      <c r="HY36" s="152"/>
      <c r="HZ36" s="152"/>
      <c r="IA36" s="152"/>
      <c r="IB36" s="152"/>
      <c r="IC36" s="152"/>
      <c r="ID36" s="152"/>
      <c r="IE36" s="152"/>
      <c r="IF36" s="152"/>
      <c r="IG36" s="152"/>
      <c r="IH36" s="152"/>
      <c r="II36" s="152"/>
      <c r="IJ36" s="152"/>
      <c r="IK36" s="152"/>
      <c r="IL36" s="152"/>
      <c r="IM36" s="152"/>
      <c r="IN36" s="152"/>
      <c r="IO36" s="152"/>
      <c r="IP36" s="152"/>
      <c r="IQ36" s="152"/>
      <c r="IR36" s="152"/>
      <c r="IS36" s="152"/>
      <c r="IT36" s="152"/>
      <c r="IU36" s="152"/>
      <c r="IV36"/>
    </row>
    <row r="37" s="42" customFormat="1" ht="15" customHeight="1" spans="1:256">
      <c r="A37" s="151" t="s">
        <v>1686</v>
      </c>
      <c r="B37" s="155">
        <f>SUM(B7:B12,B18:B19,B22:B27,B31:B32)</f>
        <v>41349</v>
      </c>
      <c r="C37" s="155">
        <f>SUM(C7:C12,C18,C19,C22:C27,C31:C32)</f>
        <v>15074</v>
      </c>
      <c r="D37" s="171">
        <f t="shared" ref="D37:D42" si="3">IF(B37=0,0,C37/B37)*100</f>
        <v>36.4555370141962</v>
      </c>
      <c r="E37" s="155">
        <f>SUM(E7:E12,E18:E19,E22:E27,E31:E32)</f>
        <v>16380</v>
      </c>
      <c r="F37" s="155">
        <f t="shared" ref="F37:F42" si="4">E37-C37</f>
        <v>1306</v>
      </c>
      <c r="G37" s="156">
        <f t="shared" ref="G37:G42" si="5">IF(C37=0,0,F37/C37*100)</f>
        <v>8.66392463845031</v>
      </c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2"/>
      <c r="X37" s="152"/>
      <c r="Y37" s="152"/>
      <c r="Z37" s="152"/>
      <c r="AA37" s="152"/>
      <c r="AB37" s="152"/>
      <c r="AC37" s="152"/>
      <c r="AD37" s="152"/>
      <c r="AE37" s="152"/>
      <c r="AF37" s="152"/>
      <c r="AG37" s="152"/>
      <c r="AH37" s="152"/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  <c r="BI37" s="152"/>
      <c r="BJ37" s="152"/>
      <c r="BK37" s="152"/>
      <c r="BL37" s="152"/>
      <c r="BM37" s="152"/>
      <c r="BN37" s="152"/>
      <c r="BO37" s="152"/>
      <c r="BP37" s="152"/>
      <c r="BQ37" s="152"/>
      <c r="BR37" s="152"/>
      <c r="BS37" s="152"/>
      <c r="BT37" s="152"/>
      <c r="BU37" s="152"/>
      <c r="BV37" s="152"/>
      <c r="BW37" s="152"/>
      <c r="BX37" s="152"/>
      <c r="BY37" s="152"/>
      <c r="BZ37" s="152"/>
      <c r="CA37" s="152"/>
      <c r="CB37" s="152"/>
      <c r="CC37" s="152"/>
      <c r="CD37" s="152"/>
      <c r="CE37" s="152"/>
      <c r="CF37" s="152"/>
      <c r="CG37" s="152"/>
      <c r="CH37" s="152"/>
      <c r="CI37" s="152"/>
      <c r="CJ37" s="152"/>
      <c r="CK37" s="152"/>
      <c r="CL37" s="152"/>
      <c r="CM37" s="152"/>
      <c r="CN37" s="152"/>
      <c r="CO37" s="152"/>
      <c r="CP37" s="152"/>
      <c r="CQ37" s="152"/>
      <c r="CR37" s="152"/>
      <c r="CS37" s="152"/>
      <c r="CT37" s="152"/>
      <c r="CU37" s="152"/>
      <c r="CV37" s="152"/>
      <c r="CW37" s="152"/>
      <c r="CX37" s="152"/>
      <c r="CY37" s="152"/>
      <c r="CZ37" s="152"/>
      <c r="DA37" s="152"/>
      <c r="DB37" s="152"/>
      <c r="DC37" s="152"/>
      <c r="DD37" s="152"/>
      <c r="DE37" s="152"/>
      <c r="DF37" s="152"/>
      <c r="DG37" s="152"/>
      <c r="DH37" s="152"/>
      <c r="DI37" s="152"/>
      <c r="DJ37" s="152"/>
      <c r="DK37" s="152"/>
      <c r="DL37" s="152"/>
      <c r="DM37" s="152"/>
      <c r="DN37" s="152"/>
      <c r="DO37" s="152"/>
      <c r="DP37" s="152"/>
      <c r="DQ37" s="152"/>
      <c r="DR37" s="152"/>
      <c r="DS37" s="152"/>
      <c r="DT37" s="152"/>
      <c r="DU37" s="152"/>
      <c r="DV37" s="152"/>
      <c r="DW37" s="152"/>
      <c r="DX37" s="152"/>
      <c r="DY37" s="152"/>
      <c r="DZ37" s="152"/>
      <c r="EA37" s="152"/>
      <c r="EB37" s="152"/>
      <c r="EC37" s="152"/>
      <c r="ED37" s="152"/>
      <c r="EE37" s="152"/>
      <c r="EF37" s="152"/>
      <c r="EG37" s="152"/>
      <c r="EH37" s="152"/>
      <c r="EI37" s="152"/>
      <c r="EJ37" s="152"/>
      <c r="EK37" s="152"/>
      <c r="EL37" s="152"/>
      <c r="EM37" s="152"/>
      <c r="EN37" s="152"/>
      <c r="EO37" s="152"/>
      <c r="EP37" s="152"/>
      <c r="EQ37" s="152"/>
      <c r="ER37" s="152"/>
      <c r="ES37" s="152"/>
      <c r="ET37" s="152"/>
      <c r="EU37" s="152"/>
      <c r="EV37" s="152"/>
      <c r="EW37" s="152"/>
      <c r="EX37" s="152"/>
      <c r="EY37" s="152"/>
      <c r="EZ37" s="152"/>
      <c r="FA37" s="152"/>
      <c r="FB37" s="152"/>
      <c r="FC37" s="152"/>
      <c r="FD37" s="152"/>
      <c r="FE37" s="152"/>
      <c r="FF37" s="152"/>
      <c r="FG37" s="152"/>
      <c r="FH37" s="152"/>
      <c r="FI37" s="152"/>
      <c r="FJ37" s="152"/>
      <c r="FK37" s="152"/>
      <c r="FL37" s="152"/>
      <c r="FM37" s="152"/>
      <c r="FN37" s="152"/>
      <c r="FO37" s="152"/>
      <c r="FP37" s="152"/>
      <c r="FQ37" s="152"/>
      <c r="FR37" s="152"/>
      <c r="FS37" s="152"/>
      <c r="FT37" s="152"/>
      <c r="FU37" s="152"/>
      <c r="FV37" s="152"/>
      <c r="FW37" s="152"/>
      <c r="FX37" s="152"/>
      <c r="FY37" s="152"/>
      <c r="FZ37" s="152"/>
      <c r="GA37" s="152"/>
      <c r="GB37" s="152"/>
      <c r="GC37" s="152"/>
      <c r="GD37" s="152"/>
      <c r="GE37" s="152"/>
      <c r="GF37" s="152"/>
      <c r="GG37" s="152"/>
      <c r="GH37" s="152"/>
      <c r="GI37" s="152"/>
      <c r="GJ37" s="152"/>
      <c r="GK37" s="152"/>
      <c r="GL37" s="152"/>
      <c r="GM37" s="152"/>
      <c r="GN37" s="152"/>
      <c r="GO37" s="152"/>
      <c r="GP37" s="152"/>
      <c r="GQ37" s="152"/>
      <c r="GR37" s="152"/>
      <c r="GS37" s="152"/>
      <c r="GT37" s="152"/>
      <c r="GU37" s="152"/>
      <c r="GV37" s="152"/>
      <c r="GW37" s="152"/>
      <c r="GX37" s="152"/>
      <c r="GY37" s="152"/>
      <c r="GZ37" s="152"/>
      <c r="HA37" s="152"/>
      <c r="HB37" s="152"/>
      <c r="HC37" s="152"/>
      <c r="HD37" s="152"/>
      <c r="HE37" s="152"/>
      <c r="HF37" s="152"/>
      <c r="HG37" s="152"/>
      <c r="HH37" s="152"/>
      <c r="HI37" s="152"/>
      <c r="HJ37" s="152"/>
      <c r="HK37" s="152"/>
      <c r="HL37" s="152"/>
      <c r="HM37" s="152"/>
      <c r="HN37" s="152"/>
      <c r="HO37" s="152"/>
      <c r="HP37" s="152"/>
      <c r="HQ37" s="152"/>
      <c r="HR37" s="152"/>
      <c r="HS37" s="152"/>
      <c r="HT37" s="152"/>
      <c r="HU37" s="152"/>
      <c r="HV37" s="152"/>
      <c r="HW37" s="152"/>
      <c r="HX37" s="152"/>
      <c r="HY37" s="152"/>
      <c r="HZ37" s="152"/>
      <c r="IA37" s="152"/>
      <c r="IB37" s="152"/>
      <c r="IC37" s="152"/>
      <c r="ID37" s="152"/>
      <c r="IE37" s="152"/>
      <c r="IF37" s="152"/>
      <c r="IG37" s="152"/>
      <c r="IH37" s="152"/>
      <c r="II37" s="152"/>
      <c r="IJ37" s="152"/>
      <c r="IK37" s="152"/>
      <c r="IL37" s="152"/>
      <c r="IM37" s="152"/>
      <c r="IN37" s="152"/>
      <c r="IO37" s="152"/>
      <c r="IP37" s="152"/>
      <c r="IQ37" s="152"/>
      <c r="IR37" s="152"/>
      <c r="IS37" s="152"/>
      <c r="IT37" s="152"/>
      <c r="IU37" s="152"/>
      <c r="IV37"/>
    </row>
    <row r="38" s="42" customFormat="1" ht="15" customHeight="1" spans="1:256">
      <c r="A38" s="151" t="s">
        <v>1687</v>
      </c>
      <c r="B38" s="154">
        <f>SUM(B39:B41)</f>
        <v>34198</v>
      </c>
      <c r="C38" s="170">
        <f>SUM(C39:C41)</f>
        <v>212773</v>
      </c>
      <c r="D38" s="171">
        <f t="shared" si="3"/>
        <v>622.179659629218</v>
      </c>
      <c r="E38" s="154">
        <f>SUM(E39:E41)</f>
        <v>60614</v>
      </c>
      <c r="F38" s="155">
        <f t="shared" si="4"/>
        <v>-152159</v>
      </c>
      <c r="G38" s="156">
        <f t="shared" si="5"/>
        <v>-71.5123629407867</v>
      </c>
      <c r="H38" s="152"/>
      <c r="I38" s="152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2"/>
      <c r="AD38" s="152"/>
      <c r="AE38" s="152"/>
      <c r="AF38" s="152"/>
      <c r="AG38" s="152"/>
      <c r="AH38" s="152"/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  <c r="BI38" s="152"/>
      <c r="BJ38" s="152"/>
      <c r="BK38" s="152"/>
      <c r="BL38" s="152"/>
      <c r="BM38" s="152"/>
      <c r="BN38" s="152"/>
      <c r="BO38" s="152"/>
      <c r="BP38" s="152"/>
      <c r="BQ38" s="152"/>
      <c r="BR38" s="152"/>
      <c r="BS38" s="152"/>
      <c r="BT38" s="152"/>
      <c r="BU38" s="152"/>
      <c r="BV38" s="152"/>
      <c r="BW38" s="152"/>
      <c r="BX38" s="152"/>
      <c r="BY38" s="152"/>
      <c r="BZ38" s="152"/>
      <c r="CA38" s="152"/>
      <c r="CB38" s="152"/>
      <c r="CC38" s="152"/>
      <c r="CD38" s="152"/>
      <c r="CE38" s="152"/>
      <c r="CF38" s="152"/>
      <c r="CG38" s="152"/>
      <c r="CH38" s="152"/>
      <c r="CI38" s="152"/>
      <c r="CJ38" s="152"/>
      <c r="CK38" s="152"/>
      <c r="CL38" s="152"/>
      <c r="CM38" s="152"/>
      <c r="CN38" s="152"/>
      <c r="CO38" s="152"/>
      <c r="CP38" s="152"/>
      <c r="CQ38" s="152"/>
      <c r="CR38" s="152"/>
      <c r="CS38" s="152"/>
      <c r="CT38" s="152"/>
      <c r="CU38" s="152"/>
      <c r="CV38" s="152"/>
      <c r="CW38" s="152"/>
      <c r="CX38" s="152"/>
      <c r="CY38" s="152"/>
      <c r="CZ38" s="152"/>
      <c r="DA38" s="152"/>
      <c r="DB38" s="152"/>
      <c r="DC38" s="152"/>
      <c r="DD38" s="152"/>
      <c r="DE38" s="152"/>
      <c r="DF38" s="152"/>
      <c r="DG38" s="152"/>
      <c r="DH38" s="152"/>
      <c r="DI38" s="152"/>
      <c r="DJ38" s="152"/>
      <c r="DK38" s="152"/>
      <c r="DL38" s="152"/>
      <c r="DM38" s="152"/>
      <c r="DN38" s="152"/>
      <c r="DO38" s="152"/>
      <c r="DP38" s="152"/>
      <c r="DQ38" s="152"/>
      <c r="DR38" s="152"/>
      <c r="DS38" s="152"/>
      <c r="DT38" s="152"/>
      <c r="DU38" s="152"/>
      <c r="DV38" s="152"/>
      <c r="DW38" s="152"/>
      <c r="DX38" s="152"/>
      <c r="DY38" s="152"/>
      <c r="DZ38" s="152"/>
      <c r="EA38" s="152"/>
      <c r="EB38" s="152"/>
      <c r="EC38" s="152"/>
      <c r="ED38" s="152"/>
      <c r="EE38" s="152"/>
      <c r="EF38" s="152"/>
      <c r="EG38" s="152"/>
      <c r="EH38" s="152"/>
      <c r="EI38" s="152"/>
      <c r="EJ38" s="152"/>
      <c r="EK38" s="152"/>
      <c r="EL38" s="152"/>
      <c r="EM38" s="152"/>
      <c r="EN38" s="152"/>
      <c r="EO38" s="152"/>
      <c r="EP38" s="152"/>
      <c r="EQ38" s="152"/>
      <c r="ER38" s="152"/>
      <c r="ES38" s="152"/>
      <c r="ET38" s="152"/>
      <c r="EU38" s="152"/>
      <c r="EV38" s="152"/>
      <c r="EW38" s="152"/>
      <c r="EX38" s="152"/>
      <c r="EY38" s="152"/>
      <c r="EZ38" s="152"/>
      <c r="FA38" s="152"/>
      <c r="FB38" s="152"/>
      <c r="FC38" s="152"/>
      <c r="FD38" s="152"/>
      <c r="FE38" s="152"/>
      <c r="FF38" s="152"/>
      <c r="FG38" s="152"/>
      <c r="FH38" s="152"/>
      <c r="FI38" s="152"/>
      <c r="FJ38" s="152"/>
      <c r="FK38" s="152"/>
      <c r="FL38" s="152"/>
      <c r="FM38" s="152"/>
      <c r="FN38" s="152"/>
      <c r="FO38" s="152"/>
      <c r="FP38" s="152"/>
      <c r="FQ38" s="152"/>
      <c r="FR38" s="152"/>
      <c r="FS38" s="152"/>
      <c r="FT38" s="152"/>
      <c r="FU38" s="152"/>
      <c r="FV38" s="152"/>
      <c r="FW38" s="152"/>
      <c r="FX38" s="152"/>
      <c r="FY38" s="152"/>
      <c r="FZ38" s="152"/>
      <c r="GA38" s="152"/>
      <c r="GB38" s="152"/>
      <c r="GC38" s="152"/>
      <c r="GD38" s="152"/>
      <c r="GE38" s="152"/>
      <c r="GF38" s="152"/>
      <c r="GG38" s="152"/>
      <c r="GH38" s="152"/>
      <c r="GI38" s="152"/>
      <c r="GJ38" s="152"/>
      <c r="GK38" s="152"/>
      <c r="GL38" s="152"/>
      <c r="GM38" s="152"/>
      <c r="GN38" s="152"/>
      <c r="GO38" s="152"/>
      <c r="GP38" s="152"/>
      <c r="GQ38" s="152"/>
      <c r="GR38" s="152"/>
      <c r="GS38" s="152"/>
      <c r="GT38" s="152"/>
      <c r="GU38" s="152"/>
      <c r="GV38" s="152"/>
      <c r="GW38" s="152"/>
      <c r="GX38" s="152"/>
      <c r="GY38" s="152"/>
      <c r="GZ38" s="152"/>
      <c r="HA38" s="152"/>
      <c r="HB38" s="152"/>
      <c r="HC38" s="152"/>
      <c r="HD38" s="152"/>
      <c r="HE38" s="152"/>
      <c r="HF38" s="152"/>
      <c r="HG38" s="152"/>
      <c r="HH38" s="152"/>
      <c r="HI38" s="152"/>
      <c r="HJ38" s="152"/>
      <c r="HK38" s="152"/>
      <c r="HL38" s="152"/>
      <c r="HM38" s="152"/>
      <c r="HN38" s="152"/>
      <c r="HO38" s="152"/>
      <c r="HP38" s="152"/>
      <c r="HQ38" s="152"/>
      <c r="HR38" s="152"/>
      <c r="HS38" s="152"/>
      <c r="HT38" s="152"/>
      <c r="HU38" s="152"/>
      <c r="HV38" s="152"/>
      <c r="HW38" s="152"/>
      <c r="HX38" s="152"/>
      <c r="HY38" s="152"/>
      <c r="HZ38" s="152"/>
      <c r="IA38" s="152"/>
      <c r="IB38" s="152"/>
      <c r="IC38" s="152"/>
      <c r="ID38" s="152"/>
      <c r="IE38" s="152"/>
      <c r="IF38" s="152"/>
      <c r="IG38" s="152"/>
      <c r="IH38" s="152"/>
      <c r="II38" s="152"/>
      <c r="IJ38" s="152"/>
      <c r="IK38" s="152"/>
      <c r="IL38" s="152"/>
      <c r="IM38" s="152"/>
      <c r="IN38" s="152"/>
      <c r="IO38" s="152"/>
      <c r="IP38" s="152"/>
      <c r="IQ38" s="152"/>
      <c r="IR38" s="152"/>
      <c r="IS38" s="152"/>
      <c r="IT38" s="152"/>
      <c r="IU38" s="152"/>
      <c r="IV38"/>
    </row>
    <row r="39" s="42" customFormat="1" ht="15" customHeight="1" spans="1:256">
      <c r="A39" s="225" t="s">
        <v>1688</v>
      </c>
      <c r="B39" s="158">
        <v>2576</v>
      </c>
      <c r="C39" s="158">
        <v>4783</v>
      </c>
      <c r="D39" s="172">
        <f t="shared" si="3"/>
        <v>185.675465838509</v>
      </c>
      <c r="E39" s="158">
        <v>1213</v>
      </c>
      <c r="F39" s="159">
        <f t="shared" si="4"/>
        <v>-3570</v>
      </c>
      <c r="G39" s="160">
        <f t="shared" si="5"/>
        <v>-74.6393476897345</v>
      </c>
      <c r="H39" s="152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  <c r="BI39" s="152"/>
      <c r="BJ39" s="152"/>
      <c r="BK39" s="152"/>
      <c r="BL39" s="152"/>
      <c r="BM39" s="152"/>
      <c r="BN39" s="152"/>
      <c r="BO39" s="152"/>
      <c r="BP39" s="152"/>
      <c r="BQ39" s="152"/>
      <c r="BR39" s="152"/>
      <c r="BS39" s="152"/>
      <c r="BT39" s="152"/>
      <c r="BU39" s="152"/>
      <c r="BV39" s="152"/>
      <c r="BW39" s="152"/>
      <c r="BX39" s="152"/>
      <c r="BY39" s="152"/>
      <c r="BZ39" s="152"/>
      <c r="CA39" s="152"/>
      <c r="CB39" s="152"/>
      <c r="CC39" s="152"/>
      <c r="CD39" s="152"/>
      <c r="CE39" s="152"/>
      <c r="CF39" s="152"/>
      <c r="CG39" s="152"/>
      <c r="CH39" s="152"/>
      <c r="CI39" s="152"/>
      <c r="CJ39" s="152"/>
      <c r="CK39" s="152"/>
      <c r="CL39" s="152"/>
      <c r="CM39" s="152"/>
      <c r="CN39" s="152"/>
      <c r="CO39" s="152"/>
      <c r="CP39" s="152"/>
      <c r="CQ39" s="152"/>
      <c r="CR39" s="152"/>
      <c r="CS39" s="152"/>
      <c r="CT39" s="152"/>
      <c r="CU39" s="152"/>
      <c r="CV39" s="152"/>
      <c r="CW39" s="152"/>
      <c r="CX39" s="152"/>
      <c r="CY39" s="152"/>
      <c r="CZ39" s="152"/>
      <c r="DA39" s="152"/>
      <c r="DB39" s="152"/>
      <c r="DC39" s="152"/>
      <c r="DD39" s="152"/>
      <c r="DE39" s="152"/>
      <c r="DF39" s="152"/>
      <c r="DG39" s="152"/>
      <c r="DH39" s="152"/>
      <c r="DI39" s="152"/>
      <c r="DJ39" s="152"/>
      <c r="DK39" s="152"/>
      <c r="DL39" s="152"/>
      <c r="DM39" s="152"/>
      <c r="DN39" s="152"/>
      <c r="DO39" s="152"/>
      <c r="DP39" s="152"/>
      <c r="DQ39" s="152"/>
      <c r="DR39" s="152"/>
      <c r="DS39" s="152"/>
      <c r="DT39" s="152"/>
      <c r="DU39" s="152"/>
      <c r="DV39" s="152"/>
      <c r="DW39" s="152"/>
      <c r="DX39" s="152"/>
      <c r="DY39" s="152"/>
      <c r="DZ39" s="152"/>
      <c r="EA39" s="152"/>
      <c r="EB39" s="152"/>
      <c r="EC39" s="152"/>
      <c r="ED39" s="152"/>
      <c r="EE39" s="152"/>
      <c r="EF39" s="152"/>
      <c r="EG39" s="152"/>
      <c r="EH39" s="152"/>
      <c r="EI39" s="152"/>
      <c r="EJ39" s="152"/>
      <c r="EK39" s="152"/>
      <c r="EL39" s="152"/>
      <c r="EM39" s="152"/>
      <c r="EN39" s="152"/>
      <c r="EO39" s="152"/>
      <c r="EP39" s="152"/>
      <c r="EQ39" s="152"/>
      <c r="ER39" s="152"/>
      <c r="ES39" s="152"/>
      <c r="ET39" s="152"/>
      <c r="EU39" s="152"/>
      <c r="EV39" s="152"/>
      <c r="EW39" s="152"/>
      <c r="EX39" s="152"/>
      <c r="EY39" s="152"/>
      <c r="EZ39" s="152"/>
      <c r="FA39" s="152"/>
      <c r="FB39" s="152"/>
      <c r="FC39" s="152"/>
      <c r="FD39" s="152"/>
      <c r="FE39" s="152"/>
      <c r="FF39" s="152"/>
      <c r="FG39" s="152"/>
      <c r="FH39" s="152"/>
      <c r="FI39" s="152"/>
      <c r="FJ39" s="152"/>
      <c r="FK39" s="152"/>
      <c r="FL39" s="152"/>
      <c r="FM39" s="152"/>
      <c r="FN39" s="152"/>
      <c r="FO39" s="152"/>
      <c r="FP39" s="152"/>
      <c r="FQ39" s="152"/>
      <c r="FR39" s="152"/>
      <c r="FS39" s="152"/>
      <c r="FT39" s="152"/>
      <c r="FU39" s="152"/>
      <c r="FV39" s="152"/>
      <c r="FW39" s="152"/>
      <c r="FX39" s="152"/>
      <c r="FY39" s="152"/>
      <c r="FZ39" s="152"/>
      <c r="GA39" s="152"/>
      <c r="GB39" s="152"/>
      <c r="GC39" s="152"/>
      <c r="GD39" s="152"/>
      <c r="GE39" s="152"/>
      <c r="GF39" s="152"/>
      <c r="GG39" s="152"/>
      <c r="GH39" s="152"/>
      <c r="GI39" s="152"/>
      <c r="GJ39" s="152"/>
      <c r="GK39" s="152"/>
      <c r="GL39" s="152"/>
      <c r="GM39" s="152"/>
      <c r="GN39" s="152"/>
      <c r="GO39" s="152"/>
      <c r="GP39" s="152"/>
      <c r="GQ39" s="152"/>
      <c r="GR39" s="152"/>
      <c r="GS39" s="152"/>
      <c r="GT39" s="152"/>
      <c r="GU39" s="152"/>
      <c r="GV39" s="152"/>
      <c r="GW39" s="152"/>
      <c r="GX39" s="152"/>
      <c r="GY39" s="152"/>
      <c r="GZ39" s="152"/>
      <c r="HA39" s="152"/>
      <c r="HB39" s="152"/>
      <c r="HC39" s="152"/>
      <c r="HD39" s="152"/>
      <c r="HE39" s="152"/>
      <c r="HF39" s="152"/>
      <c r="HG39" s="152"/>
      <c r="HH39" s="152"/>
      <c r="HI39" s="152"/>
      <c r="HJ39" s="152"/>
      <c r="HK39" s="152"/>
      <c r="HL39" s="152"/>
      <c r="HM39" s="152"/>
      <c r="HN39" s="152"/>
      <c r="HO39" s="152"/>
      <c r="HP39" s="152"/>
      <c r="HQ39" s="152"/>
      <c r="HR39" s="152"/>
      <c r="HS39" s="152"/>
      <c r="HT39" s="152"/>
      <c r="HU39" s="152"/>
      <c r="HV39" s="152"/>
      <c r="HW39" s="152"/>
      <c r="HX39" s="152"/>
      <c r="HY39" s="152"/>
      <c r="HZ39" s="152"/>
      <c r="IA39" s="152"/>
      <c r="IB39" s="152"/>
      <c r="IC39" s="152"/>
      <c r="ID39" s="152"/>
      <c r="IE39" s="152"/>
      <c r="IF39" s="152"/>
      <c r="IG39" s="152"/>
      <c r="IH39" s="152"/>
      <c r="II39" s="152"/>
      <c r="IJ39" s="152"/>
      <c r="IK39" s="152"/>
      <c r="IL39" s="152"/>
      <c r="IM39" s="152"/>
      <c r="IN39" s="152"/>
      <c r="IO39" s="152"/>
      <c r="IP39" s="152"/>
      <c r="IQ39" s="152"/>
      <c r="IR39" s="152"/>
      <c r="IS39" s="152"/>
      <c r="IT39" s="152"/>
      <c r="IU39" s="152"/>
      <c r="IV39"/>
    </row>
    <row r="40" s="42" customFormat="1" ht="15" customHeight="1" spans="1:256">
      <c r="A40" s="225" t="s">
        <v>1689</v>
      </c>
      <c r="B40" s="153">
        <v>31622</v>
      </c>
      <c r="C40" s="158">
        <v>24529</v>
      </c>
      <c r="D40" s="172">
        <f t="shared" si="3"/>
        <v>77.5694136993232</v>
      </c>
      <c r="E40" s="153">
        <f>[2]附件五本基支!C98</f>
        <v>59401</v>
      </c>
      <c r="F40" s="159">
        <f t="shared" si="4"/>
        <v>34872</v>
      </c>
      <c r="G40" s="160">
        <f t="shared" si="5"/>
        <v>142.166415263566</v>
      </c>
      <c r="H40" s="152"/>
      <c r="I40" s="152"/>
      <c r="J40" s="152"/>
      <c r="K40" s="152"/>
      <c r="L40" s="152"/>
      <c r="M40" s="152"/>
      <c r="N40" s="152"/>
      <c r="O40" s="152"/>
      <c r="P40" s="152"/>
      <c r="Q40" s="152"/>
      <c r="R40" s="152"/>
      <c r="S40" s="152"/>
      <c r="T40" s="152"/>
      <c r="U40" s="152"/>
      <c r="V40" s="152"/>
      <c r="W40" s="152"/>
      <c r="X40" s="152"/>
      <c r="Y40" s="152"/>
      <c r="Z40" s="152"/>
      <c r="AA40" s="152"/>
      <c r="AB40" s="152"/>
      <c r="AC40" s="152"/>
      <c r="AD40" s="152"/>
      <c r="AE40" s="152"/>
      <c r="AF40" s="152"/>
      <c r="AG40" s="152"/>
      <c r="AH40" s="152"/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  <c r="BI40" s="152"/>
      <c r="BJ40" s="152"/>
      <c r="BK40" s="152"/>
      <c r="BL40" s="152"/>
      <c r="BM40" s="152"/>
      <c r="BN40" s="152"/>
      <c r="BO40" s="152"/>
      <c r="BP40" s="152"/>
      <c r="BQ40" s="152"/>
      <c r="BR40" s="152"/>
      <c r="BS40" s="152"/>
      <c r="BT40" s="152"/>
      <c r="BU40" s="152"/>
      <c r="BV40" s="152"/>
      <c r="BW40" s="152"/>
      <c r="BX40" s="152"/>
      <c r="BY40" s="152"/>
      <c r="BZ40" s="152"/>
      <c r="CA40" s="152"/>
      <c r="CB40" s="152"/>
      <c r="CC40" s="152"/>
      <c r="CD40" s="152"/>
      <c r="CE40" s="152"/>
      <c r="CF40" s="152"/>
      <c r="CG40" s="152"/>
      <c r="CH40" s="152"/>
      <c r="CI40" s="152"/>
      <c r="CJ40" s="152"/>
      <c r="CK40" s="152"/>
      <c r="CL40" s="152"/>
      <c r="CM40" s="152"/>
      <c r="CN40" s="152"/>
      <c r="CO40" s="152"/>
      <c r="CP40" s="152"/>
      <c r="CQ40" s="152"/>
      <c r="CR40" s="152"/>
      <c r="CS40" s="152"/>
      <c r="CT40" s="152"/>
      <c r="CU40" s="152"/>
      <c r="CV40" s="152"/>
      <c r="CW40" s="152"/>
      <c r="CX40" s="152"/>
      <c r="CY40" s="152"/>
      <c r="CZ40" s="152"/>
      <c r="DA40" s="152"/>
      <c r="DB40" s="152"/>
      <c r="DC40" s="152"/>
      <c r="DD40" s="152"/>
      <c r="DE40" s="152"/>
      <c r="DF40" s="152"/>
      <c r="DG40" s="152"/>
      <c r="DH40" s="152"/>
      <c r="DI40" s="152"/>
      <c r="DJ40" s="152"/>
      <c r="DK40" s="152"/>
      <c r="DL40" s="152"/>
      <c r="DM40" s="152"/>
      <c r="DN40" s="152"/>
      <c r="DO40" s="152"/>
      <c r="DP40" s="152"/>
      <c r="DQ40" s="152"/>
      <c r="DR40" s="152"/>
      <c r="DS40" s="152"/>
      <c r="DT40" s="152"/>
      <c r="DU40" s="152"/>
      <c r="DV40" s="152"/>
      <c r="DW40" s="152"/>
      <c r="DX40" s="152"/>
      <c r="DY40" s="152"/>
      <c r="DZ40" s="152"/>
      <c r="EA40" s="152"/>
      <c r="EB40" s="152"/>
      <c r="EC40" s="152"/>
      <c r="ED40" s="152"/>
      <c r="EE40" s="152"/>
      <c r="EF40" s="152"/>
      <c r="EG40" s="152"/>
      <c r="EH40" s="152"/>
      <c r="EI40" s="152"/>
      <c r="EJ40" s="152"/>
      <c r="EK40" s="152"/>
      <c r="EL40" s="152"/>
      <c r="EM40" s="152"/>
      <c r="EN40" s="152"/>
      <c r="EO40" s="152"/>
      <c r="EP40" s="152"/>
      <c r="EQ40" s="152"/>
      <c r="ER40" s="152"/>
      <c r="ES40" s="152"/>
      <c r="ET40" s="152"/>
      <c r="EU40" s="152"/>
      <c r="EV40" s="152"/>
      <c r="EW40" s="152"/>
      <c r="EX40" s="152"/>
      <c r="EY40" s="152"/>
      <c r="EZ40" s="152"/>
      <c r="FA40" s="152"/>
      <c r="FB40" s="152"/>
      <c r="FC40" s="152"/>
      <c r="FD40" s="152"/>
      <c r="FE40" s="152"/>
      <c r="FF40" s="152"/>
      <c r="FG40" s="152"/>
      <c r="FH40" s="152"/>
      <c r="FI40" s="152"/>
      <c r="FJ40" s="152"/>
      <c r="FK40" s="152"/>
      <c r="FL40" s="152"/>
      <c r="FM40" s="152"/>
      <c r="FN40" s="152"/>
      <c r="FO40" s="152"/>
      <c r="FP40" s="152"/>
      <c r="FQ40" s="152"/>
      <c r="FR40" s="152"/>
      <c r="FS40" s="152"/>
      <c r="FT40" s="152"/>
      <c r="FU40" s="152"/>
      <c r="FV40" s="152"/>
      <c r="FW40" s="152"/>
      <c r="FX40" s="152"/>
      <c r="FY40" s="152"/>
      <c r="FZ40" s="152"/>
      <c r="GA40" s="152"/>
      <c r="GB40" s="152"/>
      <c r="GC40" s="152"/>
      <c r="GD40" s="152"/>
      <c r="GE40" s="152"/>
      <c r="GF40" s="152"/>
      <c r="GG40" s="152"/>
      <c r="GH40" s="152"/>
      <c r="GI40" s="152"/>
      <c r="GJ40" s="152"/>
      <c r="GK40" s="152"/>
      <c r="GL40" s="152"/>
      <c r="GM40" s="152"/>
      <c r="GN40" s="152"/>
      <c r="GO40" s="152"/>
      <c r="GP40" s="152"/>
      <c r="GQ40" s="152"/>
      <c r="GR40" s="152"/>
      <c r="GS40" s="152"/>
      <c r="GT40" s="152"/>
      <c r="GU40" s="152"/>
      <c r="GV40" s="152"/>
      <c r="GW40" s="152"/>
      <c r="GX40" s="152"/>
      <c r="GY40" s="152"/>
      <c r="GZ40" s="152"/>
      <c r="HA40" s="152"/>
      <c r="HB40" s="152"/>
      <c r="HC40" s="152"/>
      <c r="HD40" s="152"/>
      <c r="HE40" s="152"/>
      <c r="HF40" s="152"/>
      <c r="HG40" s="152"/>
      <c r="HH40" s="152"/>
      <c r="HI40" s="152"/>
      <c r="HJ40" s="152"/>
      <c r="HK40" s="152"/>
      <c r="HL40" s="152"/>
      <c r="HM40" s="152"/>
      <c r="HN40" s="152"/>
      <c r="HO40" s="152"/>
      <c r="HP40" s="152"/>
      <c r="HQ40" s="152"/>
      <c r="HR40" s="152"/>
      <c r="HS40" s="152"/>
      <c r="HT40" s="152"/>
      <c r="HU40" s="152"/>
      <c r="HV40" s="152"/>
      <c r="HW40" s="152"/>
      <c r="HX40" s="152"/>
      <c r="HY40" s="152"/>
      <c r="HZ40" s="152"/>
      <c r="IA40" s="152"/>
      <c r="IB40" s="152"/>
      <c r="IC40" s="152"/>
      <c r="ID40" s="152"/>
      <c r="IE40" s="152"/>
      <c r="IF40" s="152"/>
      <c r="IG40" s="152"/>
      <c r="IH40" s="152"/>
      <c r="II40" s="152"/>
      <c r="IJ40" s="152"/>
      <c r="IK40" s="152"/>
      <c r="IL40" s="152"/>
      <c r="IM40" s="152"/>
      <c r="IN40" s="152"/>
      <c r="IO40" s="152"/>
      <c r="IP40" s="152"/>
      <c r="IQ40" s="152"/>
      <c r="IR40" s="152"/>
      <c r="IS40" s="152"/>
      <c r="IT40" s="152"/>
      <c r="IU40" s="152"/>
      <c r="IV40"/>
    </row>
    <row r="41" s="42" customFormat="1" ht="15" customHeight="1" spans="1:256">
      <c r="A41" s="225" t="s">
        <v>1690</v>
      </c>
      <c r="B41" s="161"/>
      <c r="C41" s="158">
        <v>183461</v>
      </c>
      <c r="D41" s="172">
        <f t="shared" si="3"/>
        <v>0</v>
      </c>
      <c r="E41" s="161"/>
      <c r="F41" s="159">
        <f t="shared" si="4"/>
        <v>-183461</v>
      </c>
      <c r="G41" s="160">
        <f t="shared" si="5"/>
        <v>-100</v>
      </c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  <c r="AA41" s="152"/>
      <c r="AB41" s="152"/>
      <c r="AC41" s="152"/>
      <c r="AD41" s="152"/>
      <c r="AE41" s="152"/>
      <c r="AF41" s="152"/>
      <c r="AG41" s="152"/>
      <c r="AH41" s="152"/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  <c r="BB41" s="152"/>
      <c r="BC41" s="152"/>
      <c r="BD41" s="152"/>
      <c r="BE41" s="152"/>
      <c r="BF41" s="152"/>
      <c r="BG41" s="152"/>
      <c r="BH41" s="152"/>
      <c r="BI41" s="152"/>
      <c r="BJ41" s="152"/>
      <c r="BK41" s="152"/>
      <c r="BL41" s="152"/>
      <c r="BM41" s="152"/>
      <c r="BN41" s="152"/>
      <c r="BO41" s="152"/>
      <c r="BP41" s="152"/>
      <c r="BQ41" s="152"/>
      <c r="BR41" s="152"/>
      <c r="BS41" s="152"/>
      <c r="BT41" s="152"/>
      <c r="BU41" s="152"/>
      <c r="BV41" s="152"/>
      <c r="BW41" s="152"/>
      <c r="BX41" s="152"/>
      <c r="BY41" s="152"/>
      <c r="BZ41" s="152"/>
      <c r="CA41" s="152"/>
      <c r="CB41" s="152"/>
      <c r="CC41" s="152"/>
      <c r="CD41" s="152"/>
      <c r="CE41" s="152"/>
      <c r="CF41" s="152"/>
      <c r="CG41" s="152"/>
      <c r="CH41" s="152"/>
      <c r="CI41" s="152"/>
      <c r="CJ41" s="152"/>
      <c r="CK41" s="152"/>
      <c r="CL41" s="152"/>
      <c r="CM41" s="152"/>
      <c r="CN41" s="152"/>
      <c r="CO41" s="152"/>
      <c r="CP41" s="152"/>
      <c r="CQ41" s="152"/>
      <c r="CR41" s="152"/>
      <c r="CS41" s="152"/>
      <c r="CT41" s="152"/>
      <c r="CU41" s="152"/>
      <c r="CV41" s="152"/>
      <c r="CW41" s="152"/>
      <c r="CX41" s="152"/>
      <c r="CY41" s="152"/>
      <c r="CZ41" s="152"/>
      <c r="DA41" s="152"/>
      <c r="DB41" s="152"/>
      <c r="DC41" s="152"/>
      <c r="DD41" s="152"/>
      <c r="DE41" s="152"/>
      <c r="DF41" s="152"/>
      <c r="DG41" s="152"/>
      <c r="DH41" s="152"/>
      <c r="DI41" s="152"/>
      <c r="DJ41" s="152"/>
      <c r="DK41" s="152"/>
      <c r="DL41" s="152"/>
      <c r="DM41" s="152"/>
      <c r="DN41" s="152"/>
      <c r="DO41" s="152"/>
      <c r="DP41" s="152"/>
      <c r="DQ41" s="152"/>
      <c r="DR41" s="152"/>
      <c r="DS41" s="152"/>
      <c r="DT41" s="152"/>
      <c r="DU41" s="152"/>
      <c r="DV41" s="152"/>
      <c r="DW41" s="152"/>
      <c r="DX41" s="152"/>
      <c r="DY41" s="152"/>
      <c r="DZ41" s="152"/>
      <c r="EA41" s="152"/>
      <c r="EB41" s="152"/>
      <c r="EC41" s="152"/>
      <c r="ED41" s="152"/>
      <c r="EE41" s="152"/>
      <c r="EF41" s="152"/>
      <c r="EG41" s="152"/>
      <c r="EH41" s="152"/>
      <c r="EI41" s="152"/>
      <c r="EJ41" s="152"/>
      <c r="EK41" s="152"/>
      <c r="EL41" s="152"/>
      <c r="EM41" s="152"/>
      <c r="EN41" s="152"/>
      <c r="EO41" s="152"/>
      <c r="EP41" s="152"/>
      <c r="EQ41" s="152"/>
      <c r="ER41" s="152"/>
      <c r="ES41" s="152"/>
      <c r="ET41" s="152"/>
      <c r="EU41" s="152"/>
      <c r="EV41" s="152"/>
      <c r="EW41" s="152"/>
      <c r="EX41" s="152"/>
      <c r="EY41" s="152"/>
      <c r="EZ41" s="152"/>
      <c r="FA41" s="152"/>
      <c r="FB41" s="152"/>
      <c r="FC41" s="152"/>
      <c r="FD41" s="152"/>
      <c r="FE41" s="152"/>
      <c r="FF41" s="152"/>
      <c r="FG41" s="152"/>
      <c r="FH41" s="152"/>
      <c r="FI41" s="152"/>
      <c r="FJ41" s="152"/>
      <c r="FK41" s="152"/>
      <c r="FL41" s="152"/>
      <c r="FM41" s="152"/>
      <c r="FN41" s="152"/>
      <c r="FO41" s="152"/>
      <c r="FP41" s="152"/>
      <c r="FQ41" s="152"/>
      <c r="FR41" s="152"/>
      <c r="FS41" s="152"/>
      <c r="FT41" s="152"/>
      <c r="FU41" s="152"/>
      <c r="FV41" s="152"/>
      <c r="FW41" s="152"/>
      <c r="FX41" s="152"/>
      <c r="FY41" s="152"/>
      <c r="FZ41" s="152"/>
      <c r="GA41" s="152"/>
      <c r="GB41" s="152"/>
      <c r="GC41" s="152"/>
      <c r="GD41" s="152"/>
      <c r="GE41" s="152"/>
      <c r="GF41" s="152"/>
      <c r="GG41" s="152"/>
      <c r="GH41" s="152"/>
      <c r="GI41" s="152"/>
      <c r="GJ41" s="152"/>
      <c r="GK41" s="152"/>
      <c r="GL41" s="152"/>
      <c r="GM41" s="152"/>
      <c r="GN41" s="152"/>
      <c r="GO41" s="152"/>
      <c r="GP41" s="152"/>
      <c r="GQ41" s="152"/>
      <c r="GR41" s="152"/>
      <c r="GS41" s="152"/>
      <c r="GT41" s="152"/>
      <c r="GU41" s="152"/>
      <c r="GV41" s="152"/>
      <c r="GW41" s="152"/>
      <c r="GX41" s="152"/>
      <c r="GY41" s="152"/>
      <c r="GZ41" s="152"/>
      <c r="HA41" s="152"/>
      <c r="HB41" s="152"/>
      <c r="HC41" s="152"/>
      <c r="HD41" s="152"/>
      <c r="HE41" s="152"/>
      <c r="HF41" s="152"/>
      <c r="HG41" s="152"/>
      <c r="HH41" s="152"/>
      <c r="HI41" s="152"/>
      <c r="HJ41" s="152"/>
      <c r="HK41" s="152"/>
      <c r="HL41" s="152"/>
      <c r="HM41" s="152"/>
      <c r="HN41" s="152"/>
      <c r="HO41" s="152"/>
      <c r="HP41" s="152"/>
      <c r="HQ41" s="152"/>
      <c r="HR41" s="152"/>
      <c r="HS41" s="152"/>
      <c r="HT41" s="152"/>
      <c r="HU41" s="152"/>
      <c r="HV41" s="152"/>
      <c r="HW41" s="152"/>
      <c r="HX41" s="152"/>
      <c r="HY41" s="152"/>
      <c r="HZ41" s="152"/>
      <c r="IA41" s="152"/>
      <c r="IB41" s="152"/>
      <c r="IC41" s="152"/>
      <c r="ID41" s="152"/>
      <c r="IE41" s="152"/>
      <c r="IF41" s="152"/>
      <c r="IG41" s="152"/>
      <c r="IH41" s="152"/>
      <c r="II41" s="152"/>
      <c r="IJ41" s="152"/>
      <c r="IK41" s="152"/>
      <c r="IL41" s="152"/>
      <c r="IM41" s="152"/>
      <c r="IN41" s="152"/>
      <c r="IO41" s="152"/>
      <c r="IP41" s="152"/>
      <c r="IQ41" s="152"/>
      <c r="IR41" s="152"/>
      <c r="IS41" s="152"/>
      <c r="IT41" s="152"/>
      <c r="IU41" s="152"/>
      <c r="IV41"/>
    </row>
    <row r="42" s="223" customFormat="1" ht="15" customHeight="1" spans="1:7">
      <c r="A42" s="151" t="s">
        <v>1691</v>
      </c>
      <c r="B42" s="226">
        <f>B37+B38</f>
        <v>75547</v>
      </c>
      <c r="C42" s="227">
        <f>C37+C38</f>
        <v>227847</v>
      </c>
      <c r="D42" s="171">
        <f t="shared" si="3"/>
        <v>301.596357234569</v>
      </c>
      <c r="E42" s="154">
        <f>E37+E38</f>
        <v>76994</v>
      </c>
      <c r="F42" s="155">
        <f t="shared" si="4"/>
        <v>-150853</v>
      </c>
      <c r="G42" s="156">
        <f t="shared" si="5"/>
        <v>-66.2080255610124</v>
      </c>
    </row>
  </sheetData>
  <mergeCells count="9">
    <mergeCell ref="A2:G2"/>
    <mergeCell ref="B4:D4"/>
    <mergeCell ref="E4:G4"/>
    <mergeCell ref="F5:G5"/>
    <mergeCell ref="A4:A6"/>
    <mergeCell ref="B5:B6"/>
    <mergeCell ref="C5:C6"/>
    <mergeCell ref="D5:D6"/>
    <mergeCell ref="E5:E6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IL99"/>
  <sheetViews>
    <sheetView zoomScale="90" zoomScaleNormal="90" topLeftCell="A69" workbookViewId="0">
      <selection activeCell="A2" sqref="A2:G2"/>
    </sheetView>
  </sheetViews>
  <sheetFormatPr defaultColWidth="8.75" defaultRowHeight="26.25" customHeight="1"/>
  <cols>
    <col min="1" max="1" width="48.0583333333333" style="175" customWidth="1"/>
    <col min="2" max="2" width="10.25" style="176" customWidth="1"/>
    <col min="3" max="3" width="10.5" style="177" customWidth="1"/>
    <col min="4" max="4" width="12.25" style="178" customWidth="1"/>
    <col min="5" max="5" width="11.625" style="179"/>
    <col min="6" max="6" width="14.75" style="42" customWidth="1"/>
    <col min="7" max="8" width="11.625" style="42" customWidth="1"/>
    <col min="9" max="29" width="9" style="42"/>
    <col min="30" max="221" width="8.75" style="42"/>
    <col min="222" max="246" width="9" style="42"/>
    <col min="247" max="16384" width="8.75" style="173"/>
  </cols>
  <sheetData>
    <row r="1" s="173" customFormat="1" ht="17.25" customHeight="1" spans="1:246">
      <c r="A1" s="180" t="s">
        <v>1787</v>
      </c>
      <c r="B1" s="176"/>
      <c r="C1" s="177"/>
      <c r="D1" s="178"/>
      <c r="E1" s="179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  <c r="BF1" s="42"/>
      <c r="BG1" s="42"/>
      <c r="BH1" s="42"/>
      <c r="BI1" s="42"/>
      <c r="BJ1" s="42"/>
      <c r="BK1" s="42"/>
      <c r="BL1" s="42"/>
      <c r="BM1" s="42"/>
      <c r="BN1" s="42"/>
      <c r="BO1" s="42"/>
      <c r="BP1" s="42"/>
      <c r="BQ1" s="42"/>
      <c r="BR1" s="42"/>
      <c r="BS1" s="42"/>
      <c r="BT1" s="42"/>
      <c r="BU1" s="42"/>
      <c r="BV1" s="42"/>
      <c r="BW1" s="42"/>
      <c r="BX1" s="42"/>
      <c r="BY1" s="42"/>
      <c r="BZ1" s="42"/>
      <c r="CA1" s="42"/>
      <c r="CB1" s="42"/>
      <c r="CC1" s="42"/>
      <c r="CD1" s="42"/>
      <c r="CE1" s="42"/>
      <c r="CF1" s="42"/>
      <c r="CG1" s="42"/>
      <c r="CH1" s="42"/>
      <c r="CI1" s="42"/>
      <c r="CJ1" s="42"/>
      <c r="CK1" s="42"/>
      <c r="CL1" s="42"/>
      <c r="CM1" s="42"/>
      <c r="CN1" s="42"/>
      <c r="CO1" s="42"/>
      <c r="CP1" s="42"/>
      <c r="CQ1" s="42"/>
      <c r="CR1" s="42"/>
      <c r="CS1" s="42"/>
      <c r="CT1" s="42"/>
      <c r="CU1" s="42"/>
      <c r="CV1" s="42"/>
      <c r="CW1" s="42"/>
      <c r="CX1" s="42"/>
      <c r="CY1" s="42"/>
      <c r="CZ1" s="42"/>
      <c r="DA1" s="42"/>
      <c r="DB1" s="42"/>
      <c r="DC1" s="42"/>
      <c r="DD1" s="42"/>
      <c r="DE1" s="42"/>
      <c r="DF1" s="42"/>
      <c r="DG1" s="42"/>
      <c r="DH1" s="42"/>
      <c r="DI1" s="42"/>
      <c r="DJ1" s="42"/>
      <c r="DK1" s="42"/>
      <c r="DL1" s="42"/>
      <c r="DM1" s="42"/>
      <c r="DN1" s="42"/>
      <c r="DO1" s="42"/>
      <c r="DP1" s="42"/>
      <c r="DQ1" s="42"/>
      <c r="DR1" s="42"/>
      <c r="DS1" s="42"/>
      <c r="DT1" s="42"/>
      <c r="DU1" s="42"/>
      <c r="DV1" s="42"/>
      <c r="DW1" s="42"/>
      <c r="DX1" s="42"/>
      <c r="DY1" s="42"/>
      <c r="DZ1" s="42"/>
      <c r="EA1" s="42"/>
      <c r="EB1" s="42"/>
      <c r="EC1" s="42"/>
      <c r="ED1" s="42"/>
      <c r="EE1" s="42"/>
      <c r="EF1" s="42"/>
      <c r="EG1" s="42"/>
      <c r="EH1" s="42"/>
      <c r="EI1" s="42"/>
      <c r="EJ1" s="42"/>
      <c r="EK1" s="42"/>
      <c r="EL1" s="42"/>
      <c r="EM1" s="42"/>
      <c r="EN1" s="42"/>
      <c r="EO1" s="42"/>
      <c r="EP1" s="42"/>
      <c r="EQ1" s="42"/>
      <c r="ER1" s="42"/>
      <c r="ES1" s="42"/>
      <c r="ET1" s="42"/>
      <c r="EU1" s="42"/>
      <c r="EV1" s="42"/>
      <c r="EW1" s="42"/>
      <c r="EX1" s="42"/>
      <c r="EY1" s="42"/>
      <c r="EZ1" s="42"/>
      <c r="FA1" s="42"/>
      <c r="FB1" s="42"/>
      <c r="FC1" s="42"/>
      <c r="FD1" s="42"/>
      <c r="FE1" s="42"/>
      <c r="FF1" s="42"/>
      <c r="FG1" s="42"/>
      <c r="FH1" s="42"/>
      <c r="FI1" s="42"/>
      <c r="FJ1" s="42"/>
      <c r="FK1" s="42"/>
      <c r="FL1" s="42"/>
      <c r="FM1" s="42"/>
      <c r="FN1" s="42"/>
      <c r="FO1" s="42"/>
      <c r="FP1" s="42"/>
      <c r="FQ1" s="42"/>
      <c r="FR1" s="42"/>
      <c r="FS1" s="42"/>
      <c r="FT1" s="42"/>
      <c r="FU1" s="42"/>
      <c r="FV1" s="42"/>
      <c r="FW1" s="42"/>
      <c r="FX1" s="42"/>
      <c r="FY1" s="42"/>
      <c r="FZ1" s="42"/>
      <c r="GA1" s="42"/>
      <c r="GB1" s="42"/>
      <c r="GC1" s="42"/>
      <c r="GD1" s="42"/>
      <c r="GE1" s="42"/>
      <c r="GF1" s="42"/>
      <c r="GG1" s="42"/>
      <c r="GH1" s="42"/>
      <c r="GI1" s="42"/>
      <c r="GJ1" s="42"/>
      <c r="GK1" s="42"/>
      <c r="GL1" s="42"/>
      <c r="GM1" s="42"/>
      <c r="GN1" s="42"/>
      <c r="GO1" s="42"/>
      <c r="GP1" s="42"/>
      <c r="GQ1" s="42"/>
      <c r="GR1" s="42"/>
      <c r="GS1" s="42"/>
      <c r="GT1" s="42"/>
      <c r="GU1" s="42"/>
      <c r="GV1" s="42"/>
      <c r="GW1" s="42"/>
      <c r="GX1" s="42"/>
      <c r="GY1" s="42"/>
      <c r="GZ1" s="42"/>
      <c r="HA1" s="42"/>
      <c r="HB1" s="42"/>
      <c r="HC1" s="42"/>
      <c r="HD1" s="42"/>
      <c r="HE1" s="42"/>
      <c r="HF1" s="42"/>
      <c r="HG1" s="42"/>
      <c r="HH1" s="42"/>
      <c r="HI1" s="42"/>
      <c r="HJ1" s="42"/>
      <c r="HK1" s="42"/>
      <c r="HL1" s="42"/>
      <c r="HM1" s="42"/>
      <c r="HN1" s="42"/>
      <c r="HO1" s="42"/>
      <c r="HP1" s="42"/>
      <c r="HQ1" s="42"/>
      <c r="HR1" s="42"/>
      <c r="HS1" s="42"/>
      <c r="HT1" s="42"/>
      <c r="HU1" s="42"/>
      <c r="HV1" s="42"/>
      <c r="HW1" s="42"/>
      <c r="HX1" s="42"/>
      <c r="HY1" s="42"/>
      <c r="HZ1" s="42"/>
      <c r="IA1" s="42"/>
      <c r="IB1" s="42"/>
      <c r="IC1" s="42"/>
      <c r="ID1" s="42"/>
      <c r="IE1" s="42"/>
      <c r="IF1" s="42"/>
      <c r="IG1" s="42"/>
      <c r="IH1" s="42"/>
      <c r="II1" s="42"/>
      <c r="IJ1" s="42"/>
      <c r="IK1" s="42"/>
      <c r="IL1" s="42"/>
    </row>
    <row r="2" s="173" customFormat="1" ht="27" customHeight="1" spans="1:246">
      <c r="A2" s="181" t="s">
        <v>1788</v>
      </c>
      <c r="B2" s="181"/>
      <c r="C2" s="181"/>
      <c r="D2" s="181"/>
      <c r="E2" s="182"/>
      <c r="F2" s="181"/>
      <c r="G2" s="181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  <c r="DC2" s="42"/>
      <c r="DD2" s="42"/>
      <c r="DE2" s="42"/>
      <c r="DF2" s="42"/>
      <c r="DG2" s="42"/>
      <c r="DH2" s="42"/>
      <c r="DI2" s="42"/>
      <c r="DJ2" s="42"/>
      <c r="DK2" s="42"/>
      <c r="DL2" s="42"/>
      <c r="DM2" s="42"/>
      <c r="DN2" s="42"/>
      <c r="DO2" s="42"/>
      <c r="DP2" s="42"/>
      <c r="DQ2" s="42"/>
      <c r="DR2" s="42"/>
      <c r="DS2" s="42"/>
      <c r="DT2" s="42"/>
      <c r="DU2" s="42"/>
      <c r="DV2" s="42"/>
      <c r="DW2" s="42"/>
      <c r="DX2" s="42"/>
      <c r="DY2" s="42"/>
      <c r="DZ2" s="42"/>
      <c r="EA2" s="42"/>
      <c r="EB2" s="42"/>
      <c r="EC2" s="42"/>
      <c r="ED2" s="42"/>
      <c r="EE2" s="42"/>
      <c r="EF2" s="42"/>
      <c r="EG2" s="42"/>
      <c r="EH2" s="42"/>
      <c r="EI2" s="42"/>
      <c r="EJ2" s="42"/>
      <c r="EK2" s="42"/>
      <c r="EL2" s="42"/>
      <c r="EM2" s="42"/>
      <c r="EN2" s="42"/>
      <c r="EO2" s="42"/>
      <c r="EP2" s="42"/>
      <c r="EQ2" s="42"/>
      <c r="ER2" s="42"/>
      <c r="ES2" s="42"/>
      <c r="ET2" s="42"/>
      <c r="EU2" s="42"/>
      <c r="EV2" s="42"/>
      <c r="EW2" s="42"/>
      <c r="EX2" s="42"/>
      <c r="EY2" s="42"/>
      <c r="EZ2" s="42"/>
      <c r="FA2" s="42"/>
      <c r="FB2" s="42"/>
      <c r="FC2" s="42"/>
      <c r="FD2" s="42"/>
      <c r="FE2" s="42"/>
      <c r="FF2" s="42"/>
      <c r="FG2" s="42"/>
      <c r="FH2" s="42"/>
      <c r="FI2" s="42"/>
      <c r="FJ2" s="42"/>
      <c r="FK2" s="42"/>
      <c r="FL2" s="42"/>
      <c r="FM2" s="42"/>
      <c r="FN2" s="42"/>
      <c r="FO2" s="42"/>
      <c r="FP2" s="42"/>
      <c r="FQ2" s="42"/>
      <c r="FR2" s="42"/>
      <c r="FS2" s="42"/>
      <c r="FT2" s="42"/>
      <c r="FU2" s="42"/>
      <c r="FV2" s="42"/>
      <c r="FW2" s="42"/>
      <c r="FX2" s="42"/>
      <c r="FY2" s="42"/>
      <c r="FZ2" s="42"/>
      <c r="GA2" s="42"/>
      <c r="GB2" s="42"/>
      <c r="GC2" s="42"/>
      <c r="GD2" s="42"/>
      <c r="GE2" s="42"/>
      <c r="GF2" s="42"/>
      <c r="GG2" s="42"/>
      <c r="GH2" s="42"/>
      <c r="GI2" s="42"/>
      <c r="GJ2" s="42"/>
      <c r="GK2" s="42"/>
      <c r="GL2" s="42"/>
      <c r="GM2" s="42"/>
      <c r="GN2" s="42"/>
      <c r="GO2" s="42"/>
      <c r="GP2" s="42"/>
      <c r="GQ2" s="42"/>
      <c r="GR2" s="42"/>
      <c r="GS2" s="42"/>
      <c r="GT2" s="42"/>
      <c r="GU2" s="42"/>
      <c r="GV2" s="42"/>
      <c r="GW2" s="42"/>
      <c r="GX2" s="42"/>
      <c r="GY2" s="42"/>
      <c r="GZ2" s="42"/>
      <c r="HA2" s="42"/>
      <c r="HB2" s="42"/>
      <c r="HC2" s="42"/>
      <c r="HD2" s="42"/>
      <c r="HE2" s="42"/>
      <c r="HF2" s="42"/>
      <c r="HG2" s="42"/>
      <c r="HH2" s="42"/>
      <c r="HI2" s="42"/>
      <c r="HJ2" s="42"/>
      <c r="HK2" s="42"/>
      <c r="HL2" s="42"/>
      <c r="HM2" s="42"/>
      <c r="HN2" s="42"/>
      <c r="HO2" s="42"/>
      <c r="HP2" s="42"/>
      <c r="HQ2" s="42"/>
      <c r="HR2" s="42"/>
      <c r="HS2" s="42"/>
      <c r="HT2" s="42"/>
      <c r="HU2" s="42"/>
      <c r="HV2" s="42"/>
      <c r="HW2" s="42"/>
      <c r="HX2" s="42"/>
      <c r="HY2" s="42"/>
      <c r="HZ2" s="42"/>
      <c r="IA2" s="42"/>
      <c r="IB2" s="42"/>
      <c r="IC2" s="42"/>
      <c r="ID2" s="42"/>
      <c r="IE2" s="42"/>
      <c r="IF2" s="42"/>
      <c r="IG2" s="42"/>
      <c r="IH2" s="42"/>
      <c r="II2" s="42"/>
      <c r="IJ2" s="42"/>
      <c r="IK2" s="42"/>
      <c r="IL2" s="42"/>
    </row>
    <row r="3" s="174" customFormat="1" ht="14.25" customHeight="1" spans="1:7">
      <c r="A3" s="183"/>
      <c r="B3" s="183"/>
      <c r="C3" s="183"/>
      <c r="D3" s="184"/>
      <c r="E3" s="185"/>
      <c r="F3" s="186" t="s">
        <v>37</v>
      </c>
      <c r="G3" s="186"/>
    </row>
    <row r="4" s="173" customFormat="1" ht="14.25" customHeight="1" spans="1:246">
      <c r="A4" s="150" t="s">
        <v>1694</v>
      </c>
      <c r="B4" s="187" t="s">
        <v>39</v>
      </c>
      <c r="C4" s="188"/>
      <c r="D4" s="188"/>
      <c r="E4" s="189" t="s">
        <v>40</v>
      </c>
      <c r="F4" s="188"/>
      <c r="G4" s="190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42"/>
      <c r="DF4" s="42"/>
      <c r="DG4" s="42"/>
      <c r="DH4" s="42"/>
      <c r="DI4" s="42"/>
      <c r="DJ4" s="42"/>
      <c r="DK4" s="42"/>
      <c r="DL4" s="42"/>
      <c r="DM4" s="42"/>
      <c r="DN4" s="42"/>
      <c r="DO4" s="42"/>
      <c r="DP4" s="42"/>
      <c r="DQ4" s="42"/>
      <c r="DR4" s="42"/>
      <c r="DS4" s="42"/>
      <c r="DT4" s="42"/>
      <c r="DU4" s="42"/>
      <c r="DV4" s="42"/>
      <c r="DW4" s="42"/>
      <c r="DX4" s="42"/>
      <c r="DY4" s="42"/>
      <c r="DZ4" s="42"/>
      <c r="EA4" s="42"/>
      <c r="EB4" s="42"/>
      <c r="EC4" s="42"/>
      <c r="ED4" s="42"/>
      <c r="EE4" s="42"/>
      <c r="EF4" s="42"/>
      <c r="EG4" s="42"/>
      <c r="EH4" s="42"/>
      <c r="EI4" s="42"/>
      <c r="EJ4" s="42"/>
      <c r="EK4" s="42"/>
      <c r="EL4" s="42"/>
      <c r="EM4" s="42"/>
      <c r="EN4" s="42"/>
      <c r="EO4" s="42"/>
      <c r="EP4" s="42"/>
      <c r="EQ4" s="42"/>
      <c r="ER4" s="42"/>
      <c r="ES4" s="42"/>
      <c r="ET4" s="42"/>
      <c r="EU4" s="42"/>
      <c r="EV4" s="42"/>
      <c r="EW4" s="42"/>
      <c r="EX4" s="42"/>
      <c r="EY4" s="42"/>
      <c r="EZ4" s="42"/>
      <c r="FA4" s="42"/>
      <c r="FB4" s="42"/>
      <c r="FC4" s="42"/>
      <c r="FD4" s="42"/>
      <c r="FE4" s="42"/>
      <c r="FF4" s="42"/>
      <c r="FG4" s="42"/>
      <c r="FH4" s="42"/>
      <c r="FI4" s="42"/>
      <c r="FJ4" s="42"/>
      <c r="FK4" s="42"/>
      <c r="FL4" s="42"/>
      <c r="FM4" s="42"/>
      <c r="FN4" s="42"/>
      <c r="FO4" s="42"/>
      <c r="FP4" s="42"/>
      <c r="FQ4" s="42"/>
      <c r="FR4" s="42"/>
      <c r="FS4" s="42"/>
      <c r="FT4" s="42"/>
      <c r="FU4" s="42"/>
      <c r="FV4" s="42"/>
      <c r="FW4" s="42"/>
      <c r="FX4" s="42"/>
      <c r="FY4" s="42"/>
      <c r="FZ4" s="42"/>
      <c r="GA4" s="42"/>
      <c r="GB4" s="42"/>
      <c r="GC4" s="42"/>
      <c r="GD4" s="42"/>
      <c r="GE4" s="42"/>
      <c r="GF4" s="42"/>
      <c r="GG4" s="42"/>
      <c r="GH4" s="42"/>
      <c r="GI4" s="42"/>
      <c r="GJ4" s="42"/>
      <c r="GK4" s="42"/>
      <c r="GL4" s="42"/>
      <c r="GM4" s="42"/>
      <c r="GN4" s="42"/>
      <c r="GO4" s="42"/>
      <c r="GP4" s="42"/>
      <c r="GQ4" s="42"/>
      <c r="GR4" s="42"/>
      <c r="GS4" s="42"/>
      <c r="GT4" s="42"/>
      <c r="GU4" s="42"/>
      <c r="GV4" s="42"/>
      <c r="GW4" s="42"/>
      <c r="GX4" s="42"/>
      <c r="GY4" s="42"/>
      <c r="GZ4" s="42"/>
      <c r="HA4" s="42"/>
      <c r="HB4" s="42"/>
      <c r="HC4" s="42"/>
      <c r="HD4" s="42"/>
      <c r="HE4" s="42"/>
      <c r="HF4" s="42"/>
      <c r="HG4" s="42"/>
      <c r="HH4" s="42"/>
      <c r="HI4" s="42"/>
      <c r="HJ4" s="42"/>
      <c r="HK4" s="42"/>
      <c r="HL4" s="42"/>
      <c r="HM4" s="42"/>
      <c r="HN4" s="42"/>
      <c r="HO4" s="42"/>
      <c r="HP4" s="42"/>
      <c r="HQ4" s="42"/>
      <c r="HR4" s="42"/>
      <c r="HS4" s="42"/>
      <c r="HT4" s="42"/>
      <c r="HU4" s="42"/>
      <c r="HV4" s="42"/>
      <c r="HW4" s="42"/>
      <c r="HX4" s="42"/>
      <c r="HY4" s="42"/>
      <c r="HZ4" s="42"/>
      <c r="IA4" s="42"/>
      <c r="IB4" s="42"/>
      <c r="IC4" s="42"/>
      <c r="ID4" s="42"/>
      <c r="IE4" s="42"/>
      <c r="IF4" s="42"/>
      <c r="IG4" s="42"/>
      <c r="IH4" s="42"/>
      <c r="II4" s="42"/>
      <c r="IJ4" s="42"/>
      <c r="IK4" s="42"/>
      <c r="IL4" s="42"/>
    </row>
    <row r="5" s="165" customFormat="1" ht="14.25" customHeight="1" spans="1:7">
      <c r="A5" s="150"/>
      <c r="B5" s="150" t="s">
        <v>41</v>
      </c>
      <c r="C5" s="191" t="s">
        <v>42</v>
      </c>
      <c r="D5" s="192" t="s">
        <v>43</v>
      </c>
      <c r="E5" s="193" t="s">
        <v>44</v>
      </c>
      <c r="F5" s="150" t="s">
        <v>150</v>
      </c>
      <c r="G5" s="150"/>
    </row>
    <row r="6" s="165" customFormat="1" ht="14.25" customHeight="1" spans="1:7">
      <c r="A6" s="150"/>
      <c r="B6" s="150"/>
      <c r="C6" s="194"/>
      <c r="D6" s="195"/>
      <c r="E6" s="196"/>
      <c r="F6" s="150" t="s">
        <v>50</v>
      </c>
      <c r="G6" s="150" t="s">
        <v>151</v>
      </c>
    </row>
    <row r="7" s="165" customFormat="1" ht="14.25" customHeight="1" spans="1:7">
      <c r="A7" s="197" t="s">
        <v>1695</v>
      </c>
      <c r="B7" s="155">
        <f>SUM(B8,B11,B13)</f>
        <v>0</v>
      </c>
      <c r="C7" s="155">
        <f>SUM(C8,C11,C13)</f>
        <v>7</v>
      </c>
      <c r="D7" s="155">
        <f t="shared" ref="D7:D17" si="0">IF(B7=0,0,C7/B7)*100</f>
        <v>0</v>
      </c>
      <c r="E7" s="162">
        <f>SUM(E8,E11,E13)</f>
        <v>0</v>
      </c>
      <c r="F7" s="155">
        <f t="shared" ref="F7:F17" si="1">E7-B7</f>
        <v>0</v>
      </c>
      <c r="G7" s="155">
        <f t="shared" ref="G7:G17" si="2">IF(B7=0,0,F7/B7*100)</f>
        <v>0</v>
      </c>
    </row>
    <row r="8" s="165" customFormat="1" ht="14.25" customHeight="1" spans="1:7">
      <c r="A8" s="198" t="s">
        <v>1696</v>
      </c>
      <c r="B8" s="159">
        <f>SUM(B10)</f>
        <v>0</v>
      </c>
      <c r="C8" s="159">
        <f>SUM(C9:C10)</f>
        <v>7</v>
      </c>
      <c r="D8" s="159">
        <f t="shared" si="0"/>
        <v>0</v>
      </c>
      <c r="E8" s="199">
        <f>SUM(E10)</f>
        <v>0</v>
      </c>
      <c r="F8" s="159">
        <f t="shared" si="1"/>
        <v>0</v>
      </c>
      <c r="G8" s="159">
        <f t="shared" si="2"/>
        <v>0</v>
      </c>
    </row>
    <row r="9" s="165" customFormat="1" ht="14.25" customHeight="1" spans="1:7">
      <c r="A9" s="198" t="s">
        <v>1697</v>
      </c>
      <c r="B9" s="159"/>
      <c r="C9" s="159"/>
      <c r="D9" s="159"/>
      <c r="E9" s="199"/>
      <c r="F9" s="159"/>
      <c r="G9" s="159"/>
    </row>
    <row r="10" s="165" customFormat="1" ht="14.25" customHeight="1" spans="1:7">
      <c r="A10" s="198" t="s">
        <v>1698</v>
      </c>
      <c r="B10" s="159"/>
      <c r="C10" s="159">
        <v>7</v>
      </c>
      <c r="D10" s="159">
        <f t="shared" si="0"/>
        <v>0</v>
      </c>
      <c r="E10" s="199"/>
      <c r="F10" s="159">
        <f t="shared" si="1"/>
        <v>0</v>
      </c>
      <c r="G10" s="159">
        <f t="shared" si="2"/>
        <v>0</v>
      </c>
    </row>
    <row r="11" s="173" customFormat="1" ht="14.25" customHeight="1" spans="1:246">
      <c r="A11" s="200" t="s">
        <v>1699</v>
      </c>
      <c r="B11" s="201">
        <f>SUM(B12)</f>
        <v>0</v>
      </c>
      <c r="C11" s="159">
        <f>SUM(C12)</f>
        <v>0</v>
      </c>
      <c r="D11" s="159">
        <f t="shared" si="0"/>
        <v>0</v>
      </c>
      <c r="E11" s="202"/>
      <c r="F11" s="159">
        <f t="shared" si="1"/>
        <v>0</v>
      </c>
      <c r="G11" s="159">
        <f t="shared" si="2"/>
        <v>0</v>
      </c>
      <c r="H11" s="165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  <c r="IK11" s="42"/>
      <c r="IL11" s="42"/>
    </row>
    <row r="12" s="173" customFormat="1" ht="14.25" customHeight="1" spans="1:246">
      <c r="A12" s="200" t="s">
        <v>1700</v>
      </c>
      <c r="B12" s="201"/>
      <c r="C12" s="159"/>
      <c r="D12" s="159">
        <f t="shared" si="0"/>
        <v>0</v>
      </c>
      <c r="E12" s="202"/>
      <c r="F12" s="159">
        <f t="shared" si="1"/>
        <v>0</v>
      </c>
      <c r="G12" s="159">
        <f t="shared" si="2"/>
        <v>0</v>
      </c>
      <c r="H12" s="165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  <c r="IK12" s="42"/>
      <c r="IL12" s="42"/>
    </row>
    <row r="13" s="173" customFormat="1" ht="14.25" customHeight="1" spans="1:246">
      <c r="A13" s="198" t="s">
        <v>1701</v>
      </c>
      <c r="B13" s="203"/>
      <c r="C13" s="159"/>
      <c r="D13" s="159">
        <f t="shared" si="0"/>
        <v>0</v>
      </c>
      <c r="E13" s="202"/>
      <c r="F13" s="159">
        <f t="shared" si="1"/>
        <v>0</v>
      </c>
      <c r="G13" s="159">
        <f t="shared" si="2"/>
        <v>0</v>
      </c>
      <c r="H13" s="165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  <c r="IK13" s="42"/>
      <c r="IL13" s="42"/>
    </row>
    <row r="14" s="173" customFormat="1" ht="14.25" customHeight="1" spans="1:246">
      <c r="A14" s="197" t="s">
        <v>1702</v>
      </c>
      <c r="B14" s="155">
        <f>SUM(B15,B27,B29,B30,B34,B36:B40)</f>
        <v>16877</v>
      </c>
      <c r="C14" s="155">
        <f>SUM(C15,C27,C29,C30,C34,C36:C40)</f>
        <v>21528</v>
      </c>
      <c r="D14" s="155">
        <f t="shared" si="0"/>
        <v>127.558215322628</v>
      </c>
      <c r="E14" s="162">
        <f>SUM(E15,E27,E29,E30,E34,E36:E40)</f>
        <v>8551</v>
      </c>
      <c r="F14" s="155">
        <f t="shared" si="1"/>
        <v>-8326</v>
      </c>
      <c r="G14" s="155">
        <f t="shared" si="2"/>
        <v>-49.3334123363157</v>
      </c>
      <c r="H14" s="165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  <c r="IK14" s="42"/>
      <c r="IL14" s="42"/>
    </row>
    <row r="15" s="173" customFormat="1" ht="14.25" customHeight="1" spans="1:246">
      <c r="A15" s="200" t="s">
        <v>1703</v>
      </c>
      <c r="B15" s="199">
        <f>SUM(B16:B26)</f>
        <v>15528</v>
      </c>
      <c r="C15" s="159">
        <f>SUM(C16:C26)</f>
        <v>9423</v>
      </c>
      <c r="D15" s="159">
        <f t="shared" si="0"/>
        <v>60.6839258114374</v>
      </c>
      <c r="E15" s="199">
        <f>SUM(E16:E26)</f>
        <v>7250</v>
      </c>
      <c r="F15" s="159">
        <f t="shared" si="1"/>
        <v>-8278</v>
      </c>
      <c r="G15" s="159">
        <f t="shared" si="2"/>
        <v>-53.3101494075219</v>
      </c>
      <c r="H15" s="165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  <c r="IK15" s="42"/>
      <c r="IL15" s="42"/>
    </row>
    <row r="16" s="173" customFormat="1" ht="14.25" customHeight="1" spans="1:246">
      <c r="A16" s="204" t="s">
        <v>1704</v>
      </c>
      <c r="B16" s="199">
        <v>9065</v>
      </c>
      <c r="C16" s="159">
        <v>1710</v>
      </c>
      <c r="D16" s="159">
        <f t="shared" si="0"/>
        <v>18.8637617209046</v>
      </c>
      <c r="E16" s="199">
        <v>2030</v>
      </c>
      <c r="F16" s="159">
        <f t="shared" si="1"/>
        <v>-7035</v>
      </c>
      <c r="G16" s="159">
        <f t="shared" si="2"/>
        <v>-77.6061776061776</v>
      </c>
      <c r="H16" s="165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  <c r="IK16" s="42"/>
      <c r="IL16" s="42"/>
    </row>
    <row r="17" s="173" customFormat="1" ht="14.25" customHeight="1" spans="1:246">
      <c r="A17" s="204" t="s">
        <v>1705</v>
      </c>
      <c r="B17" s="199">
        <v>70</v>
      </c>
      <c r="C17" s="159"/>
      <c r="D17" s="159">
        <f t="shared" si="0"/>
        <v>0</v>
      </c>
      <c r="E17" s="199"/>
      <c r="F17" s="159">
        <f t="shared" si="1"/>
        <v>-70</v>
      </c>
      <c r="G17" s="159">
        <f t="shared" si="2"/>
        <v>-100</v>
      </c>
      <c r="H17" s="165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  <c r="IK17" s="42"/>
      <c r="IL17" s="42"/>
    </row>
    <row r="18" s="173" customFormat="1" ht="14.25" customHeight="1" spans="1:246">
      <c r="A18" s="204" t="s">
        <v>1706</v>
      </c>
      <c r="B18" s="199"/>
      <c r="C18" s="159">
        <v>117</v>
      </c>
      <c r="D18" s="159"/>
      <c r="E18" s="199"/>
      <c r="F18" s="159"/>
      <c r="G18" s="159"/>
      <c r="H18" s="165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  <c r="IK18" s="42"/>
      <c r="IL18" s="42"/>
    </row>
    <row r="19" s="173" customFormat="1" ht="14.25" customHeight="1" spans="1:246">
      <c r="A19" s="204" t="s">
        <v>1707</v>
      </c>
      <c r="B19" s="199">
        <v>1115</v>
      </c>
      <c r="C19" s="159">
        <v>127</v>
      </c>
      <c r="D19" s="159">
        <f t="shared" ref="D19:D21" si="3">IF(B19=0,0,C19/B19)*100</f>
        <v>11.390134529148</v>
      </c>
      <c r="E19" s="199">
        <v>720</v>
      </c>
      <c r="F19" s="159">
        <f>E19-B19</f>
        <v>-395</v>
      </c>
      <c r="G19" s="159">
        <f>IF(B19=0,0,F19/B19*100)</f>
        <v>-35.4260089686099</v>
      </c>
      <c r="H19" s="165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  <c r="IK19" s="42"/>
      <c r="IL19" s="42"/>
    </row>
    <row r="20" s="173" customFormat="1" ht="14.25" customHeight="1" spans="1:246">
      <c r="A20" s="204" t="s">
        <v>1708</v>
      </c>
      <c r="B20" s="199">
        <v>4500</v>
      </c>
      <c r="C20" s="159">
        <v>2131</v>
      </c>
      <c r="D20" s="159">
        <f t="shared" si="3"/>
        <v>47.3555555555556</v>
      </c>
      <c r="E20" s="199">
        <v>4500</v>
      </c>
      <c r="F20" s="159"/>
      <c r="G20" s="159"/>
      <c r="H20" s="165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  <c r="IK20" s="42"/>
      <c r="IL20" s="42"/>
    </row>
    <row r="21" s="173" customFormat="1" ht="14.25" customHeight="1" spans="1:246">
      <c r="A21" s="204" t="s">
        <v>1709</v>
      </c>
      <c r="B21" s="199"/>
      <c r="C21" s="159">
        <v>25</v>
      </c>
      <c r="D21" s="159">
        <f t="shared" si="3"/>
        <v>0</v>
      </c>
      <c r="E21" s="199"/>
      <c r="F21" s="159">
        <f>E21-B21</f>
        <v>0</v>
      </c>
      <c r="G21" s="159">
        <f>IF(B21=0,0,F21/B21*100)</f>
        <v>0</v>
      </c>
      <c r="H21" s="165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  <c r="IK21" s="42"/>
      <c r="IL21" s="42"/>
    </row>
    <row r="22" s="173" customFormat="1" ht="14.25" customHeight="1" spans="1:246">
      <c r="A22" s="204" t="s">
        <v>1710</v>
      </c>
      <c r="B22" s="199"/>
      <c r="C22" s="159">
        <v>1165</v>
      </c>
      <c r="D22" s="159"/>
      <c r="E22" s="199"/>
      <c r="F22" s="159"/>
      <c r="G22" s="159"/>
      <c r="H22" s="165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  <c r="IK22" s="42"/>
      <c r="IL22" s="42"/>
    </row>
    <row r="23" s="173" customFormat="1" ht="14.25" customHeight="1" spans="1:246">
      <c r="A23" s="204" t="s">
        <v>1711</v>
      </c>
      <c r="B23" s="199"/>
      <c r="C23" s="159">
        <v>396</v>
      </c>
      <c r="D23" s="159"/>
      <c r="E23" s="199"/>
      <c r="F23" s="159"/>
      <c r="G23" s="159"/>
      <c r="H23" s="165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  <c r="IK23" s="42"/>
      <c r="IL23" s="42"/>
    </row>
    <row r="24" s="173" customFormat="1" ht="14.25" customHeight="1" spans="1:246">
      <c r="A24" s="204" t="s">
        <v>1712</v>
      </c>
      <c r="B24" s="199"/>
      <c r="C24" s="159">
        <v>50</v>
      </c>
      <c r="D24" s="159"/>
      <c r="E24" s="199"/>
      <c r="F24" s="159"/>
      <c r="G24" s="159"/>
      <c r="H24" s="165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  <c r="IK24" s="42"/>
      <c r="IL24" s="42"/>
    </row>
    <row r="25" s="173" customFormat="1" ht="14.25" customHeight="1" spans="1:246">
      <c r="A25" s="204" t="s">
        <v>1713</v>
      </c>
      <c r="B25" s="199">
        <v>778</v>
      </c>
      <c r="C25" s="159">
        <v>474</v>
      </c>
      <c r="D25" s="159"/>
      <c r="E25" s="199"/>
      <c r="F25" s="159"/>
      <c r="G25" s="159"/>
      <c r="H25" s="165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  <c r="IK25" s="42"/>
      <c r="IL25" s="42"/>
    </row>
    <row r="26" s="173" customFormat="1" ht="14.25" customHeight="1" spans="1:246">
      <c r="A26" s="204" t="s">
        <v>1714</v>
      </c>
      <c r="B26" s="199"/>
      <c r="C26" s="159">
        <v>3228</v>
      </c>
      <c r="D26" s="159">
        <f t="shared" ref="D26:D60" si="4">IF(B26=0,0,C26/B26)*100</f>
        <v>0</v>
      </c>
      <c r="E26" s="199"/>
      <c r="F26" s="159">
        <f t="shared" ref="F26:F40" si="5">E26-B26</f>
        <v>0</v>
      </c>
      <c r="G26" s="159">
        <f t="shared" ref="G26:G40" si="6">IF(B26=0,0,F26/B26*100)</f>
        <v>0</v>
      </c>
      <c r="H26" s="165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  <c r="IK26" s="42"/>
      <c r="IL26" s="42"/>
    </row>
    <row r="27" s="173" customFormat="1" ht="14.25" customHeight="1" spans="1:246">
      <c r="A27" s="200" t="s">
        <v>1715</v>
      </c>
      <c r="B27" s="199"/>
      <c r="C27" s="159">
        <f>SUM(C28)</f>
        <v>76</v>
      </c>
      <c r="D27" s="159">
        <f t="shared" si="4"/>
        <v>0</v>
      </c>
      <c r="E27" s="199"/>
      <c r="F27" s="159">
        <f t="shared" si="5"/>
        <v>0</v>
      </c>
      <c r="G27" s="159">
        <f t="shared" si="6"/>
        <v>0</v>
      </c>
      <c r="H27" s="165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  <c r="IK27" s="42"/>
      <c r="IL27" s="42"/>
    </row>
    <row r="28" s="173" customFormat="1" ht="14.25" customHeight="1" spans="1:246">
      <c r="A28" s="204" t="s">
        <v>1716</v>
      </c>
      <c r="B28" s="199"/>
      <c r="C28" s="159">
        <v>76</v>
      </c>
      <c r="D28" s="159">
        <f t="shared" si="4"/>
        <v>0</v>
      </c>
      <c r="E28" s="199"/>
      <c r="F28" s="159">
        <f t="shared" si="5"/>
        <v>0</v>
      </c>
      <c r="G28" s="159">
        <f t="shared" si="6"/>
        <v>0</v>
      </c>
      <c r="H28" s="165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  <c r="IK28" s="42"/>
      <c r="IL28" s="42"/>
    </row>
    <row r="29" s="173" customFormat="1" ht="14.25" customHeight="1" spans="1:246">
      <c r="A29" s="200" t="s">
        <v>1717</v>
      </c>
      <c r="B29" s="199"/>
      <c r="C29" s="159"/>
      <c r="D29" s="159">
        <f t="shared" si="4"/>
        <v>0</v>
      </c>
      <c r="E29" s="199"/>
      <c r="F29" s="159">
        <f t="shared" si="5"/>
        <v>0</v>
      </c>
      <c r="G29" s="159">
        <f t="shared" si="6"/>
        <v>0</v>
      </c>
      <c r="H29" s="165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2"/>
      <c r="GT29" s="42"/>
      <c r="GU29" s="42"/>
      <c r="GV29" s="42"/>
      <c r="GW29" s="42"/>
      <c r="GX29" s="42"/>
      <c r="GY29" s="42"/>
      <c r="GZ29" s="42"/>
      <c r="HA29" s="42"/>
      <c r="HB29" s="42"/>
      <c r="HC29" s="42"/>
      <c r="HD29" s="42"/>
      <c r="HE29" s="42"/>
      <c r="HF29" s="42"/>
      <c r="HG29" s="42"/>
      <c r="HH29" s="42"/>
      <c r="HI29" s="42"/>
      <c r="HJ29" s="42"/>
      <c r="HK29" s="42"/>
      <c r="HL29" s="42"/>
      <c r="HM29" s="42"/>
      <c r="HN29" s="42"/>
      <c r="HO29" s="42"/>
      <c r="HP29" s="42"/>
      <c r="HQ29" s="42"/>
      <c r="HR29" s="42"/>
      <c r="HS29" s="42"/>
      <c r="HT29" s="42"/>
      <c r="HU29" s="42"/>
      <c r="HV29" s="42"/>
      <c r="HW29" s="42"/>
      <c r="HX29" s="42"/>
      <c r="HY29" s="42"/>
      <c r="HZ29" s="42"/>
      <c r="IA29" s="42"/>
      <c r="IB29" s="42"/>
      <c r="IC29" s="42"/>
      <c r="ID29" s="42"/>
      <c r="IE29" s="42"/>
      <c r="IF29" s="42"/>
      <c r="IG29" s="42"/>
      <c r="IH29" s="42"/>
      <c r="II29" s="42"/>
      <c r="IJ29" s="42"/>
      <c r="IK29" s="42"/>
      <c r="IL29" s="42"/>
    </row>
    <row r="30" s="173" customFormat="1" ht="14.25" customHeight="1" spans="1:246">
      <c r="A30" s="200" t="s">
        <v>1718</v>
      </c>
      <c r="B30" s="199">
        <v>250</v>
      </c>
      <c r="C30" s="159">
        <f>SUM(C31:C33)</f>
        <v>160</v>
      </c>
      <c r="D30" s="159">
        <f t="shared" si="4"/>
        <v>64</v>
      </c>
      <c r="E30" s="199">
        <f>SUM(E31:E33)</f>
        <v>201</v>
      </c>
      <c r="F30" s="159">
        <f t="shared" si="5"/>
        <v>-49</v>
      </c>
      <c r="G30" s="159">
        <f t="shared" si="6"/>
        <v>-19.6</v>
      </c>
      <c r="H30" s="165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2"/>
      <c r="GT30" s="42"/>
      <c r="GU30" s="42"/>
      <c r="GV30" s="42"/>
      <c r="GW30" s="42"/>
      <c r="GX30" s="42"/>
      <c r="GY30" s="42"/>
      <c r="GZ30" s="42"/>
      <c r="HA30" s="42"/>
      <c r="HB30" s="42"/>
      <c r="HC30" s="42"/>
      <c r="HD30" s="42"/>
      <c r="HE30" s="42"/>
      <c r="HF30" s="42"/>
      <c r="HG30" s="42"/>
      <c r="HH30" s="42"/>
      <c r="HI30" s="42"/>
      <c r="HJ30" s="42"/>
      <c r="HK30" s="42"/>
      <c r="HL30" s="42"/>
      <c r="HM30" s="42"/>
      <c r="HN30" s="42"/>
      <c r="HO30" s="42"/>
      <c r="HP30" s="42"/>
      <c r="HQ30" s="42"/>
      <c r="HR30" s="42"/>
      <c r="HS30" s="42"/>
      <c r="HT30" s="42"/>
      <c r="HU30" s="42"/>
      <c r="HV30" s="42"/>
      <c r="HW30" s="42"/>
      <c r="HX30" s="42"/>
      <c r="HY30" s="42"/>
      <c r="HZ30" s="42"/>
      <c r="IA30" s="42"/>
      <c r="IB30" s="42"/>
      <c r="IC30" s="42"/>
      <c r="ID30" s="42"/>
      <c r="IE30" s="42"/>
      <c r="IF30" s="42"/>
      <c r="IG30" s="42"/>
      <c r="IH30" s="42"/>
      <c r="II30" s="42"/>
      <c r="IJ30" s="42"/>
      <c r="IK30" s="42"/>
      <c r="IL30" s="42"/>
    </row>
    <row r="31" s="173" customFormat="1" ht="14.25" customHeight="1" spans="1:246">
      <c r="A31" s="200" t="s">
        <v>1719</v>
      </c>
      <c r="B31" s="199"/>
      <c r="C31" s="159">
        <v>160</v>
      </c>
      <c r="D31" s="159">
        <f t="shared" si="4"/>
        <v>0</v>
      </c>
      <c r="E31" s="199"/>
      <c r="F31" s="159">
        <f t="shared" si="5"/>
        <v>0</v>
      </c>
      <c r="G31" s="159">
        <f t="shared" si="6"/>
        <v>0</v>
      </c>
      <c r="H31" s="165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2"/>
      <c r="GT31" s="42"/>
      <c r="GU31" s="42"/>
      <c r="GV31" s="42"/>
      <c r="GW31" s="42"/>
      <c r="GX31" s="42"/>
      <c r="GY31" s="42"/>
      <c r="GZ31" s="42"/>
      <c r="HA31" s="42"/>
      <c r="HB31" s="42"/>
      <c r="HC31" s="42"/>
      <c r="HD31" s="42"/>
      <c r="HE31" s="42"/>
      <c r="HF31" s="42"/>
      <c r="HG31" s="42"/>
      <c r="HH31" s="42"/>
      <c r="HI31" s="42"/>
      <c r="HJ31" s="42"/>
      <c r="HK31" s="42"/>
      <c r="HL31" s="42"/>
      <c r="HM31" s="42"/>
      <c r="HN31" s="42"/>
      <c r="HO31" s="42"/>
      <c r="HP31" s="42"/>
      <c r="HQ31" s="42"/>
      <c r="HR31" s="42"/>
      <c r="HS31" s="42"/>
      <c r="HT31" s="42"/>
      <c r="HU31" s="42"/>
      <c r="HV31" s="42"/>
      <c r="HW31" s="42"/>
      <c r="HX31" s="42"/>
      <c r="HY31" s="42"/>
      <c r="HZ31" s="42"/>
      <c r="IA31" s="42"/>
      <c r="IB31" s="42"/>
      <c r="IC31" s="42"/>
      <c r="ID31" s="42"/>
      <c r="IE31" s="42"/>
      <c r="IF31" s="42"/>
      <c r="IG31" s="42"/>
      <c r="IH31" s="42"/>
      <c r="II31" s="42"/>
      <c r="IJ31" s="42"/>
      <c r="IK31" s="42"/>
      <c r="IL31" s="42"/>
    </row>
    <row r="32" s="173" customFormat="1" ht="14.25" customHeight="1" spans="1:246">
      <c r="A32" s="204" t="s">
        <v>1720</v>
      </c>
      <c r="B32" s="199"/>
      <c r="C32" s="159"/>
      <c r="D32" s="159">
        <f t="shared" si="4"/>
        <v>0</v>
      </c>
      <c r="E32" s="199"/>
      <c r="F32" s="159">
        <f t="shared" si="5"/>
        <v>0</v>
      </c>
      <c r="G32" s="159">
        <f t="shared" si="6"/>
        <v>0</v>
      </c>
      <c r="H32" s="165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2"/>
      <c r="GT32" s="42"/>
      <c r="GU32" s="42"/>
      <c r="GV32" s="42"/>
      <c r="GW32" s="42"/>
      <c r="GX32" s="42"/>
      <c r="GY32" s="42"/>
      <c r="GZ32" s="42"/>
      <c r="HA32" s="42"/>
      <c r="HB32" s="42"/>
      <c r="HC32" s="42"/>
      <c r="HD32" s="42"/>
      <c r="HE32" s="42"/>
      <c r="HF32" s="42"/>
      <c r="HG32" s="42"/>
      <c r="HH32" s="42"/>
      <c r="HI32" s="42"/>
      <c r="HJ32" s="42"/>
      <c r="HK32" s="42"/>
      <c r="HL32" s="42"/>
      <c r="HM32" s="42"/>
      <c r="HN32" s="42"/>
      <c r="HO32" s="42"/>
      <c r="HP32" s="42"/>
      <c r="HQ32" s="42"/>
      <c r="HR32" s="42"/>
      <c r="HS32" s="42"/>
      <c r="HT32" s="42"/>
      <c r="HU32" s="42"/>
      <c r="HV32" s="42"/>
      <c r="HW32" s="42"/>
      <c r="HX32" s="42"/>
      <c r="HY32" s="42"/>
      <c r="HZ32" s="42"/>
      <c r="IA32" s="42"/>
      <c r="IB32" s="42"/>
      <c r="IC32" s="42"/>
      <c r="ID32" s="42"/>
      <c r="IE32" s="42"/>
      <c r="IF32" s="42"/>
      <c r="IG32" s="42"/>
      <c r="IH32" s="42"/>
      <c r="II32" s="42"/>
      <c r="IJ32" s="42"/>
      <c r="IK32" s="42"/>
      <c r="IL32" s="42"/>
    </row>
    <row r="33" s="173" customFormat="1" ht="14.25" customHeight="1" spans="1:246">
      <c r="A33" s="204" t="s">
        <v>1721</v>
      </c>
      <c r="B33" s="199">
        <v>250</v>
      </c>
      <c r="C33" s="159"/>
      <c r="D33" s="159">
        <f t="shared" si="4"/>
        <v>0</v>
      </c>
      <c r="E33" s="199">
        <v>201</v>
      </c>
      <c r="F33" s="159">
        <f t="shared" si="5"/>
        <v>-49</v>
      </c>
      <c r="G33" s="159">
        <f t="shared" si="6"/>
        <v>-19.6</v>
      </c>
      <c r="H33" s="165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2"/>
      <c r="GT33" s="42"/>
      <c r="GU33" s="42"/>
      <c r="GV33" s="42"/>
      <c r="GW33" s="42"/>
      <c r="GX33" s="42"/>
      <c r="GY33" s="42"/>
      <c r="GZ33" s="42"/>
      <c r="HA33" s="42"/>
      <c r="HB33" s="42"/>
      <c r="HC33" s="42"/>
      <c r="HD33" s="42"/>
      <c r="HE33" s="42"/>
      <c r="HF33" s="42"/>
      <c r="HG33" s="42"/>
      <c r="HH33" s="42"/>
      <c r="HI33" s="42"/>
      <c r="HJ33" s="42"/>
      <c r="HK33" s="42"/>
      <c r="HL33" s="42"/>
      <c r="HM33" s="42"/>
      <c r="HN33" s="42"/>
      <c r="HO33" s="42"/>
      <c r="HP33" s="42"/>
      <c r="HQ33" s="42"/>
      <c r="HR33" s="42"/>
      <c r="HS33" s="42"/>
      <c r="HT33" s="42"/>
      <c r="HU33" s="42"/>
      <c r="HV33" s="42"/>
      <c r="HW33" s="42"/>
      <c r="HX33" s="42"/>
      <c r="HY33" s="42"/>
      <c r="HZ33" s="42"/>
      <c r="IA33" s="42"/>
      <c r="IB33" s="42"/>
      <c r="IC33" s="42"/>
      <c r="ID33" s="42"/>
      <c r="IE33" s="42"/>
      <c r="IF33" s="42"/>
      <c r="IG33" s="42"/>
      <c r="IH33" s="42"/>
      <c r="II33" s="42"/>
      <c r="IJ33" s="42"/>
      <c r="IK33" s="42"/>
      <c r="IL33" s="42"/>
    </row>
    <row r="34" s="173" customFormat="1" ht="14.25" customHeight="1" spans="1:246">
      <c r="A34" s="205" t="s">
        <v>1722</v>
      </c>
      <c r="B34" s="199">
        <f>SUM(B35)</f>
        <v>1099</v>
      </c>
      <c r="C34" s="159">
        <f>SUM(C35)</f>
        <v>942</v>
      </c>
      <c r="D34" s="159">
        <f t="shared" si="4"/>
        <v>85.7142857142857</v>
      </c>
      <c r="E34" s="199">
        <f>SUM(E35)</f>
        <v>1100</v>
      </c>
      <c r="F34" s="159">
        <f t="shared" si="5"/>
        <v>1</v>
      </c>
      <c r="G34" s="159">
        <f t="shared" si="6"/>
        <v>0.0909918107370337</v>
      </c>
      <c r="H34" s="165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2"/>
      <c r="GT34" s="42"/>
      <c r="GU34" s="42"/>
      <c r="GV34" s="42"/>
      <c r="GW34" s="42"/>
      <c r="GX34" s="42"/>
      <c r="GY34" s="42"/>
      <c r="GZ34" s="42"/>
      <c r="HA34" s="42"/>
      <c r="HB34" s="42"/>
      <c r="HC34" s="42"/>
      <c r="HD34" s="42"/>
      <c r="HE34" s="42"/>
      <c r="HF34" s="42"/>
      <c r="HG34" s="42"/>
      <c r="HH34" s="42"/>
      <c r="HI34" s="42"/>
      <c r="HJ34" s="42"/>
      <c r="HK34" s="42"/>
      <c r="HL34" s="42"/>
      <c r="HM34" s="42"/>
      <c r="HN34" s="42"/>
      <c r="HO34" s="42"/>
      <c r="HP34" s="42"/>
      <c r="HQ34" s="42"/>
      <c r="HR34" s="42"/>
      <c r="HS34" s="42"/>
      <c r="HT34" s="42"/>
      <c r="HU34" s="42"/>
      <c r="HV34" s="42"/>
      <c r="HW34" s="42"/>
      <c r="HX34" s="42"/>
      <c r="HY34" s="42"/>
      <c r="HZ34" s="42"/>
      <c r="IA34" s="42"/>
      <c r="IB34" s="42"/>
      <c r="IC34" s="42"/>
      <c r="ID34" s="42"/>
      <c r="IE34" s="42"/>
      <c r="IF34" s="42"/>
      <c r="IG34" s="42"/>
      <c r="IH34" s="42"/>
      <c r="II34" s="42"/>
      <c r="IJ34" s="42"/>
      <c r="IK34" s="42"/>
      <c r="IL34" s="42"/>
    </row>
    <row r="35" s="173" customFormat="1" ht="14.25" customHeight="1" spans="1:246">
      <c r="A35" s="206" t="s">
        <v>1723</v>
      </c>
      <c r="B35" s="199">
        <v>1099</v>
      </c>
      <c r="C35" s="159">
        <v>942</v>
      </c>
      <c r="D35" s="159">
        <f t="shared" si="4"/>
        <v>85.7142857142857</v>
      </c>
      <c r="E35" s="199">
        <v>1100</v>
      </c>
      <c r="F35" s="159">
        <f t="shared" si="5"/>
        <v>1</v>
      </c>
      <c r="G35" s="159">
        <f t="shared" si="6"/>
        <v>0.0909918107370337</v>
      </c>
      <c r="H35" s="165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2"/>
      <c r="GT35" s="42"/>
      <c r="GU35" s="42"/>
      <c r="GV35" s="42"/>
      <c r="GW35" s="42"/>
      <c r="GX35" s="42"/>
      <c r="GY35" s="42"/>
      <c r="GZ35" s="42"/>
      <c r="HA35" s="42"/>
      <c r="HB35" s="42"/>
      <c r="HC35" s="42"/>
      <c r="HD35" s="42"/>
      <c r="HE35" s="42"/>
      <c r="HF35" s="42"/>
      <c r="HG35" s="42"/>
      <c r="HH35" s="42"/>
      <c r="HI35" s="42"/>
      <c r="HJ35" s="42"/>
      <c r="HK35" s="42"/>
      <c r="HL35" s="42"/>
      <c r="HM35" s="42"/>
      <c r="HN35" s="42"/>
      <c r="HO35" s="42"/>
      <c r="HP35" s="42"/>
      <c r="HQ35" s="42"/>
      <c r="HR35" s="42"/>
      <c r="HS35" s="42"/>
      <c r="HT35" s="42"/>
      <c r="HU35" s="42"/>
      <c r="HV35" s="42"/>
      <c r="HW35" s="42"/>
      <c r="HX35" s="42"/>
      <c r="HY35" s="42"/>
      <c r="HZ35" s="42"/>
      <c r="IA35" s="42"/>
      <c r="IB35" s="42"/>
      <c r="IC35" s="42"/>
      <c r="ID35" s="42"/>
      <c r="IE35" s="42"/>
      <c r="IF35" s="42"/>
      <c r="IG35" s="42"/>
      <c r="IH35" s="42"/>
      <c r="II35" s="42"/>
      <c r="IJ35" s="42"/>
      <c r="IK35" s="42"/>
      <c r="IL35" s="42"/>
    </row>
    <row r="36" s="173" customFormat="1" ht="14.25" customHeight="1" spans="1:246">
      <c r="A36" s="205" t="s">
        <v>1724</v>
      </c>
      <c r="B36" s="199"/>
      <c r="C36" s="159"/>
      <c r="D36" s="159">
        <f t="shared" si="4"/>
        <v>0</v>
      </c>
      <c r="E36" s="199"/>
      <c r="F36" s="159">
        <f t="shared" si="5"/>
        <v>0</v>
      </c>
      <c r="G36" s="159">
        <f t="shared" si="6"/>
        <v>0</v>
      </c>
      <c r="H36" s="165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2"/>
      <c r="GT36" s="42"/>
      <c r="GU36" s="42"/>
      <c r="GV36" s="42"/>
      <c r="GW36" s="42"/>
      <c r="GX36" s="42"/>
      <c r="GY36" s="42"/>
      <c r="GZ36" s="42"/>
      <c r="HA36" s="42"/>
      <c r="HB36" s="42"/>
      <c r="HC36" s="42"/>
      <c r="HD36" s="42"/>
      <c r="HE36" s="42"/>
      <c r="HF36" s="42"/>
      <c r="HG36" s="42"/>
      <c r="HH36" s="42"/>
      <c r="HI36" s="42"/>
      <c r="HJ36" s="42"/>
      <c r="HK36" s="42"/>
      <c r="HL36" s="42"/>
      <c r="HM36" s="42"/>
      <c r="HN36" s="42"/>
      <c r="HO36" s="42"/>
      <c r="HP36" s="42"/>
      <c r="HQ36" s="42"/>
      <c r="HR36" s="42"/>
      <c r="HS36" s="42"/>
      <c r="HT36" s="42"/>
      <c r="HU36" s="42"/>
      <c r="HV36" s="42"/>
      <c r="HW36" s="42"/>
      <c r="HX36" s="42"/>
      <c r="HY36" s="42"/>
      <c r="HZ36" s="42"/>
      <c r="IA36" s="42"/>
      <c r="IB36" s="42"/>
      <c r="IC36" s="42"/>
      <c r="ID36" s="42"/>
      <c r="IE36" s="42"/>
      <c r="IF36" s="42"/>
      <c r="IG36" s="42"/>
      <c r="IH36" s="42"/>
      <c r="II36" s="42"/>
      <c r="IJ36" s="42"/>
      <c r="IK36" s="42"/>
      <c r="IL36" s="42"/>
    </row>
    <row r="37" s="173" customFormat="1" ht="14.25" customHeight="1" spans="1:246">
      <c r="A37" s="205" t="s">
        <v>1725</v>
      </c>
      <c r="B37" s="199"/>
      <c r="C37" s="159"/>
      <c r="D37" s="159">
        <f t="shared" si="4"/>
        <v>0</v>
      </c>
      <c r="E37" s="199"/>
      <c r="F37" s="159">
        <f t="shared" si="5"/>
        <v>0</v>
      </c>
      <c r="G37" s="159">
        <f t="shared" si="6"/>
        <v>0</v>
      </c>
      <c r="H37" s="165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2"/>
      <c r="GT37" s="42"/>
      <c r="GU37" s="42"/>
      <c r="GV37" s="42"/>
      <c r="GW37" s="42"/>
      <c r="GX37" s="42"/>
      <c r="GY37" s="42"/>
      <c r="GZ37" s="42"/>
      <c r="HA37" s="42"/>
      <c r="HB37" s="42"/>
      <c r="HC37" s="42"/>
      <c r="HD37" s="42"/>
      <c r="HE37" s="42"/>
      <c r="HF37" s="42"/>
      <c r="HG37" s="42"/>
      <c r="HH37" s="42"/>
      <c r="HI37" s="42"/>
      <c r="HJ37" s="42"/>
      <c r="HK37" s="42"/>
      <c r="HL37" s="42"/>
      <c r="HM37" s="42"/>
      <c r="HN37" s="42"/>
      <c r="HO37" s="42"/>
      <c r="HP37" s="42"/>
      <c r="HQ37" s="42"/>
      <c r="HR37" s="42"/>
      <c r="HS37" s="42"/>
      <c r="HT37" s="42"/>
      <c r="HU37" s="42"/>
      <c r="HV37" s="42"/>
      <c r="HW37" s="42"/>
      <c r="HX37" s="42"/>
      <c r="HY37" s="42"/>
      <c r="HZ37" s="42"/>
      <c r="IA37" s="42"/>
      <c r="IB37" s="42"/>
      <c r="IC37" s="42"/>
      <c r="ID37" s="42"/>
      <c r="IE37" s="42"/>
      <c r="IF37" s="42"/>
      <c r="IG37" s="42"/>
      <c r="IH37" s="42"/>
      <c r="II37" s="42"/>
      <c r="IJ37" s="42"/>
      <c r="IK37" s="42"/>
      <c r="IL37" s="42"/>
    </row>
    <row r="38" s="173" customFormat="1" ht="14.25" customHeight="1" spans="1:246">
      <c r="A38" s="205" t="s">
        <v>1726</v>
      </c>
      <c r="B38" s="199"/>
      <c r="C38" s="159"/>
      <c r="D38" s="159">
        <f t="shared" si="4"/>
        <v>0</v>
      </c>
      <c r="E38" s="199"/>
      <c r="F38" s="159">
        <f t="shared" si="5"/>
        <v>0</v>
      </c>
      <c r="G38" s="159">
        <f t="shared" si="6"/>
        <v>0</v>
      </c>
      <c r="H38" s="165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2"/>
      <c r="GT38" s="42"/>
      <c r="GU38" s="42"/>
      <c r="GV38" s="42"/>
      <c r="GW38" s="42"/>
      <c r="GX38" s="42"/>
      <c r="GY38" s="42"/>
      <c r="GZ38" s="42"/>
      <c r="HA38" s="42"/>
      <c r="HB38" s="42"/>
      <c r="HC38" s="42"/>
      <c r="HD38" s="42"/>
      <c r="HE38" s="42"/>
      <c r="HF38" s="42"/>
      <c r="HG38" s="42"/>
      <c r="HH38" s="42"/>
      <c r="HI38" s="42"/>
      <c r="HJ38" s="42"/>
      <c r="HK38" s="42"/>
      <c r="HL38" s="42"/>
      <c r="HM38" s="42"/>
      <c r="HN38" s="42"/>
      <c r="HO38" s="42"/>
      <c r="HP38" s="42"/>
      <c r="HQ38" s="42"/>
      <c r="HR38" s="42"/>
      <c r="HS38" s="42"/>
      <c r="HT38" s="42"/>
      <c r="HU38" s="42"/>
      <c r="HV38" s="42"/>
      <c r="HW38" s="42"/>
      <c r="HX38" s="42"/>
      <c r="HY38" s="42"/>
      <c r="HZ38" s="42"/>
      <c r="IA38" s="42"/>
      <c r="IB38" s="42"/>
      <c r="IC38" s="42"/>
      <c r="ID38" s="42"/>
      <c r="IE38" s="42"/>
      <c r="IF38" s="42"/>
      <c r="IG38" s="42"/>
      <c r="IH38" s="42"/>
      <c r="II38" s="42"/>
      <c r="IJ38" s="42"/>
      <c r="IK38" s="42"/>
      <c r="IL38" s="42"/>
    </row>
    <row r="39" s="173" customFormat="1" ht="14.25" customHeight="1" spans="1:246">
      <c r="A39" s="198" t="s">
        <v>1727</v>
      </c>
      <c r="B39" s="199"/>
      <c r="C39" s="159"/>
      <c r="D39" s="159">
        <f t="shared" si="4"/>
        <v>0</v>
      </c>
      <c r="E39" s="199"/>
      <c r="F39" s="159">
        <f t="shared" si="5"/>
        <v>0</v>
      </c>
      <c r="G39" s="159">
        <f t="shared" si="6"/>
        <v>0</v>
      </c>
      <c r="H39" s="165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2"/>
      <c r="GT39" s="42"/>
      <c r="GU39" s="42"/>
      <c r="GV39" s="42"/>
      <c r="GW39" s="42"/>
      <c r="GX39" s="42"/>
      <c r="GY39" s="42"/>
      <c r="GZ39" s="42"/>
      <c r="HA39" s="42"/>
      <c r="HB39" s="42"/>
      <c r="HC39" s="42"/>
      <c r="HD39" s="42"/>
      <c r="HE39" s="42"/>
      <c r="HF39" s="42"/>
      <c r="HG39" s="42"/>
      <c r="HH39" s="42"/>
      <c r="HI39" s="42"/>
      <c r="HJ39" s="42"/>
      <c r="HK39" s="42"/>
      <c r="HL39" s="42"/>
      <c r="HM39" s="42"/>
      <c r="HN39" s="42"/>
      <c r="HO39" s="42"/>
      <c r="HP39" s="42"/>
      <c r="HQ39" s="42"/>
      <c r="HR39" s="42"/>
      <c r="HS39" s="42"/>
      <c r="HT39" s="42"/>
      <c r="HU39" s="42"/>
      <c r="HV39" s="42"/>
      <c r="HW39" s="42"/>
      <c r="HX39" s="42"/>
      <c r="HY39" s="42"/>
      <c r="HZ39" s="42"/>
      <c r="IA39" s="42"/>
      <c r="IB39" s="42"/>
      <c r="IC39" s="42"/>
      <c r="ID39" s="42"/>
      <c r="IE39" s="42"/>
      <c r="IF39" s="42"/>
      <c r="IG39" s="42"/>
      <c r="IH39" s="42"/>
      <c r="II39" s="42"/>
      <c r="IJ39" s="42"/>
      <c r="IK39" s="42"/>
      <c r="IL39" s="42"/>
    </row>
    <row r="40" s="173" customFormat="1" ht="14.25" customHeight="1" spans="1:246">
      <c r="A40" s="200" t="s">
        <v>1728</v>
      </c>
      <c r="B40" s="199"/>
      <c r="C40" s="159">
        <f t="shared" ref="C40:C45" si="7">SUM(C41)</f>
        <v>10927</v>
      </c>
      <c r="D40" s="159">
        <f t="shared" si="4"/>
        <v>0</v>
      </c>
      <c r="E40" s="199"/>
      <c r="F40" s="159">
        <f t="shared" si="5"/>
        <v>0</v>
      </c>
      <c r="G40" s="159">
        <f t="shared" si="6"/>
        <v>0</v>
      </c>
      <c r="H40" s="165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2"/>
      <c r="GT40" s="42"/>
      <c r="GU40" s="42"/>
      <c r="GV40" s="42"/>
      <c r="GW40" s="42"/>
      <c r="GX40" s="42"/>
      <c r="GY40" s="42"/>
      <c r="GZ40" s="42"/>
      <c r="HA40" s="42"/>
      <c r="HB40" s="42"/>
      <c r="HC40" s="42"/>
      <c r="HD40" s="42"/>
      <c r="HE40" s="42"/>
      <c r="HF40" s="42"/>
      <c r="HG40" s="42"/>
      <c r="HH40" s="42"/>
      <c r="HI40" s="42"/>
      <c r="HJ40" s="42"/>
      <c r="HK40" s="42"/>
      <c r="HL40" s="42"/>
      <c r="HM40" s="42"/>
      <c r="HN40" s="42"/>
      <c r="HO40" s="42"/>
      <c r="HP40" s="42"/>
      <c r="HQ40" s="42"/>
      <c r="HR40" s="42"/>
      <c r="HS40" s="42"/>
      <c r="HT40" s="42"/>
      <c r="HU40" s="42"/>
      <c r="HV40" s="42"/>
      <c r="HW40" s="42"/>
      <c r="HX40" s="42"/>
      <c r="HY40" s="42"/>
      <c r="HZ40" s="42"/>
      <c r="IA40" s="42"/>
      <c r="IB40" s="42"/>
      <c r="IC40" s="42"/>
      <c r="ID40" s="42"/>
      <c r="IE40" s="42"/>
      <c r="IF40" s="42"/>
      <c r="IG40" s="42"/>
      <c r="IH40" s="42"/>
      <c r="II40" s="42"/>
      <c r="IJ40" s="42"/>
      <c r="IK40" s="42"/>
      <c r="IL40" s="42"/>
    </row>
    <row r="41" s="173" customFormat="1" ht="14.25" customHeight="1" spans="1:246">
      <c r="A41" s="206" t="s">
        <v>1729</v>
      </c>
      <c r="B41" s="199"/>
      <c r="C41" s="159">
        <v>10927</v>
      </c>
      <c r="D41" s="159">
        <f t="shared" si="4"/>
        <v>0</v>
      </c>
      <c r="E41" s="199"/>
      <c r="F41" s="159"/>
      <c r="G41" s="159"/>
      <c r="H41" s="165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2"/>
      <c r="GT41" s="42"/>
      <c r="GU41" s="42"/>
      <c r="GV41" s="42"/>
      <c r="GW41" s="42"/>
      <c r="GX41" s="42"/>
      <c r="GY41" s="42"/>
      <c r="GZ41" s="42"/>
      <c r="HA41" s="42"/>
      <c r="HB41" s="42"/>
      <c r="HC41" s="42"/>
      <c r="HD41" s="42"/>
      <c r="HE41" s="42"/>
      <c r="HF41" s="42"/>
      <c r="HG41" s="42"/>
      <c r="HH41" s="42"/>
      <c r="HI41" s="42"/>
      <c r="HJ41" s="42"/>
      <c r="HK41" s="42"/>
      <c r="HL41" s="42"/>
      <c r="HM41" s="42"/>
      <c r="HN41" s="42"/>
      <c r="HO41" s="42"/>
      <c r="HP41" s="42"/>
      <c r="HQ41" s="42"/>
      <c r="HR41" s="42"/>
      <c r="HS41" s="42"/>
      <c r="HT41" s="42"/>
      <c r="HU41" s="42"/>
      <c r="HV41" s="42"/>
      <c r="HW41" s="42"/>
      <c r="HX41" s="42"/>
      <c r="HY41" s="42"/>
      <c r="HZ41" s="42"/>
      <c r="IA41" s="42"/>
      <c r="IB41" s="42"/>
      <c r="IC41" s="42"/>
      <c r="ID41" s="42"/>
      <c r="IE41" s="42"/>
      <c r="IF41" s="42"/>
      <c r="IG41" s="42"/>
      <c r="IH41" s="42"/>
      <c r="II41" s="42"/>
      <c r="IJ41" s="42"/>
      <c r="IK41" s="42"/>
      <c r="IL41" s="42"/>
    </row>
    <row r="42" s="173" customFormat="1" ht="14.25" customHeight="1" spans="1:246">
      <c r="A42" s="207" t="s">
        <v>1730</v>
      </c>
      <c r="B42" s="155">
        <f>SUM(B43,B45,B47:B49,B52,B54)</f>
        <v>1434</v>
      </c>
      <c r="C42" s="155">
        <f>SUM(C43,C45,C47,C48,C49,C52,C54)</f>
        <v>895</v>
      </c>
      <c r="D42" s="155">
        <f t="shared" si="4"/>
        <v>62.4128312412831</v>
      </c>
      <c r="E42" s="162"/>
      <c r="F42" s="155">
        <f t="shared" ref="F42:F60" si="8">E42-B42</f>
        <v>-1434</v>
      </c>
      <c r="G42" s="155">
        <f t="shared" ref="G42:G60" si="9">IF(B42=0,0,F42/B42*100)</f>
        <v>-100</v>
      </c>
      <c r="H42" s="165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2"/>
      <c r="GT42" s="42"/>
      <c r="GU42" s="42"/>
      <c r="GV42" s="42"/>
      <c r="GW42" s="42"/>
      <c r="GX42" s="42"/>
      <c r="GY42" s="42"/>
      <c r="GZ42" s="42"/>
      <c r="HA42" s="42"/>
      <c r="HB42" s="42"/>
      <c r="HC42" s="42"/>
      <c r="HD42" s="42"/>
      <c r="HE42" s="42"/>
      <c r="HF42" s="42"/>
      <c r="HG42" s="42"/>
      <c r="HH42" s="42"/>
      <c r="HI42" s="42"/>
      <c r="HJ42" s="42"/>
      <c r="HK42" s="42"/>
      <c r="HL42" s="42"/>
      <c r="HM42" s="42"/>
      <c r="HN42" s="42"/>
      <c r="HO42" s="42"/>
      <c r="HP42" s="42"/>
      <c r="HQ42" s="42"/>
      <c r="HR42" s="42"/>
      <c r="HS42" s="42"/>
      <c r="HT42" s="42"/>
      <c r="HU42" s="42"/>
      <c r="HV42" s="42"/>
      <c r="HW42" s="42"/>
      <c r="HX42" s="42"/>
      <c r="HY42" s="42"/>
      <c r="HZ42" s="42"/>
      <c r="IA42" s="42"/>
      <c r="IB42" s="42"/>
      <c r="IC42" s="42"/>
      <c r="ID42" s="42"/>
      <c r="IE42" s="42"/>
      <c r="IF42" s="42"/>
      <c r="IG42" s="42"/>
      <c r="IH42" s="42"/>
      <c r="II42" s="42"/>
      <c r="IJ42" s="42"/>
      <c r="IK42" s="42"/>
      <c r="IL42" s="42"/>
    </row>
    <row r="43" s="173" customFormat="1" ht="14.25" customHeight="1" spans="1:246">
      <c r="A43" s="205" t="s">
        <v>1731</v>
      </c>
      <c r="B43" s="199"/>
      <c r="C43" s="159">
        <f t="shared" si="7"/>
        <v>23</v>
      </c>
      <c r="D43" s="159">
        <f t="shared" si="4"/>
        <v>0</v>
      </c>
      <c r="E43" s="199"/>
      <c r="F43" s="159">
        <f t="shared" si="8"/>
        <v>0</v>
      </c>
      <c r="G43" s="159">
        <f t="shared" si="9"/>
        <v>0</v>
      </c>
      <c r="H43" s="165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2"/>
      <c r="GT43" s="42"/>
      <c r="GU43" s="42"/>
      <c r="GV43" s="42"/>
      <c r="GW43" s="42"/>
      <c r="GX43" s="42"/>
      <c r="GY43" s="42"/>
      <c r="GZ43" s="42"/>
      <c r="HA43" s="42"/>
      <c r="HB43" s="42"/>
      <c r="HC43" s="42"/>
      <c r="HD43" s="42"/>
      <c r="HE43" s="42"/>
      <c r="HF43" s="42"/>
      <c r="HG43" s="42"/>
      <c r="HH43" s="42"/>
      <c r="HI43" s="42"/>
      <c r="HJ43" s="42"/>
      <c r="HK43" s="42"/>
      <c r="HL43" s="42"/>
      <c r="HM43" s="42"/>
      <c r="HN43" s="42"/>
      <c r="HO43" s="42"/>
      <c r="HP43" s="42"/>
      <c r="HQ43" s="42"/>
      <c r="HR43" s="42"/>
      <c r="HS43" s="42"/>
      <c r="HT43" s="42"/>
      <c r="HU43" s="42"/>
      <c r="HV43" s="42"/>
      <c r="HW43" s="42"/>
      <c r="HX43" s="42"/>
      <c r="HY43" s="42"/>
      <c r="HZ43" s="42"/>
      <c r="IA43" s="42"/>
      <c r="IB43" s="42"/>
      <c r="IC43" s="42"/>
      <c r="ID43" s="42"/>
      <c r="IE43" s="42"/>
      <c r="IF43" s="42"/>
      <c r="IG43" s="42"/>
      <c r="IH43" s="42"/>
      <c r="II43" s="42"/>
      <c r="IJ43" s="42"/>
      <c r="IK43" s="42"/>
      <c r="IL43" s="42"/>
    </row>
    <row r="44" s="173" customFormat="1" ht="14.25" customHeight="1" spans="1:246">
      <c r="A44" s="208" t="s">
        <v>1732</v>
      </c>
      <c r="B44" s="199"/>
      <c r="C44" s="159">
        <v>23</v>
      </c>
      <c r="D44" s="159">
        <f t="shared" si="4"/>
        <v>0</v>
      </c>
      <c r="E44" s="199"/>
      <c r="F44" s="159">
        <f t="shared" si="8"/>
        <v>0</v>
      </c>
      <c r="G44" s="159">
        <f t="shared" si="9"/>
        <v>0</v>
      </c>
      <c r="H44" s="165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2"/>
      <c r="GT44" s="42"/>
      <c r="GU44" s="42"/>
      <c r="GV44" s="42"/>
      <c r="GW44" s="42"/>
      <c r="GX44" s="42"/>
      <c r="GY44" s="42"/>
      <c r="GZ44" s="42"/>
      <c r="HA44" s="42"/>
      <c r="HB44" s="42"/>
      <c r="HC44" s="42"/>
      <c r="HD44" s="42"/>
      <c r="HE44" s="42"/>
      <c r="HF44" s="42"/>
      <c r="HG44" s="42"/>
      <c r="HH44" s="42"/>
      <c r="HI44" s="42"/>
      <c r="HJ44" s="42"/>
      <c r="HK44" s="42"/>
      <c r="HL44" s="42"/>
      <c r="HM44" s="42"/>
      <c r="HN44" s="42"/>
      <c r="HO44" s="42"/>
      <c r="HP44" s="42"/>
      <c r="HQ44" s="42"/>
      <c r="HR44" s="42"/>
      <c r="HS44" s="42"/>
      <c r="HT44" s="42"/>
      <c r="HU44" s="42"/>
      <c r="HV44" s="42"/>
      <c r="HW44" s="42"/>
      <c r="HX44" s="42"/>
      <c r="HY44" s="42"/>
      <c r="HZ44" s="42"/>
      <c r="IA44" s="42"/>
      <c r="IB44" s="42"/>
      <c r="IC44" s="42"/>
      <c r="ID44" s="42"/>
      <c r="IE44" s="42"/>
      <c r="IF44" s="42"/>
      <c r="IG44" s="42"/>
      <c r="IH44" s="42"/>
      <c r="II44" s="42"/>
      <c r="IJ44" s="42"/>
      <c r="IK44" s="42"/>
      <c r="IL44" s="42"/>
    </row>
    <row r="45" s="173" customFormat="1" ht="14.25" customHeight="1" spans="1:246">
      <c r="A45" s="209" t="s">
        <v>1733</v>
      </c>
      <c r="B45" s="199"/>
      <c r="C45" s="159">
        <f t="shared" si="7"/>
        <v>0</v>
      </c>
      <c r="D45" s="159">
        <f t="shared" si="4"/>
        <v>0</v>
      </c>
      <c r="E45" s="199"/>
      <c r="F45" s="159">
        <f t="shared" si="8"/>
        <v>0</v>
      </c>
      <c r="G45" s="159">
        <f t="shared" si="9"/>
        <v>0</v>
      </c>
      <c r="H45" s="165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2"/>
      <c r="GT45" s="42"/>
      <c r="GU45" s="42"/>
      <c r="GV45" s="42"/>
      <c r="GW45" s="42"/>
      <c r="GX45" s="42"/>
      <c r="GY45" s="42"/>
      <c r="GZ45" s="42"/>
      <c r="HA45" s="42"/>
      <c r="HB45" s="42"/>
      <c r="HC45" s="42"/>
      <c r="HD45" s="42"/>
      <c r="HE45" s="42"/>
      <c r="HF45" s="42"/>
      <c r="HG45" s="42"/>
      <c r="HH45" s="42"/>
      <c r="HI45" s="42"/>
      <c r="HJ45" s="42"/>
      <c r="HK45" s="42"/>
      <c r="HL45" s="42"/>
      <c r="HM45" s="42"/>
      <c r="HN45" s="42"/>
      <c r="HO45" s="42"/>
      <c r="HP45" s="42"/>
      <c r="HQ45" s="42"/>
      <c r="HR45" s="42"/>
      <c r="HS45" s="42"/>
      <c r="HT45" s="42"/>
      <c r="HU45" s="42"/>
      <c r="HV45" s="42"/>
      <c r="HW45" s="42"/>
      <c r="HX45" s="42"/>
      <c r="HY45" s="42"/>
      <c r="HZ45" s="42"/>
      <c r="IA45" s="42"/>
      <c r="IB45" s="42"/>
      <c r="IC45" s="42"/>
      <c r="ID45" s="42"/>
      <c r="IE45" s="42"/>
      <c r="IF45" s="42"/>
      <c r="IG45" s="42"/>
      <c r="IH45" s="42"/>
      <c r="II45" s="42"/>
      <c r="IJ45" s="42"/>
      <c r="IK45" s="42"/>
      <c r="IL45" s="42"/>
    </row>
    <row r="46" s="173" customFormat="1" ht="14.25" customHeight="1" spans="1:246">
      <c r="A46" s="209" t="s">
        <v>1734</v>
      </c>
      <c r="B46" s="199"/>
      <c r="C46" s="159"/>
      <c r="D46" s="159">
        <f t="shared" si="4"/>
        <v>0</v>
      </c>
      <c r="E46" s="199"/>
      <c r="F46" s="159">
        <f t="shared" si="8"/>
        <v>0</v>
      </c>
      <c r="G46" s="159">
        <f t="shared" si="9"/>
        <v>0</v>
      </c>
      <c r="H46" s="165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2"/>
      <c r="GT46" s="42"/>
      <c r="GU46" s="42"/>
      <c r="GV46" s="42"/>
      <c r="GW46" s="42"/>
      <c r="GX46" s="42"/>
      <c r="GY46" s="42"/>
      <c r="GZ46" s="42"/>
      <c r="HA46" s="42"/>
      <c r="HB46" s="42"/>
      <c r="HC46" s="42"/>
      <c r="HD46" s="42"/>
      <c r="HE46" s="42"/>
      <c r="HF46" s="42"/>
      <c r="HG46" s="42"/>
      <c r="HH46" s="42"/>
      <c r="HI46" s="42"/>
      <c r="HJ46" s="42"/>
      <c r="HK46" s="42"/>
      <c r="HL46" s="42"/>
      <c r="HM46" s="42"/>
      <c r="HN46" s="42"/>
      <c r="HO46" s="42"/>
      <c r="HP46" s="42"/>
      <c r="HQ46" s="42"/>
      <c r="HR46" s="42"/>
      <c r="HS46" s="42"/>
      <c r="HT46" s="42"/>
      <c r="HU46" s="42"/>
      <c r="HV46" s="42"/>
      <c r="HW46" s="42"/>
      <c r="HX46" s="42"/>
      <c r="HY46" s="42"/>
      <c r="HZ46" s="42"/>
      <c r="IA46" s="42"/>
      <c r="IB46" s="42"/>
      <c r="IC46" s="42"/>
      <c r="ID46" s="42"/>
      <c r="IE46" s="42"/>
      <c r="IF46" s="42"/>
      <c r="IG46" s="42"/>
      <c r="IH46" s="42"/>
      <c r="II46" s="42"/>
      <c r="IJ46" s="42"/>
      <c r="IK46" s="42"/>
      <c r="IL46" s="42"/>
    </row>
    <row r="47" s="173" customFormat="1" ht="14.25" customHeight="1" spans="1:246">
      <c r="A47" s="209" t="s">
        <v>1735</v>
      </c>
      <c r="B47" s="199"/>
      <c r="C47" s="159"/>
      <c r="D47" s="159">
        <f t="shared" si="4"/>
        <v>0</v>
      </c>
      <c r="E47" s="199"/>
      <c r="F47" s="159">
        <f t="shared" si="8"/>
        <v>0</v>
      </c>
      <c r="G47" s="159">
        <f t="shared" si="9"/>
        <v>0</v>
      </c>
      <c r="H47" s="165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2"/>
      <c r="GT47" s="42"/>
      <c r="GU47" s="42"/>
      <c r="GV47" s="42"/>
      <c r="GW47" s="42"/>
      <c r="GX47" s="42"/>
      <c r="GY47" s="42"/>
      <c r="GZ47" s="42"/>
      <c r="HA47" s="42"/>
      <c r="HB47" s="42"/>
      <c r="HC47" s="42"/>
      <c r="HD47" s="42"/>
      <c r="HE47" s="42"/>
      <c r="HF47" s="42"/>
      <c r="HG47" s="42"/>
      <c r="HH47" s="42"/>
      <c r="HI47" s="42"/>
      <c r="HJ47" s="42"/>
      <c r="HK47" s="42"/>
      <c r="HL47" s="42"/>
      <c r="HM47" s="42"/>
      <c r="HN47" s="42"/>
      <c r="HO47" s="42"/>
      <c r="HP47" s="42"/>
      <c r="HQ47" s="42"/>
      <c r="HR47" s="42"/>
      <c r="HS47" s="42"/>
      <c r="HT47" s="42"/>
      <c r="HU47" s="42"/>
      <c r="HV47" s="42"/>
      <c r="HW47" s="42"/>
      <c r="HX47" s="42"/>
      <c r="HY47" s="42"/>
      <c r="HZ47" s="42"/>
      <c r="IA47" s="42"/>
      <c r="IB47" s="42"/>
      <c r="IC47" s="42"/>
      <c r="ID47" s="42"/>
      <c r="IE47" s="42"/>
      <c r="IF47" s="42"/>
      <c r="IG47" s="42"/>
      <c r="IH47" s="42"/>
      <c r="II47" s="42"/>
      <c r="IJ47" s="42"/>
      <c r="IK47" s="42"/>
      <c r="IL47" s="42"/>
    </row>
    <row r="48" s="173" customFormat="1" ht="14.25" customHeight="1" spans="1:246">
      <c r="A48" s="209" t="s">
        <v>1736</v>
      </c>
      <c r="B48" s="199"/>
      <c r="C48" s="159"/>
      <c r="D48" s="159">
        <f t="shared" si="4"/>
        <v>0</v>
      </c>
      <c r="E48" s="199"/>
      <c r="F48" s="159">
        <f t="shared" si="8"/>
        <v>0</v>
      </c>
      <c r="G48" s="159">
        <f t="shared" si="9"/>
        <v>0</v>
      </c>
      <c r="H48" s="165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2"/>
      <c r="GT48" s="42"/>
      <c r="GU48" s="42"/>
      <c r="GV48" s="42"/>
      <c r="GW48" s="42"/>
      <c r="GX48" s="42"/>
      <c r="GY48" s="42"/>
      <c r="GZ48" s="42"/>
      <c r="HA48" s="42"/>
      <c r="HB48" s="42"/>
      <c r="HC48" s="42"/>
      <c r="HD48" s="42"/>
      <c r="HE48" s="42"/>
      <c r="HF48" s="42"/>
      <c r="HG48" s="42"/>
      <c r="HH48" s="42"/>
      <c r="HI48" s="42"/>
      <c r="HJ48" s="42"/>
      <c r="HK48" s="42"/>
      <c r="HL48" s="42"/>
      <c r="HM48" s="42"/>
      <c r="HN48" s="42"/>
      <c r="HO48" s="42"/>
      <c r="HP48" s="42"/>
      <c r="HQ48" s="42"/>
      <c r="HR48" s="42"/>
      <c r="HS48" s="42"/>
      <c r="HT48" s="42"/>
      <c r="HU48" s="42"/>
      <c r="HV48" s="42"/>
      <c r="HW48" s="42"/>
      <c r="HX48" s="42"/>
      <c r="HY48" s="42"/>
      <c r="HZ48" s="42"/>
      <c r="IA48" s="42"/>
      <c r="IB48" s="42"/>
      <c r="IC48" s="42"/>
      <c r="ID48" s="42"/>
      <c r="IE48" s="42"/>
      <c r="IF48" s="42"/>
      <c r="IG48" s="42"/>
      <c r="IH48" s="42"/>
      <c r="II48" s="42"/>
      <c r="IJ48" s="42"/>
      <c r="IK48" s="42"/>
      <c r="IL48" s="42"/>
    </row>
    <row r="49" s="165" customFormat="1" ht="14.25" customHeight="1" spans="1:7">
      <c r="A49" s="200" t="s">
        <v>1737</v>
      </c>
      <c r="B49" s="199">
        <f>SUM(B50:B51)</f>
        <v>1434</v>
      </c>
      <c r="C49" s="159">
        <f>SUM(C50:C51)</f>
        <v>872</v>
      </c>
      <c r="D49" s="159">
        <f t="shared" si="4"/>
        <v>60.8089260808926</v>
      </c>
      <c r="E49" s="199"/>
      <c r="F49" s="159">
        <f t="shared" si="8"/>
        <v>-1434</v>
      </c>
      <c r="G49" s="159">
        <f t="shared" si="9"/>
        <v>-100</v>
      </c>
    </row>
    <row r="50" s="173" customFormat="1" ht="14.25" customHeight="1" spans="1:246">
      <c r="A50" s="210" t="s">
        <v>1738</v>
      </c>
      <c r="B50" s="199">
        <v>742</v>
      </c>
      <c r="C50" s="159">
        <v>742</v>
      </c>
      <c r="D50" s="159">
        <f t="shared" si="4"/>
        <v>100</v>
      </c>
      <c r="E50" s="199"/>
      <c r="F50" s="159">
        <f t="shared" si="8"/>
        <v>-742</v>
      </c>
      <c r="G50" s="159">
        <f t="shared" si="9"/>
        <v>-100</v>
      </c>
      <c r="H50" s="165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2"/>
      <c r="GT50" s="42"/>
      <c r="GU50" s="42"/>
      <c r="GV50" s="42"/>
      <c r="GW50" s="42"/>
      <c r="GX50" s="42"/>
      <c r="GY50" s="42"/>
      <c r="GZ50" s="42"/>
      <c r="HA50" s="42"/>
      <c r="HB50" s="42"/>
      <c r="HC50" s="42"/>
      <c r="HD50" s="42"/>
      <c r="HE50" s="42"/>
      <c r="HF50" s="42"/>
      <c r="HG50" s="42"/>
      <c r="HH50" s="42"/>
      <c r="HI50" s="42"/>
      <c r="HJ50" s="42"/>
      <c r="HK50" s="42"/>
      <c r="HL50" s="42"/>
      <c r="HM50" s="42"/>
      <c r="HN50" s="42"/>
      <c r="HO50" s="42"/>
      <c r="HP50" s="42"/>
      <c r="HQ50" s="42"/>
      <c r="HR50" s="42"/>
      <c r="HS50" s="42"/>
      <c r="HT50" s="42"/>
      <c r="HU50" s="42"/>
      <c r="HV50" s="42"/>
      <c r="HW50" s="42"/>
      <c r="HX50" s="42"/>
      <c r="HY50" s="42"/>
      <c r="HZ50" s="42"/>
      <c r="IA50" s="42"/>
      <c r="IB50" s="42"/>
      <c r="IC50" s="42"/>
      <c r="ID50" s="42"/>
      <c r="IE50" s="42"/>
      <c r="IF50" s="42"/>
      <c r="IG50" s="42"/>
      <c r="IH50" s="42"/>
      <c r="II50" s="42"/>
      <c r="IJ50" s="42"/>
      <c r="IK50" s="42"/>
      <c r="IL50" s="42"/>
    </row>
    <row r="51" s="173" customFormat="1" ht="14.25" customHeight="1" spans="1:246">
      <c r="A51" s="210" t="s">
        <v>1732</v>
      </c>
      <c r="B51" s="199">
        <v>692</v>
      </c>
      <c r="C51" s="159">
        <v>130</v>
      </c>
      <c r="D51" s="159">
        <f t="shared" si="4"/>
        <v>18.7861271676301</v>
      </c>
      <c r="E51" s="199"/>
      <c r="F51" s="159">
        <f t="shared" si="8"/>
        <v>-692</v>
      </c>
      <c r="G51" s="159">
        <f t="shared" si="9"/>
        <v>-100</v>
      </c>
      <c r="H51" s="165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2"/>
      <c r="GT51" s="42"/>
      <c r="GU51" s="42"/>
      <c r="GV51" s="42"/>
      <c r="GW51" s="42"/>
      <c r="GX51" s="42"/>
      <c r="GY51" s="42"/>
      <c r="GZ51" s="42"/>
      <c r="HA51" s="42"/>
      <c r="HB51" s="42"/>
      <c r="HC51" s="42"/>
      <c r="HD51" s="42"/>
      <c r="HE51" s="42"/>
      <c r="HF51" s="42"/>
      <c r="HG51" s="42"/>
      <c r="HH51" s="42"/>
      <c r="HI51" s="42"/>
      <c r="HJ51" s="42"/>
      <c r="HK51" s="42"/>
      <c r="HL51" s="42"/>
      <c r="HM51" s="42"/>
      <c r="HN51" s="42"/>
      <c r="HO51" s="42"/>
      <c r="HP51" s="42"/>
      <c r="HQ51" s="42"/>
      <c r="HR51" s="42"/>
      <c r="HS51" s="42"/>
      <c r="HT51" s="42"/>
      <c r="HU51" s="42"/>
      <c r="HV51" s="42"/>
      <c r="HW51" s="42"/>
      <c r="HX51" s="42"/>
      <c r="HY51" s="42"/>
      <c r="HZ51" s="42"/>
      <c r="IA51" s="42"/>
      <c r="IB51" s="42"/>
      <c r="IC51" s="42"/>
      <c r="ID51" s="42"/>
      <c r="IE51" s="42"/>
      <c r="IF51" s="42"/>
      <c r="IG51" s="42"/>
      <c r="IH51" s="42"/>
      <c r="II51" s="42"/>
      <c r="IJ51" s="42"/>
      <c r="IK51" s="42"/>
      <c r="IL51" s="42"/>
    </row>
    <row r="52" s="173" customFormat="1" ht="14.25" customHeight="1" spans="1:246">
      <c r="A52" s="200" t="s">
        <v>1739</v>
      </c>
      <c r="B52" s="199"/>
      <c r="C52" s="159">
        <f>SUM(C53)</f>
        <v>0</v>
      </c>
      <c r="D52" s="159">
        <f t="shared" si="4"/>
        <v>0</v>
      </c>
      <c r="E52" s="199"/>
      <c r="F52" s="159">
        <f t="shared" si="8"/>
        <v>0</v>
      </c>
      <c r="G52" s="159">
        <f t="shared" si="9"/>
        <v>0</v>
      </c>
      <c r="H52" s="165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2"/>
      <c r="GT52" s="42"/>
      <c r="GU52" s="42"/>
      <c r="GV52" s="42"/>
      <c r="GW52" s="42"/>
      <c r="GX52" s="42"/>
      <c r="GY52" s="42"/>
      <c r="GZ52" s="42"/>
      <c r="HA52" s="42"/>
      <c r="HB52" s="42"/>
      <c r="HC52" s="42"/>
      <c r="HD52" s="42"/>
      <c r="HE52" s="42"/>
      <c r="HF52" s="42"/>
      <c r="HG52" s="42"/>
      <c r="HH52" s="42"/>
      <c r="HI52" s="42"/>
      <c r="HJ52" s="42"/>
      <c r="HK52" s="42"/>
      <c r="HL52" s="42"/>
      <c r="HM52" s="42"/>
      <c r="HN52" s="42"/>
      <c r="HO52" s="42"/>
      <c r="HP52" s="42"/>
      <c r="HQ52" s="42"/>
      <c r="HR52" s="42"/>
      <c r="HS52" s="42"/>
      <c r="HT52" s="42"/>
      <c r="HU52" s="42"/>
      <c r="HV52" s="42"/>
      <c r="HW52" s="42"/>
      <c r="HX52" s="42"/>
      <c r="HY52" s="42"/>
      <c r="HZ52" s="42"/>
      <c r="IA52" s="42"/>
      <c r="IB52" s="42"/>
      <c r="IC52" s="42"/>
      <c r="ID52" s="42"/>
      <c r="IE52" s="42"/>
      <c r="IF52" s="42"/>
      <c r="IG52" s="42"/>
      <c r="IH52" s="42"/>
      <c r="II52" s="42"/>
      <c r="IJ52" s="42"/>
      <c r="IK52" s="42"/>
      <c r="IL52" s="42"/>
    </row>
    <row r="53" s="173" customFormat="1" ht="14.25" customHeight="1" spans="1:246">
      <c r="A53" s="210" t="s">
        <v>1732</v>
      </c>
      <c r="B53" s="199"/>
      <c r="C53" s="159"/>
      <c r="D53" s="159">
        <f t="shared" si="4"/>
        <v>0</v>
      </c>
      <c r="E53" s="199"/>
      <c r="F53" s="159">
        <f t="shared" si="8"/>
        <v>0</v>
      </c>
      <c r="G53" s="159">
        <f t="shared" si="9"/>
        <v>0</v>
      </c>
      <c r="H53" s="165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2"/>
      <c r="GT53" s="42"/>
      <c r="GU53" s="42"/>
      <c r="GV53" s="42"/>
      <c r="GW53" s="42"/>
      <c r="GX53" s="42"/>
      <c r="GY53" s="42"/>
      <c r="GZ53" s="42"/>
      <c r="HA53" s="42"/>
      <c r="HB53" s="42"/>
      <c r="HC53" s="42"/>
      <c r="HD53" s="42"/>
      <c r="HE53" s="42"/>
      <c r="HF53" s="42"/>
      <c r="HG53" s="42"/>
      <c r="HH53" s="42"/>
      <c r="HI53" s="42"/>
      <c r="HJ53" s="42"/>
      <c r="HK53" s="42"/>
      <c r="HL53" s="42"/>
      <c r="HM53" s="42"/>
      <c r="HN53" s="42"/>
      <c r="HO53" s="42"/>
      <c r="HP53" s="42"/>
      <c r="HQ53" s="42"/>
      <c r="HR53" s="42"/>
      <c r="HS53" s="42"/>
      <c r="HT53" s="42"/>
      <c r="HU53" s="42"/>
      <c r="HV53" s="42"/>
      <c r="HW53" s="42"/>
      <c r="HX53" s="42"/>
      <c r="HY53" s="42"/>
      <c r="HZ53" s="42"/>
      <c r="IA53" s="42"/>
      <c r="IB53" s="42"/>
      <c r="IC53" s="42"/>
      <c r="ID53" s="42"/>
      <c r="IE53" s="42"/>
      <c r="IF53" s="42"/>
      <c r="IG53" s="42"/>
      <c r="IH53" s="42"/>
      <c r="II53" s="42"/>
      <c r="IJ53" s="42"/>
      <c r="IK53" s="42"/>
      <c r="IL53" s="42"/>
    </row>
    <row r="54" s="173" customFormat="1" ht="14.25" customHeight="1" spans="1:246">
      <c r="A54" s="200" t="s">
        <v>1740</v>
      </c>
      <c r="B54" s="199"/>
      <c r="C54" s="159"/>
      <c r="D54" s="159">
        <f t="shared" si="4"/>
        <v>0</v>
      </c>
      <c r="E54" s="199"/>
      <c r="F54" s="159">
        <f t="shared" si="8"/>
        <v>0</v>
      </c>
      <c r="G54" s="159">
        <f t="shared" si="9"/>
        <v>0</v>
      </c>
      <c r="H54" s="165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2"/>
      <c r="GT54" s="42"/>
      <c r="GU54" s="42"/>
      <c r="GV54" s="42"/>
      <c r="GW54" s="42"/>
      <c r="GX54" s="42"/>
      <c r="GY54" s="42"/>
      <c r="GZ54" s="42"/>
      <c r="HA54" s="42"/>
      <c r="HB54" s="42"/>
      <c r="HC54" s="42"/>
      <c r="HD54" s="42"/>
      <c r="HE54" s="42"/>
      <c r="HF54" s="42"/>
      <c r="HG54" s="42"/>
      <c r="HH54" s="42"/>
      <c r="HI54" s="42"/>
      <c r="HJ54" s="42"/>
      <c r="HK54" s="42"/>
      <c r="HL54" s="42"/>
      <c r="HM54" s="42"/>
      <c r="HN54" s="42"/>
      <c r="HO54" s="42"/>
      <c r="HP54" s="42"/>
      <c r="HQ54" s="42"/>
      <c r="HR54" s="42"/>
      <c r="HS54" s="42"/>
      <c r="HT54" s="42"/>
      <c r="HU54" s="42"/>
      <c r="HV54" s="42"/>
      <c r="HW54" s="42"/>
      <c r="HX54" s="42"/>
      <c r="HY54" s="42"/>
      <c r="HZ54" s="42"/>
      <c r="IA54" s="42"/>
      <c r="IB54" s="42"/>
      <c r="IC54" s="42"/>
      <c r="ID54" s="42"/>
      <c r="IE54" s="42"/>
      <c r="IF54" s="42"/>
      <c r="IG54" s="42"/>
      <c r="IH54" s="42"/>
      <c r="II54" s="42"/>
      <c r="IJ54" s="42"/>
      <c r="IK54" s="42"/>
      <c r="IL54" s="42"/>
    </row>
    <row r="55" s="173" customFormat="1" ht="14.25" customHeight="1" spans="1:246">
      <c r="A55" s="211" t="s">
        <v>1741</v>
      </c>
      <c r="B55" s="162"/>
      <c r="C55" s="155">
        <f>SUM(C56:C58)</f>
        <v>0</v>
      </c>
      <c r="D55" s="155">
        <f t="shared" si="4"/>
        <v>0</v>
      </c>
      <c r="E55" s="162"/>
      <c r="F55" s="155">
        <f t="shared" si="8"/>
        <v>0</v>
      </c>
      <c r="G55" s="155">
        <f t="shared" si="9"/>
        <v>0</v>
      </c>
      <c r="H55" s="165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2"/>
      <c r="GT55" s="42"/>
      <c r="GU55" s="42"/>
      <c r="GV55" s="42"/>
      <c r="GW55" s="42"/>
      <c r="GX55" s="42"/>
      <c r="GY55" s="42"/>
      <c r="GZ55" s="42"/>
      <c r="HA55" s="42"/>
      <c r="HB55" s="42"/>
      <c r="HC55" s="42"/>
      <c r="HD55" s="42"/>
      <c r="HE55" s="42"/>
      <c r="HF55" s="42"/>
      <c r="HG55" s="42"/>
      <c r="HH55" s="42"/>
      <c r="HI55" s="42"/>
      <c r="HJ55" s="42"/>
      <c r="HK55" s="42"/>
      <c r="HL55" s="42"/>
      <c r="HM55" s="42"/>
      <c r="HN55" s="42"/>
      <c r="HO55" s="42"/>
      <c r="HP55" s="42"/>
      <c r="HQ55" s="42"/>
      <c r="HR55" s="42"/>
      <c r="HS55" s="42"/>
      <c r="HT55" s="42"/>
      <c r="HU55" s="42"/>
      <c r="HV55" s="42"/>
      <c r="HW55" s="42"/>
      <c r="HX55" s="42"/>
      <c r="HY55" s="42"/>
      <c r="HZ55" s="42"/>
      <c r="IA55" s="42"/>
      <c r="IB55" s="42"/>
      <c r="IC55" s="42"/>
      <c r="ID55" s="42"/>
      <c r="IE55" s="42"/>
      <c r="IF55" s="42"/>
      <c r="IG55" s="42"/>
      <c r="IH55" s="42"/>
      <c r="II55" s="42"/>
      <c r="IJ55" s="42"/>
      <c r="IK55" s="42"/>
      <c r="IL55" s="42"/>
    </row>
    <row r="56" s="173" customFormat="1" ht="14.25" customHeight="1" spans="1:246">
      <c r="A56" s="212" t="s">
        <v>1742</v>
      </c>
      <c r="B56" s="199"/>
      <c r="C56" s="159"/>
      <c r="D56" s="159">
        <f t="shared" si="4"/>
        <v>0</v>
      </c>
      <c r="E56" s="199"/>
      <c r="F56" s="159">
        <f t="shared" si="8"/>
        <v>0</v>
      </c>
      <c r="G56" s="159">
        <f t="shared" si="9"/>
        <v>0</v>
      </c>
      <c r="H56" s="165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2"/>
      <c r="GT56" s="42"/>
      <c r="GU56" s="42"/>
      <c r="GV56" s="42"/>
      <c r="GW56" s="42"/>
      <c r="GX56" s="42"/>
      <c r="GY56" s="42"/>
      <c r="GZ56" s="42"/>
      <c r="HA56" s="42"/>
      <c r="HB56" s="42"/>
      <c r="HC56" s="42"/>
      <c r="HD56" s="42"/>
      <c r="HE56" s="42"/>
      <c r="HF56" s="42"/>
      <c r="HG56" s="42"/>
      <c r="HH56" s="42"/>
      <c r="HI56" s="42"/>
      <c r="HJ56" s="42"/>
      <c r="HK56" s="42"/>
      <c r="HL56" s="42"/>
      <c r="HM56" s="42"/>
      <c r="HN56" s="42"/>
      <c r="HO56" s="42"/>
      <c r="HP56" s="42"/>
      <c r="HQ56" s="42"/>
      <c r="HR56" s="42"/>
      <c r="HS56" s="42"/>
      <c r="HT56" s="42"/>
      <c r="HU56" s="42"/>
      <c r="HV56" s="42"/>
      <c r="HW56" s="42"/>
      <c r="HX56" s="42"/>
      <c r="HY56" s="42"/>
      <c r="HZ56" s="42"/>
      <c r="IA56" s="42"/>
      <c r="IB56" s="42"/>
      <c r="IC56" s="42"/>
      <c r="ID56" s="42"/>
      <c r="IE56" s="42"/>
      <c r="IF56" s="42"/>
      <c r="IG56" s="42"/>
      <c r="IH56" s="42"/>
      <c r="II56" s="42"/>
      <c r="IJ56" s="42"/>
      <c r="IK56" s="42"/>
      <c r="IL56" s="42"/>
    </row>
    <row r="57" s="173" customFormat="1" ht="14.25" customHeight="1" spans="1:246">
      <c r="A57" s="209" t="s">
        <v>1743</v>
      </c>
      <c r="B57" s="199"/>
      <c r="C57" s="159"/>
      <c r="D57" s="159">
        <f t="shared" si="4"/>
        <v>0</v>
      </c>
      <c r="E57" s="199"/>
      <c r="F57" s="159">
        <f t="shared" si="8"/>
        <v>0</v>
      </c>
      <c r="G57" s="159">
        <f t="shared" si="9"/>
        <v>0</v>
      </c>
      <c r="H57" s="165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2"/>
      <c r="GT57" s="42"/>
      <c r="GU57" s="42"/>
      <c r="GV57" s="42"/>
      <c r="GW57" s="42"/>
      <c r="GX57" s="42"/>
      <c r="GY57" s="42"/>
      <c r="GZ57" s="42"/>
      <c r="HA57" s="42"/>
      <c r="HB57" s="42"/>
      <c r="HC57" s="42"/>
      <c r="HD57" s="42"/>
      <c r="HE57" s="42"/>
      <c r="HF57" s="42"/>
      <c r="HG57" s="42"/>
      <c r="HH57" s="42"/>
      <c r="HI57" s="42"/>
      <c r="HJ57" s="42"/>
      <c r="HK57" s="42"/>
      <c r="HL57" s="42"/>
      <c r="HM57" s="42"/>
      <c r="HN57" s="42"/>
      <c r="HO57" s="42"/>
      <c r="HP57" s="42"/>
      <c r="HQ57" s="42"/>
      <c r="HR57" s="42"/>
      <c r="HS57" s="42"/>
      <c r="HT57" s="42"/>
      <c r="HU57" s="42"/>
      <c r="HV57" s="42"/>
      <c r="HW57" s="42"/>
      <c r="HX57" s="42"/>
      <c r="HY57" s="42"/>
      <c r="HZ57" s="42"/>
      <c r="IA57" s="42"/>
      <c r="IB57" s="42"/>
      <c r="IC57" s="42"/>
      <c r="ID57" s="42"/>
      <c r="IE57" s="42"/>
      <c r="IF57" s="42"/>
      <c r="IG57" s="42"/>
      <c r="IH57" s="42"/>
      <c r="II57" s="42"/>
      <c r="IJ57" s="42"/>
      <c r="IK57" s="42"/>
      <c r="IL57" s="42"/>
    </row>
    <row r="58" s="173" customFormat="1" ht="14.25" customHeight="1" spans="1:246">
      <c r="A58" s="209" t="s">
        <v>1744</v>
      </c>
      <c r="B58" s="199"/>
      <c r="C58" s="159"/>
      <c r="D58" s="159">
        <f t="shared" si="4"/>
        <v>0</v>
      </c>
      <c r="E58" s="199"/>
      <c r="F58" s="159">
        <f t="shared" si="8"/>
        <v>0</v>
      </c>
      <c r="G58" s="159">
        <f t="shared" si="9"/>
        <v>0</v>
      </c>
      <c r="H58" s="165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2"/>
      <c r="GT58" s="42"/>
      <c r="GU58" s="42"/>
      <c r="GV58" s="42"/>
      <c r="GW58" s="42"/>
      <c r="GX58" s="42"/>
      <c r="GY58" s="42"/>
      <c r="GZ58" s="42"/>
      <c r="HA58" s="42"/>
      <c r="HB58" s="42"/>
      <c r="HC58" s="42"/>
      <c r="HD58" s="42"/>
      <c r="HE58" s="42"/>
      <c r="HF58" s="42"/>
      <c r="HG58" s="42"/>
      <c r="HH58" s="42"/>
      <c r="HI58" s="42"/>
      <c r="HJ58" s="42"/>
      <c r="HK58" s="42"/>
      <c r="HL58" s="42"/>
      <c r="HM58" s="42"/>
      <c r="HN58" s="42"/>
      <c r="HO58" s="42"/>
      <c r="HP58" s="42"/>
      <c r="HQ58" s="42"/>
      <c r="HR58" s="42"/>
      <c r="HS58" s="42"/>
      <c r="HT58" s="42"/>
      <c r="HU58" s="42"/>
      <c r="HV58" s="42"/>
      <c r="HW58" s="42"/>
      <c r="HX58" s="42"/>
      <c r="HY58" s="42"/>
      <c r="HZ58" s="42"/>
      <c r="IA58" s="42"/>
      <c r="IB58" s="42"/>
      <c r="IC58" s="42"/>
      <c r="ID58" s="42"/>
      <c r="IE58" s="42"/>
      <c r="IF58" s="42"/>
      <c r="IG58" s="42"/>
      <c r="IH58" s="42"/>
      <c r="II58" s="42"/>
      <c r="IJ58" s="42"/>
      <c r="IK58" s="42"/>
      <c r="IL58" s="42"/>
    </row>
    <row r="59" s="173" customFormat="1" ht="14.25" customHeight="1" spans="1:246">
      <c r="A59" s="213" t="s">
        <v>1745</v>
      </c>
      <c r="B59" s="162"/>
      <c r="C59" s="155">
        <f>SUM(C60,C61)</f>
        <v>823</v>
      </c>
      <c r="D59" s="155">
        <f t="shared" si="4"/>
        <v>0</v>
      </c>
      <c r="E59" s="162"/>
      <c r="F59" s="155">
        <f t="shared" si="8"/>
        <v>0</v>
      </c>
      <c r="G59" s="155">
        <f t="shared" si="9"/>
        <v>0</v>
      </c>
      <c r="H59" s="165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2"/>
      <c r="GT59" s="42"/>
      <c r="GU59" s="42"/>
      <c r="GV59" s="42"/>
      <c r="GW59" s="42"/>
      <c r="GX59" s="42"/>
      <c r="GY59" s="42"/>
      <c r="GZ59" s="42"/>
      <c r="HA59" s="42"/>
      <c r="HB59" s="42"/>
      <c r="HC59" s="42"/>
      <c r="HD59" s="42"/>
      <c r="HE59" s="42"/>
      <c r="HF59" s="42"/>
      <c r="HG59" s="42"/>
      <c r="HH59" s="42"/>
      <c r="HI59" s="42"/>
      <c r="HJ59" s="42"/>
      <c r="HK59" s="42"/>
      <c r="HL59" s="42"/>
      <c r="HM59" s="42"/>
      <c r="HN59" s="42"/>
      <c r="HO59" s="42"/>
      <c r="HP59" s="42"/>
      <c r="HQ59" s="42"/>
      <c r="HR59" s="42"/>
      <c r="HS59" s="42"/>
      <c r="HT59" s="42"/>
      <c r="HU59" s="42"/>
      <c r="HV59" s="42"/>
      <c r="HW59" s="42"/>
      <c r="HX59" s="42"/>
      <c r="HY59" s="42"/>
      <c r="HZ59" s="42"/>
      <c r="IA59" s="42"/>
      <c r="IB59" s="42"/>
      <c r="IC59" s="42"/>
      <c r="ID59" s="42"/>
      <c r="IE59" s="42"/>
      <c r="IF59" s="42"/>
      <c r="IG59" s="42"/>
      <c r="IH59" s="42"/>
      <c r="II59" s="42"/>
      <c r="IJ59" s="42"/>
      <c r="IK59" s="42"/>
      <c r="IL59" s="42"/>
    </row>
    <row r="60" s="173" customFormat="1" ht="14.25" customHeight="1" spans="1:246">
      <c r="A60" s="214" t="s">
        <v>1746</v>
      </c>
      <c r="B60" s="199"/>
      <c r="C60" s="159"/>
      <c r="D60" s="159">
        <f t="shared" si="4"/>
        <v>0</v>
      </c>
      <c r="E60" s="199"/>
      <c r="F60" s="159">
        <f t="shared" si="8"/>
        <v>0</v>
      </c>
      <c r="G60" s="159">
        <f t="shared" si="9"/>
        <v>0</v>
      </c>
      <c r="H60" s="165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2"/>
      <c r="GT60" s="42"/>
      <c r="GU60" s="42"/>
      <c r="GV60" s="42"/>
      <c r="GW60" s="42"/>
      <c r="GX60" s="42"/>
      <c r="GY60" s="42"/>
      <c r="GZ60" s="42"/>
      <c r="HA60" s="42"/>
      <c r="HB60" s="42"/>
      <c r="HC60" s="42"/>
      <c r="HD60" s="42"/>
      <c r="HE60" s="42"/>
      <c r="HF60" s="42"/>
      <c r="HG60" s="42"/>
      <c r="HH60" s="42"/>
      <c r="HI60" s="42"/>
      <c r="HJ60" s="42"/>
      <c r="HK60" s="42"/>
      <c r="HL60" s="42"/>
      <c r="HM60" s="42"/>
      <c r="HN60" s="42"/>
      <c r="HO60" s="42"/>
      <c r="HP60" s="42"/>
      <c r="HQ60" s="42"/>
      <c r="HR60" s="42"/>
      <c r="HS60" s="42"/>
      <c r="HT60" s="42"/>
      <c r="HU60" s="42"/>
      <c r="HV60" s="42"/>
      <c r="HW60" s="42"/>
      <c r="HX60" s="42"/>
      <c r="HY60" s="42"/>
      <c r="HZ60" s="42"/>
      <c r="IA60" s="42"/>
      <c r="IB60" s="42"/>
      <c r="IC60" s="42"/>
      <c r="ID60" s="42"/>
      <c r="IE60" s="42"/>
      <c r="IF60" s="42"/>
      <c r="IG60" s="42"/>
      <c r="IH60" s="42"/>
      <c r="II60" s="42"/>
      <c r="IJ60" s="42"/>
      <c r="IK60" s="42"/>
      <c r="IL60" s="42"/>
    </row>
    <row r="61" s="173" customFormat="1" ht="14.25" customHeight="1" spans="1:246">
      <c r="A61" s="214" t="s">
        <v>1747</v>
      </c>
      <c r="B61" s="199"/>
      <c r="C61" s="159">
        <f>SUM(C62)</f>
        <v>823</v>
      </c>
      <c r="D61" s="159"/>
      <c r="E61" s="199"/>
      <c r="F61" s="159"/>
      <c r="G61" s="159"/>
      <c r="H61" s="165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2"/>
      <c r="GT61" s="42"/>
      <c r="GU61" s="42"/>
      <c r="GV61" s="42"/>
      <c r="GW61" s="42"/>
      <c r="GX61" s="42"/>
      <c r="GY61" s="42"/>
      <c r="GZ61" s="42"/>
      <c r="HA61" s="42"/>
      <c r="HB61" s="42"/>
      <c r="HC61" s="42"/>
      <c r="HD61" s="42"/>
      <c r="HE61" s="42"/>
      <c r="HF61" s="42"/>
      <c r="HG61" s="42"/>
      <c r="HH61" s="42"/>
      <c r="HI61" s="42"/>
      <c r="HJ61" s="42"/>
      <c r="HK61" s="42"/>
      <c r="HL61" s="42"/>
      <c r="HM61" s="42"/>
      <c r="HN61" s="42"/>
      <c r="HO61" s="42"/>
      <c r="HP61" s="42"/>
      <c r="HQ61" s="42"/>
      <c r="HR61" s="42"/>
      <c r="HS61" s="42"/>
      <c r="HT61" s="42"/>
      <c r="HU61" s="42"/>
      <c r="HV61" s="42"/>
      <c r="HW61" s="42"/>
      <c r="HX61" s="42"/>
      <c r="HY61" s="42"/>
      <c r="HZ61" s="42"/>
      <c r="IA61" s="42"/>
      <c r="IB61" s="42"/>
      <c r="IC61" s="42"/>
      <c r="ID61" s="42"/>
      <c r="IE61" s="42"/>
      <c r="IF61" s="42"/>
      <c r="IG61" s="42"/>
      <c r="IH61" s="42"/>
      <c r="II61" s="42"/>
      <c r="IJ61" s="42"/>
      <c r="IK61" s="42"/>
      <c r="IL61" s="42"/>
    </row>
    <row r="62" s="173" customFormat="1" ht="14.25" customHeight="1" spans="1:246">
      <c r="A62" s="210" t="s">
        <v>1748</v>
      </c>
      <c r="B62" s="199"/>
      <c r="C62" s="159">
        <v>823</v>
      </c>
      <c r="D62" s="159"/>
      <c r="E62" s="199"/>
      <c r="F62" s="159"/>
      <c r="G62" s="159"/>
      <c r="H62" s="165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2"/>
      <c r="GT62" s="42"/>
      <c r="GU62" s="42"/>
      <c r="GV62" s="42"/>
      <c r="GW62" s="42"/>
      <c r="GX62" s="42"/>
      <c r="GY62" s="42"/>
      <c r="GZ62" s="42"/>
      <c r="HA62" s="42"/>
      <c r="HB62" s="42"/>
      <c r="HC62" s="42"/>
      <c r="HD62" s="42"/>
      <c r="HE62" s="42"/>
      <c r="HF62" s="42"/>
      <c r="HG62" s="42"/>
      <c r="HH62" s="42"/>
      <c r="HI62" s="42"/>
      <c r="HJ62" s="42"/>
      <c r="HK62" s="42"/>
      <c r="HL62" s="42"/>
      <c r="HM62" s="42"/>
      <c r="HN62" s="42"/>
      <c r="HO62" s="42"/>
      <c r="HP62" s="42"/>
      <c r="HQ62" s="42"/>
      <c r="HR62" s="42"/>
      <c r="HS62" s="42"/>
      <c r="HT62" s="42"/>
      <c r="HU62" s="42"/>
      <c r="HV62" s="42"/>
      <c r="HW62" s="42"/>
      <c r="HX62" s="42"/>
      <c r="HY62" s="42"/>
      <c r="HZ62" s="42"/>
      <c r="IA62" s="42"/>
      <c r="IB62" s="42"/>
      <c r="IC62" s="42"/>
      <c r="ID62" s="42"/>
      <c r="IE62" s="42"/>
      <c r="IF62" s="42"/>
      <c r="IG62" s="42"/>
      <c r="IH62" s="42"/>
      <c r="II62" s="42"/>
      <c r="IJ62" s="42"/>
      <c r="IK62" s="42"/>
      <c r="IL62" s="42"/>
    </row>
    <row r="63" s="173" customFormat="1" ht="14.25" customHeight="1" spans="1:246">
      <c r="A63" s="215" t="s">
        <v>1749</v>
      </c>
      <c r="B63" s="155">
        <f>SUM(B64,B67,B68)</f>
        <v>4152</v>
      </c>
      <c r="C63" s="155">
        <f>SUM(C64,C67,C68)</f>
        <v>70043</v>
      </c>
      <c r="D63" s="155">
        <f t="shared" ref="D63:D72" si="10">IF(B63=0,0,C63/B63)*100</f>
        <v>1686.97013487476</v>
      </c>
      <c r="E63" s="162">
        <f>SUM(E64,E67,E68)</f>
        <v>1713</v>
      </c>
      <c r="F63" s="155">
        <f t="shared" ref="F63:F72" si="11">E63-B63</f>
        <v>-2439</v>
      </c>
      <c r="G63" s="155">
        <f t="shared" ref="G63:G72" si="12">IF(B63=0,0,F63/B63*100)</f>
        <v>-58.742774566474</v>
      </c>
      <c r="H63" s="165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2"/>
      <c r="GT63" s="42"/>
      <c r="GU63" s="42"/>
      <c r="GV63" s="42"/>
      <c r="GW63" s="42"/>
      <c r="GX63" s="42"/>
      <c r="GY63" s="42"/>
      <c r="GZ63" s="42"/>
      <c r="HA63" s="42"/>
      <c r="HB63" s="42"/>
      <c r="HC63" s="42"/>
      <c r="HD63" s="42"/>
      <c r="HE63" s="42"/>
      <c r="HF63" s="42"/>
      <c r="HG63" s="42"/>
      <c r="HH63" s="42"/>
      <c r="HI63" s="42"/>
      <c r="HJ63" s="42"/>
      <c r="HK63" s="42"/>
      <c r="HL63" s="42"/>
      <c r="HM63" s="42"/>
      <c r="HN63" s="42"/>
      <c r="HO63" s="42"/>
      <c r="HP63" s="42"/>
      <c r="HQ63" s="42"/>
      <c r="HR63" s="42"/>
      <c r="HS63" s="42"/>
      <c r="HT63" s="42"/>
      <c r="HU63" s="42"/>
      <c r="HV63" s="42"/>
      <c r="HW63" s="42"/>
      <c r="HX63" s="42"/>
      <c r="HY63" s="42"/>
      <c r="HZ63" s="42"/>
      <c r="IA63" s="42"/>
      <c r="IB63" s="42"/>
      <c r="IC63" s="42"/>
      <c r="ID63" s="42"/>
      <c r="IE63" s="42"/>
      <c r="IF63" s="42"/>
      <c r="IG63" s="42"/>
      <c r="IH63" s="42"/>
      <c r="II63" s="42"/>
      <c r="IJ63" s="42"/>
      <c r="IK63" s="42"/>
      <c r="IL63" s="42"/>
    </row>
    <row r="64" s="173" customFormat="1" ht="14.25" customHeight="1" spans="1:246">
      <c r="A64" s="214" t="s">
        <v>1750</v>
      </c>
      <c r="B64" s="199">
        <f>SUM(B65:B66)</f>
        <v>3010</v>
      </c>
      <c r="C64" s="159">
        <f>SUM(C65:C66)</f>
        <v>68896</v>
      </c>
      <c r="D64" s="159">
        <f t="shared" si="10"/>
        <v>2288.90365448505</v>
      </c>
      <c r="E64" s="199">
        <f>SUM(E65:E66)</f>
        <v>500</v>
      </c>
      <c r="F64" s="159">
        <f t="shared" si="11"/>
        <v>-2510</v>
      </c>
      <c r="G64" s="159">
        <f t="shared" si="12"/>
        <v>-83.3887043189369</v>
      </c>
      <c r="H64" s="165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2"/>
      <c r="GT64" s="42"/>
      <c r="GU64" s="42"/>
      <c r="GV64" s="42"/>
      <c r="GW64" s="42"/>
      <c r="GX64" s="42"/>
      <c r="GY64" s="42"/>
      <c r="GZ64" s="42"/>
      <c r="HA64" s="42"/>
      <c r="HB64" s="42"/>
      <c r="HC64" s="42"/>
      <c r="HD64" s="42"/>
      <c r="HE64" s="42"/>
      <c r="HF64" s="42"/>
      <c r="HG64" s="42"/>
      <c r="HH64" s="42"/>
      <c r="HI64" s="42"/>
      <c r="HJ64" s="42"/>
      <c r="HK64" s="42"/>
      <c r="HL64" s="42"/>
      <c r="HM64" s="42"/>
      <c r="HN64" s="42"/>
      <c r="HO64" s="42"/>
      <c r="HP64" s="42"/>
      <c r="HQ64" s="42"/>
      <c r="HR64" s="42"/>
      <c r="HS64" s="42"/>
      <c r="HT64" s="42"/>
      <c r="HU64" s="42"/>
      <c r="HV64" s="42"/>
      <c r="HW64" s="42"/>
      <c r="HX64" s="42"/>
      <c r="HY64" s="42"/>
      <c r="HZ64" s="42"/>
      <c r="IA64" s="42"/>
      <c r="IB64" s="42"/>
      <c r="IC64" s="42"/>
      <c r="ID64" s="42"/>
      <c r="IE64" s="42"/>
      <c r="IF64" s="42"/>
      <c r="IG64" s="42"/>
      <c r="IH64" s="42"/>
      <c r="II64" s="42"/>
      <c r="IJ64" s="42"/>
      <c r="IK64" s="42"/>
      <c r="IL64" s="42"/>
    </row>
    <row r="65" s="173" customFormat="1" ht="14.25" customHeight="1" spans="1:246">
      <c r="A65" s="214" t="s">
        <v>1751</v>
      </c>
      <c r="B65" s="199">
        <v>3010</v>
      </c>
      <c r="C65" s="159">
        <v>686</v>
      </c>
      <c r="D65" s="159"/>
      <c r="E65" s="199">
        <v>500</v>
      </c>
      <c r="F65" s="159"/>
      <c r="G65" s="159"/>
      <c r="H65" s="165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2"/>
      <c r="GT65" s="42"/>
      <c r="GU65" s="42"/>
      <c r="GV65" s="42"/>
      <c r="GW65" s="42"/>
      <c r="GX65" s="42"/>
      <c r="GY65" s="42"/>
      <c r="GZ65" s="42"/>
      <c r="HA65" s="42"/>
      <c r="HB65" s="42"/>
      <c r="HC65" s="42"/>
      <c r="HD65" s="42"/>
      <c r="HE65" s="42"/>
      <c r="HF65" s="42"/>
      <c r="HG65" s="42"/>
      <c r="HH65" s="42"/>
      <c r="HI65" s="42"/>
      <c r="HJ65" s="42"/>
      <c r="HK65" s="42"/>
      <c r="HL65" s="42"/>
      <c r="HM65" s="42"/>
      <c r="HN65" s="42"/>
      <c r="HO65" s="42"/>
      <c r="HP65" s="42"/>
      <c r="HQ65" s="42"/>
      <c r="HR65" s="42"/>
      <c r="HS65" s="42"/>
      <c r="HT65" s="42"/>
      <c r="HU65" s="42"/>
      <c r="HV65" s="42"/>
      <c r="HW65" s="42"/>
      <c r="HX65" s="42"/>
      <c r="HY65" s="42"/>
      <c r="HZ65" s="42"/>
      <c r="IA65" s="42"/>
      <c r="IB65" s="42"/>
      <c r="IC65" s="42"/>
      <c r="ID65" s="42"/>
      <c r="IE65" s="42"/>
      <c r="IF65" s="42"/>
      <c r="IG65" s="42"/>
      <c r="IH65" s="42"/>
      <c r="II65" s="42"/>
      <c r="IJ65" s="42"/>
      <c r="IK65" s="42"/>
      <c r="IL65" s="42"/>
    </row>
    <row r="66" s="173" customFormat="1" ht="14.25" customHeight="1" spans="1:246">
      <c r="A66" s="216" t="s">
        <v>1752</v>
      </c>
      <c r="B66" s="199"/>
      <c r="C66" s="159">
        <v>68210</v>
      </c>
      <c r="D66" s="159">
        <f t="shared" si="10"/>
        <v>0</v>
      </c>
      <c r="E66" s="199"/>
      <c r="F66" s="159">
        <f t="shared" si="11"/>
        <v>0</v>
      </c>
      <c r="G66" s="159">
        <f t="shared" si="12"/>
        <v>0</v>
      </c>
      <c r="H66" s="165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2"/>
      <c r="GT66" s="42"/>
      <c r="GU66" s="42"/>
      <c r="GV66" s="42"/>
      <c r="GW66" s="42"/>
      <c r="GX66" s="42"/>
      <c r="GY66" s="42"/>
      <c r="GZ66" s="42"/>
      <c r="HA66" s="42"/>
      <c r="HB66" s="42"/>
      <c r="HC66" s="42"/>
      <c r="HD66" s="42"/>
      <c r="HE66" s="42"/>
      <c r="HF66" s="42"/>
      <c r="HG66" s="42"/>
      <c r="HH66" s="42"/>
      <c r="HI66" s="42"/>
      <c r="HJ66" s="42"/>
      <c r="HK66" s="42"/>
      <c r="HL66" s="42"/>
      <c r="HM66" s="42"/>
      <c r="HN66" s="42"/>
      <c r="HO66" s="42"/>
      <c r="HP66" s="42"/>
      <c r="HQ66" s="42"/>
      <c r="HR66" s="42"/>
      <c r="HS66" s="42"/>
      <c r="HT66" s="42"/>
      <c r="HU66" s="42"/>
      <c r="HV66" s="42"/>
      <c r="HW66" s="42"/>
      <c r="HX66" s="42"/>
      <c r="HY66" s="42"/>
      <c r="HZ66" s="42"/>
      <c r="IA66" s="42"/>
      <c r="IB66" s="42"/>
      <c r="IC66" s="42"/>
      <c r="ID66" s="42"/>
      <c r="IE66" s="42"/>
      <c r="IF66" s="42"/>
      <c r="IG66" s="42"/>
      <c r="IH66" s="42"/>
      <c r="II66" s="42"/>
      <c r="IJ66" s="42"/>
      <c r="IK66" s="42"/>
      <c r="IL66" s="42"/>
    </row>
    <row r="67" s="173" customFormat="1" ht="14.25" customHeight="1" spans="1:246">
      <c r="A67" s="214" t="s">
        <v>1753</v>
      </c>
      <c r="B67" s="199"/>
      <c r="C67" s="217"/>
      <c r="D67" s="217">
        <f t="shared" si="10"/>
        <v>0</v>
      </c>
      <c r="E67" s="199"/>
      <c r="F67" s="217">
        <f t="shared" si="11"/>
        <v>0</v>
      </c>
      <c r="G67" s="217">
        <f t="shared" si="12"/>
        <v>0</v>
      </c>
      <c r="H67" s="165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2"/>
      <c r="GT67" s="42"/>
      <c r="GU67" s="42"/>
      <c r="GV67" s="42"/>
      <c r="GW67" s="42"/>
      <c r="GX67" s="42"/>
      <c r="GY67" s="42"/>
      <c r="GZ67" s="42"/>
      <c r="HA67" s="42"/>
      <c r="HB67" s="42"/>
      <c r="HC67" s="42"/>
      <c r="HD67" s="42"/>
      <c r="HE67" s="42"/>
      <c r="HF67" s="42"/>
      <c r="HG67" s="42"/>
      <c r="HH67" s="42"/>
      <c r="HI67" s="42"/>
      <c r="HJ67" s="42"/>
      <c r="HK67" s="42"/>
      <c r="HL67" s="42"/>
      <c r="HM67" s="42"/>
      <c r="HN67" s="42"/>
      <c r="HO67" s="42"/>
      <c r="HP67" s="42"/>
      <c r="HQ67" s="42"/>
      <c r="HR67" s="42"/>
      <c r="HS67" s="42"/>
      <c r="HT67" s="42"/>
      <c r="HU67" s="42"/>
      <c r="HV67" s="42"/>
      <c r="HW67" s="42"/>
      <c r="HX67" s="42"/>
      <c r="HY67" s="42"/>
      <c r="HZ67" s="42"/>
      <c r="IA67" s="42"/>
      <c r="IB67" s="42"/>
      <c r="IC67" s="42"/>
      <c r="ID67" s="42"/>
      <c r="IE67" s="42"/>
      <c r="IF67" s="42"/>
      <c r="IG67" s="42"/>
      <c r="IH67" s="42"/>
      <c r="II67" s="42"/>
      <c r="IJ67" s="42"/>
      <c r="IK67" s="42"/>
      <c r="IL67" s="42"/>
    </row>
    <row r="68" s="42" customFormat="1" ht="14.25" customHeight="1" spans="1:8">
      <c r="A68" s="214" t="s">
        <v>1754</v>
      </c>
      <c r="B68" s="199">
        <f>SUM(B69:B74)</f>
        <v>1142</v>
      </c>
      <c r="C68" s="159">
        <f>SUM(C69:C75)</f>
        <v>1147</v>
      </c>
      <c r="D68" s="159">
        <f t="shared" si="10"/>
        <v>100.437828371278</v>
      </c>
      <c r="E68" s="199">
        <f>SUM(E69:E74)</f>
        <v>1213</v>
      </c>
      <c r="F68" s="159">
        <f t="shared" si="11"/>
        <v>71</v>
      </c>
      <c r="G68" s="159">
        <f t="shared" si="12"/>
        <v>6.21716287215412</v>
      </c>
      <c r="H68" s="165"/>
    </row>
    <row r="69" s="42" customFormat="1" ht="14.25" customHeight="1" spans="1:8">
      <c r="A69" s="204" t="s">
        <v>1755</v>
      </c>
      <c r="B69" s="199">
        <v>424</v>
      </c>
      <c r="C69" s="159">
        <v>262</v>
      </c>
      <c r="D69" s="159">
        <f t="shared" si="10"/>
        <v>61.7924528301887</v>
      </c>
      <c r="E69" s="199">
        <v>355</v>
      </c>
      <c r="F69" s="159">
        <f t="shared" si="11"/>
        <v>-69</v>
      </c>
      <c r="G69" s="159">
        <f t="shared" si="12"/>
        <v>-16.2735849056604</v>
      </c>
      <c r="H69" s="165"/>
    </row>
    <row r="70" s="42" customFormat="1" ht="14.25" customHeight="1" spans="1:8">
      <c r="A70" s="204" t="s">
        <v>1756</v>
      </c>
      <c r="B70" s="199">
        <v>500</v>
      </c>
      <c r="C70" s="159">
        <v>183</v>
      </c>
      <c r="D70" s="159">
        <f t="shared" si="10"/>
        <v>36.6</v>
      </c>
      <c r="E70" s="199">
        <v>3</v>
      </c>
      <c r="F70" s="159">
        <f t="shared" si="11"/>
        <v>-497</v>
      </c>
      <c r="G70" s="159">
        <f t="shared" si="12"/>
        <v>-99.4</v>
      </c>
      <c r="H70" s="165"/>
    </row>
    <row r="71" s="42" customFormat="1" ht="14.25" customHeight="1" spans="1:8">
      <c r="A71" s="204" t="s">
        <v>1757</v>
      </c>
      <c r="B71" s="199"/>
      <c r="C71" s="159">
        <v>180</v>
      </c>
      <c r="D71" s="159">
        <f t="shared" si="10"/>
        <v>0</v>
      </c>
      <c r="E71" s="199"/>
      <c r="F71" s="159">
        <f t="shared" si="11"/>
        <v>0</v>
      </c>
      <c r="G71" s="159">
        <f t="shared" si="12"/>
        <v>0</v>
      </c>
      <c r="H71" s="165"/>
    </row>
    <row r="72" s="42" customFormat="1" ht="14.25" customHeight="1" spans="1:8">
      <c r="A72" s="204" t="s">
        <v>1758</v>
      </c>
      <c r="B72" s="199">
        <v>218</v>
      </c>
      <c r="C72" s="159">
        <v>266</v>
      </c>
      <c r="D72" s="159">
        <f t="shared" si="10"/>
        <v>122.018348623853</v>
      </c>
      <c r="E72" s="199">
        <v>855</v>
      </c>
      <c r="F72" s="159">
        <f t="shared" si="11"/>
        <v>637</v>
      </c>
      <c r="G72" s="159">
        <f t="shared" si="12"/>
        <v>292.201834862385</v>
      </c>
      <c r="H72" s="165"/>
    </row>
    <row r="73" s="42" customFormat="1" ht="14.25" customHeight="1" spans="1:8">
      <c r="A73" s="204" t="s">
        <v>1759</v>
      </c>
      <c r="B73" s="199"/>
      <c r="C73" s="159"/>
      <c r="D73" s="159"/>
      <c r="E73" s="199"/>
      <c r="F73" s="159"/>
      <c r="G73" s="159"/>
      <c r="H73" s="165"/>
    </row>
    <row r="74" s="42" customFormat="1" ht="14.25" customHeight="1" spans="1:8">
      <c r="A74" s="208" t="s">
        <v>1760</v>
      </c>
      <c r="B74" s="199"/>
      <c r="C74" s="159"/>
      <c r="D74" s="159">
        <f t="shared" ref="D74:D76" si="13">IF(B74=0,0,C74/B74)*100</f>
        <v>0</v>
      </c>
      <c r="E74" s="199"/>
      <c r="F74" s="159">
        <f t="shared" ref="F74:F76" si="14">E74-B74</f>
        <v>0</v>
      </c>
      <c r="G74" s="159">
        <f t="shared" ref="G74:G99" si="15">IF(B74=0,0,F74/B74*100)</f>
        <v>0</v>
      </c>
      <c r="H74" s="165"/>
    </row>
    <row r="75" s="42" customFormat="1" ht="14.25" customHeight="1" spans="1:8">
      <c r="A75" s="204" t="s">
        <v>1761</v>
      </c>
      <c r="B75" s="162"/>
      <c r="C75" s="159">
        <v>256</v>
      </c>
      <c r="D75" s="159">
        <f t="shared" si="13"/>
        <v>0</v>
      </c>
      <c r="E75" s="162"/>
      <c r="F75" s="159">
        <f t="shared" si="14"/>
        <v>0</v>
      </c>
      <c r="G75" s="159">
        <f t="shared" si="15"/>
        <v>0</v>
      </c>
      <c r="H75" s="165"/>
    </row>
    <row r="76" s="42" customFormat="1" ht="14.25" customHeight="1" spans="1:8">
      <c r="A76" s="218" t="s">
        <v>1762</v>
      </c>
      <c r="B76" s="162">
        <f>SUM(B77)</f>
        <v>362</v>
      </c>
      <c r="C76" s="155">
        <f>SUM(C77)</f>
        <v>3853</v>
      </c>
      <c r="D76" s="155">
        <f t="shared" si="13"/>
        <v>1064.36464088398</v>
      </c>
      <c r="E76" s="162">
        <f>SUM(E77)</f>
        <v>7329</v>
      </c>
      <c r="F76" s="155">
        <f t="shared" si="14"/>
        <v>6967</v>
      </c>
      <c r="G76" s="155">
        <f t="shared" si="15"/>
        <v>1924.58563535912</v>
      </c>
      <c r="H76" s="165"/>
    </row>
    <row r="77" s="42" customFormat="1" ht="14.25" customHeight="1" spans="1:8">
      <c r="A77" s="219" t="s">
        <v>1763</v>
      </c>
      <c r="B77" s="199">
        <f>SUM(B78:B81)</f>
        <v>362</v>
      </c>
      <c r="C77" s="159">
        <f>SUM(C78:C81)</f>
        <v>3853</v>
      </c>
      <c r="D77" s="159"/>
      <c r="E77" s="162">
        <f>SUM(E78:E81)</f>
        <v>7329</v>
      </c>
      <c r="F77" s="159"/>
      <c r="G77" s="159">
        <f t="shared" si="15"/>
        <v>0</v>
      </c>
      <c r="H77" s="165"/>
    </row>
    <row r="78" s="42" customFormat="1" ht="14.25" customHeight="1" spans="1:8">
      <c r="A78" s="216" t="s">
        <v>1764</v>
      </c>
      <c r="B78" s="199">
        <v>362</v>
      </c>
      <c r="C78" s="159">
        <v>591</v>
      </c>
      <c r="D78" s="159">
        <f t="shared" ref="D78:D82" si="16">IF(B78=0,0,C78/B78)*100</f>
        <v>163.259668508287</v>
      </c>
      <c r="E78" s="199">
        <v>2600</v>
      </c>
      <c r="F78" s="159">
        <f t="shared" ref="F78:F87" si="17">E78-B78</f>
        <v>2238</v>
      </c>
      <c r="G78" s="159">
        <f t="shared" si="15"/>
        <v>618.232044198895</v>
      </c>
      <c r="H78" s="165"/>
    </row>
    <row r="79" s="42" customFormat="1" ht="14.25" customHeight="1" spans="1:8">
      <c r="A79" s="216" t="s">
        <v>1765</v>
      </c>
      <c r="B79" s="199"/>
      <c r="C79" s="159">
        <v>114</v>
      </c>
      <c r="D79" s="159">
        <f t="shared" si="16"/>
        <v>0</v>
      </c>
      <c r="E79" s="199"/>
      <c r="F79" s="159">
        <f t="shared" si="17"/>
        <v>0</v>
      </c>
      <c r="G79" s="159">
        <f t="shared" si="15"/>
        <v>0</v>
      </c>
      <c r="H79" s="165"/>
    </row>
    <row r="80" s="42" customFormat="1" ht="14.25" customHeight="1" spans="1:8">
      <c r="A80" s="216" t="s">
        <v>1766</v>
      </c>
      <c r="B80" s="199"/>
      <c r="C80" s="159">
        <v>679</v>
      </c>
      <c r="D80" s="159">
        <f t="shared" si="16"/>
        <v>0</v>
      </c>
      <c r="E80" s="199">
        <v>679</v>
      </c>
      <c r="F80" s="159">
        <f t="shared" si="17"/>
        <v>679</v>
      </c>
      <c r="G80" s="159">
        <f t="shared" si="15"/>
        <v>0</v>
      </c>
      <c r="H80" s="165"/>
    </row>
    <row r="81" s="42" customFormat="1" ht="14.25" customHeight="1" spans="1:8">
      <c r="A81" s="216" t="s">
        <v>1767</v>
      </c>
      <c r="B81" s="199"/>
      <c r="C81" s="159">
        <v>2469</v>
      </c>
      <c r="D81" s="159">
        <f t="shared" si="16"/>
        <v>0</v>
      </c>
      <c r="E81" s="199">
        <v>4050</v>
      </c>
      <c r="F81" s="159">
        <f t="shared" si="17"/>
        <v>4050</v>
      </c>
      <c r="G81" s="159">
        <f t="shared" si="15"/>
        <v>0</v>
      </c>
      <c r="H81" s="165"/>
    </row>
    <row r="82" s="42" customFormat="1" ht="14.25" customHeight="1" spans="1:8">
      <c r="A82" s="151" t="s">
        <v>1768</v>
      </c>
      <c r="B82" s="162"/>
      <c r="C82" s="155">
        <f>SUM(C83)</f>
        <v>58</v>
      </c>
      <c r="D82" s="155">
        <f t="shared" si="16"/>
        <v>0</v>
      </c>
      <c r="E82" s="162"/>
      <c r="F82" s="155">
        <f t="shared" si="17"/>
        <v>0</v>
      </c>
      <c r="G82" s="155">
        <f t="shared" si="15"/>
        <v>0</v>
      </c>
      <c r="H82" s="165"/>
    </row>
    <row r="83" s="42" customFormat="1" ht="14.25" customHeight="1" spans="1:8">
      <c r="A83" s="219" t="s">
        <v>1769</v>
      </c>
      <c r="B83" s="162"/>
      <c r="C83" s="159">
        <f>SUM(C84:C85)</f>
        <v>58</v>
      </c>
      <c r="D83" s="159"/>
      <c r="E83" s="162"/>
      <c r="F83" s="159">
        <f t="shared" si="17"/>
        <v>0</v>
      </c>
      <c r="G83" s="159">
        <f t="shared" si="15"/>
        <v>0</v>
      </c>
      <c r="H83" s="165"/>
    </row>
    <row r="84" s="42" customFormat="1" ht="14.25" customHeight="1" spans="1:8">
      <c r="A84" s="219" t="s">
        <v>1770</v>
      </c>
      <c r="B84" s="162"/>
      <c r="C84" s="159"/>
      <c r="D84" s="159"/>
      <c r="E84" s="162"/>
      <c r="F84" s="159">
        <f t="shared" si="17"/>
        <v>0</v>
      </c>
      <c r="G84" s="159">
        <f t="shared" si="15"/>
        <v>0</v>
      </c>
      <c r="H84" s="165"/>
    </row>
    <row r="85" s="42" customFormat="1" ht="14.25" customHeight="1" spans="1:8">
      <c r="A85" s="216" t="s">
        <v>1771</v>
      </c>
      <c r="B85" s="199"/>
      <c r="C85" s="159">
        <v>58</v>
      </c>
      <c r="D85" s="159">
        <f t="shared" ref="D85:D91" si="18">IF(B85=0,0,C85/B85)*100</f>
        <v>0</v>
      </c>
      <c r="E85" s="199"/>
      <c r="F85" s="159">
        <f t="shared" si="17"/>
        <v>0</v>
      </c>
      <c r="G85" s="159">
        <f t="shared" si="15"/>
        <v>0</v>
      </c>
      <c r="H85" s="165"/>
    </row>
    <row r="86" s="42" customFormat="1" ht="14.25" customHeight="1" spans="1:8">
      <c r="A86" s="218" t="s">
        <v>1772</v>
      </c>
      <c r="B86" s="162"/>
      <c r="C86" s="155">
        <f>SUM(C87,C91)</f>
        <v>0</v>
      </c>
      <c r="D86" s="155">
        <f t="shared" si="18"/>
        <v>0</v>
      </c>
      <c r="E86" s="162"/>
      <c r="F86" s="155">
        <f t="shared" si="17"/>
        <v>0</v>
      </c>
      <c r="G86" s="155">
        <f t="shared" si="15"/>
        <v>0</v>
      </c>
      <c r="H86" s="165"/>
    </row>
    <row r="87" s="42" customFormat="1" ht="14.25" customHeight="1" spans="1:8">
      <c r="A87" s="216" t="s">
        <v>1773</v>
      </c>
      <c r="B87" s="199"/>
      <c r="C87" s="159">
        <f>SUM(C88:C90)</f>
        <v>0</v>
      </c>
      <c r="D87" s="159">
        <f t="shared" si="18"/>
        <v>0</v>
      </c>
      <c r="E87" s="199"/>
      <c r="F87" s="159">
        <f t="shared" si="17"/>
        <v>0</v>
      </c>
      <c r="G87" s="159">
        <f t="shared" si="15"/>
        <v>0</v>
      </c>
      <c r="H87" s="165"/>
    </row>
    <row r="88" s="42" customFormat="1" ht="14.25" customHeight="1" spans="1:8">
      <c r="A88" s="216" t="s">
        <v>1774</v>
      </c>
      <c r="B88" s="199"/>
      <c r="C88" s="159"/>
      <c r="D88" s="159">
        <f t="shared" si="18"/>
        <v>0</v>
      </c>
      <c r="E88" s="199"/>
      <c r="F88" s="159"/>
      <c r="G88" s="159">
        <f t="shared" si="15"/>
        <v>0</v>
      </c>
      <c r="H88" s="165"/>
    </row>
    <row r="89" s="42" customFormat="1" ht="14.25" customHeight="1" spans="1:8">
      <c r="A89" s="216" t="s">
        <v>1775</v>
      </c>
      <c r="B89" s="199"/>
      <c r="C89" s="159"/>
      <c r="D89" s="159">
        <f t="shared" si="18"/>
        <v>0</v>
      </c>
      <c r="E89" s="199"/>
      <c r="F89" s="159"/>
      <c r="G89" s="159">
        <f t="shared" si="15"/>
        <v>0</v>
      </c>
      <c r="H89" s="165"/>
    </row>
    <row r="90" s="42" customFormat="1" ht="14.25" customHeight="1" spans="1:8">
      <c r="A90" s="216" t="s">
        <v>1776</v>
      </c>
      <c r="B90" s="199"/>
      <c r="C90" s="159"/>
      <c r="D90" s="159">
        <f t="shared" si="18"/>
        <v>0</v>
      </c>
      <c r="E90" s="199"/>
      <c r="F90" s="159"/>
      <c r="G90" s="159">
        <f t="shared" si="15"/>
        <v>0</v>
      </c>
      <c r="H90" s="165"/>
    </row>
    <row r="91" s="42" customFormat="1" ht="14.25" customHeight="1" spans="1:8">
      <c r="A91" s="216" t="s">
        <v>1777</v>
      </c>
      <c r="B91" s="199"/>
      <c r="C91" s="159">
        <f>SUM(C92)</f>
        <v>0</v>
      </c>
      <c r="D91" s="159">
        <f t="shared" si="18"/>
        <v>0</v>
      </c>
      <c r="E91" s="199"/>
      <c r="F91" s="159">
        <f t="shared" ref="F91:F99" si="19">E91-B91</f>
        <v>0</v>
      </c>
      <c r="G91" s="159">
        <f t="shared" si="15"/>
        <v>0</v>
      </c>
      <c r="H91" s="165"/>
    </row>
    <row r="92" s="42" customFormat="1" ht="14.25" customHeight="1" spans="1:8">
      <c r="A92" s="216" t="s">
        <v>1778</v>
      </c>
      <c r="B92" s="199"/>
      <c r="C92" s="159"/>
      <c r="D92" s="159"/>
      <c r="E92" s="199"/>
      <c r="F92" s="159"/>
      <c r="G92" s="159">
        <f t="shared" si="15"/>
        <v>0</v>
      </c>
      <c r="H92" s="165"/>
    </row>
    <row r="93" s="42" customFormat="1" ht="14.25" customHeight="1" spans="1:8">
      <c r="A93" s="151" t="s">
        <v>1779</v>
      </c>
      <c r="B93" s="155">
        <v>31622</v>
      </c>
      <c r="C93" s="155"/>
      <c r="D93" s="155">
        <f t="shared" ref="D93:D99" si="20">IF(B93=0,0,C93/B93)*100</f>
        <v>0</v>
      </c>
      <c r="E93" s="162">
        <f>C98</f>
        <v>59401</v>
      </c>
      <c r="F93" s="155">
        <f t="shared" si="19"/>
        <v>27779</v>
      </c>
      <c r="G93" s="155">
        <f t="shared" si="15"/>
        <v>87.8470684966163</v>
      </c>
      <c r="H93" s="165"/>
    </row>
    <row r="94" s="42" customFormat="1" ht="14.25" customHeight="1" spans="1:8">
      <c r="A94" s="220" t="s">
        <v>1780</v>
      </c>
      <c r="B94" s="155">
        <f>B7+B14+B42+B55+B59+B63+B76+B82+B93+B86</f>
        <v>54447</v>
      </c>
      <c r="C94" s="155">
        <f>C7+C14+C42+C55+C59+C63+C76+C82+C93+C86</f>
        <v>97207</v>
      </c>
      <c r="D94" s="155">
        <f t="shared" si="20"/>
        <v>178.535089169284</v>
      </c>
      <c r="E94" s="162">
        <f>E7++E14+E42+E55+E59+E63+E76+E82+E93+E86</f>
        <v>76994</v>
      </c>
      <c r="F94" s="155">
        <f t="shared" si="19"/>
        <v>22547</v>
      </c>
      <c r="G94" s="155">
        <f t="shared" si="15"/>
        <v>41.410913365291</v>
      </c>
      <c r="H94" s="165"/>
    </row>
    <row r="95" s="42" customFormat="1" ht="14.25" customHeight="1" spans="1:8">
      <c r="A95" s="151" t="s">
        <v>1781</v>
      </c>
      <c r="B95" s="155">
        <f>SUM(B96:B97,B98:B98)</f>
        <v>21100</v>
      </c>
      <c r="C95" s="155">
        <f>SUM(C96:C97,C98:C98)</f>
        <v>130640</v>
      </c>
      <c r="D95" s="155">
        <f t="shared" si="20"/>
        <v>619.14691943128</v>
      </c>
      <c r="E95" s="162"/>
      <c r="F95" s="155">
        <f t="shared" si="19"/>
        <v>-21100</v>
      </c>
      <c r="G95" s="155">
        <f t="shared" si="15"/>
        <v>-100</v>
      </c>
      <c r="H95" s="165"/>
    </row>
    <row r="96" s="173" customFormat="1" customHeight="1" spans="1:246">
      <c r="A96" s="161" t="s">
        <v>1782</v>
      </c>
      <c r="B96" s="199">
        <v>21000</v>
      </c>
      <c r="C96" s="159">
        <v>466</v>
      </c>
      <c r="D96" s="159">
        <f t="shared" si="20"/>
        <v>2.21904761904762</v>
      </c>
      <c r="E96" s="199"/>
      <c r="F96" s="159">
        <f t="shared" si="19"/>
        <v>-21000</v>
      </c>
      <c r="G96" s="159">
        <f t="shared" si="15"/>
        <v>-100</v>
      </c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2"/>
      <c r="GT96" s="42"/>
      <c r="GU96" s="42"/>
      <c r="GV96" s="42"/>
      <c r="GW96" s="42"/>
      <c r="GX96" s="42"/>
      <c r="GY96" s="42"/>
      <c r="GZ96" s="42"/>
      <c r="HA96" s="42"/>
      <c r="HB96" s="42"/>
      <c r="HC96" s="42"/>
      <c r="HD96" s="42"/>
      <c r="HE96" s="42"/>
      <c r="HF96" s="42"/>
      <c r="HG96" s="42"/>
      <c r="HH96" s="42"/>
      <c r="HI96" s="42"/>
      <c r="HJ96" s="42"/>
      <c r="HK96" s="42"/>
      <c r="HL96" s="42"/>
      <c r="HM96" s="42"/>
      <c r="HN96" s="42"/>
      <c r="HO96" s="42"/>
      <c r="HP96" s="42"/>
      <c r="HQ96" s="42"/>
      <c r="HR96" s="42"/>
      <c r="HS96" s="42"/>
      <c r="HT96" s="42"/>
      <c r="HU96" s="42"/>
      <c r="HV96" s="42"/>
      <c r="HW96" s="42"/>
      <c r="HX96" s="42"/>
      <c r="HY96" s="42"/>
      <c r="HZ96" s="42"/>
      <c r="IA96" s="42"/>
      <c r="IB96" s="42"/>
      <c r="IC96" s="42"/>
      <c r="ID96" s="42"/>
      <c r="IE96" s="42"/>
      <c r="IF96" s="42"/>
      <c r="IG96" s="42"/>
      <c r="IH96" s="42"/>
      <c r="II96" s="42"/>
      <c r="IJ96" s="42"/>
      <c r="IK96" s="42"/>
      <c r="IL96" s="42"/>
    </row>
    <row r="97" s="173" customFormat="1" ht="19" customHeight="1" spans="1:246">
      <c r="A97" s="161" t="s">
        <v>1783</v>
      </c>
      <c r="B97" s="199">
        <v>100</v>
      </c>
      <c r="C97" s="159">
        <f>70673+100</f>
        <v>70773</v>
      </c>
      <c r="D97" s="159">
        <f t="shared" si="20"/>
        <v>70773</v>
      </c>
      <c r="E97" s="221"/>
      <c r="F97" s="159">
        <f t="shared" si="19"/>
        <v>-100</v>
      </c>
      <c r="G97" s="159">
        <f t="shared" si="15"/>
        <v>-100</v>
      </c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2"/>
      <c r="GT97" s="42"/>
      <c r="GU97" s="42"/>
      <c r="GV97" s="42"/>
      <c r="GW97" s="42"/>
      <c r="GX97" s="42"/>
      <c r="GY97" s="42"/>
      <c r="GZ97" s="42"/>
      <c r="HA97" s="42"/>
      <c r="HB97" s="42"/>
      <c r="HC97" s="42"/>
      <c r="HD97" s="42"/>
      <c r="HE97" s="42"/>
      <c r="HF97" s="42"/>
      <c r="HG97" s="42"/>
      <c r="HH97" s="42"/>
      <c r="HI97" s="42"/>
      <c r="HJ97" s="42"/>
      <c r="HK97" s="42"/>
      <c r="HL97" s="42"/>
      <c r="HM97" s="42"/>
      <c r="HN97" s="42"/>
      <c r="HO97" s="42"/>
      <c r="HP97" s="42"/>
      <c r="HQ97" s="42"/>
      <c r="HR97" s="42"/>
      <c r="HS97" s="42"/>
      <c r="HT97" s="42"/>
      <c r="HU97" s="42"/>
      <c r="HV97" s="42"/>
      <c r="HW97" s="42"/>
      <c r="HX97" s="42"/>
      <c r="HY97" s="42"/>
      <c r="HZ97" s="42"/>
      <c r="IA97" s="42"/>
      <c r="IB97" s="42"/>
      <c r="IC97" s="42"/>
      <c r="ID97" s="42"/>
      <c r="IE97" s="42"/>
      <c r="IF97" s="42"/>
      <c r="IG97" s="42"/>
      <c r="IH97" s="42"/>
      <c r="II97" s="42"/>
      <c r="IJ97" s="42"/>
      <c r="IK97" s="42"/>
      <c r="IL97" s="42"/>
    </row>
    <row r="98" ht="21" customHeight="1" spans="1:7">
      <c r="A98" s="161" t="s">
        <v>1784</v>
      </c>
      <c r="B98" s="159"/>
      <c r="C98" s="159">
        <f>[2]附件四本基收!C42-C94-C96-C97</f>
        <v>59401</v>
      </c>
      <c r="D98" s="159">
        <f t="shared" si="20"/>
        <v>0</v>
      </c>
      <c r="E98" s="199"/>
      <c r="F98" s="159">
        <f t="shared" si="19"/>
        <v>0</v>
      </c>
      <c r="G98" s="159">
        <f t="shared" si="15"/>
        <v>0</v>
      </c>
    </row>
    <row r="99" ht="21" customHeight="1" spans="1:7">
      <c r="A99" s="150" t="s">
        <v>1491</v>
      </c>
      <c r="B99" s="170">
        <f>B94+B95</f>
        <v>75547</v>
      </c>
      <c r="C99" s="170">
        <f>C94+C95</f>
        <v>227847</v>
      </c>
      <c r="D99" s="170">
        <f t="shared" si="20"/>
        <v>301.596357234569</v>
      </c>
      <c r="E99" s="222">
        <f>E94+E95</f>
        <v>76994</v>
      </c>
      <c r="F99" s="170">
        <f t="shared" si="19"/>
        <v>1447</v>
      </c>
      <c r="G99" s="170">
        <f t="shared" si="15"/>
        <v>1.91536394562325</v>
      </c>
    </row>
  </sheetData>
  <mergeCells count="10">
    <mergeCell ref="A2:G2"/>
    <mergeCell ref="F3:G3"/>
    <mergeCell ref="B4:D4"/>
    <mergeCell ref="E4:G4"/>
    <mergeCell ref="F5:G5"/>
    <mergeCell ref="A4:A6"/>
    <mergeCell ref="B5:B6"/>
    <mergeCell ref="C5:C6"/>
    <mergeCell ref="D5:D6"/>
    <mergeCell ref="E5:E6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XFD13"/>
  <sheetViews>
    <sheetView zoomScale="90" zoomScaleNormal="90" workbookViewId="0">
      <selection activeCell="F22" sqref="F22"/>
    </sheetView>
  </sheetViews>
  <sheetFormatPr defaultColWidth="9" defaultRowHeight="14.25"/>
  <cols>
    <col min="1" max="1" width="44.625" customWidth="1"/>
    <col min="2" max="2" width="11.375" customWidth="1"/>
    <col min="3" max="3" width="11.875" customWidth="1"/>
    <col min="4" max="4" width="12.625" customWidth="1"/>
    <col min="5" max="5" width="11.875" customWidth="1"/>
    <col min="6" max="6" width="15.25" customWidth="1"/>
    <col min="7" max="7" width="15.125" customWidth="1"/>
  </cols>
  <sheetData>
    <row r="1" spans="1:16384">
      <c r="A1" s="145" t="s">
        <v>1789</v>
      </c>
      <c r="B1" s="146"/>
      <c r="C1" s="168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46"/>
      <c r="IW1" s="46"/>
      <c r="IX1" s="46"/>
      <c r="IY1" s="46"/>
      <c r="IZ1" s="46"/>
      <c r="JA1" s="46"/>
      <c r="JB1" s="46"/>
      <c r="JC1" s="46"/>
      <c r="JD1" s="46"/>
      <c r="JE1" s="46"/>
      <c r="JF1" s="46"/>
      <c r="JG1" s="46"/>
      <c r="JH1" s="46"/>
      <c r="JI1" s="46"/>
      <c r="JJ1" s="46"/>
      <c r="JK1" s="46"/>
      <c r="JL1" s="46"/>
      <c r="JM1" s="46"/>
      <c r="JN1" s="46"/>
      <c r="JO1" s="46"/>
      <c r="JP1" s="46"/>
      <c r="JQ1" s="46"/>
      <c r="JR1" s="46"/>
      <c r="JS1" s="46"/>
      <c r="JT1" s="46"/>
      <c r="JU1" s="46"/>
      <c r="JV1" s="46"/>
      <c r="JW1" s="46"/>
      <c r="JX1" s="46"/>
      <c r="JY1" s="46"/>
      <c r="JZ1" s="46"/>
      <c r="KA1" s="46"/>
      <c r="KB1" s="46"/>
      <c r="KC1" s="46"/>
      <c r="KD1" s="46"/>
      <c r="KE1" s="46"/>
      <c r="KF1" s="46"/>
      <c r="KG1" s="46"/>
      <c r="KH1" s="46"/>
      <c r="KI1" s="46"/>
      <c r="KJ1" s="46"/>
      <c r="KK1" s="46"/>
      <c r="KL1" s="46"/>
      <c r="KM1" s="46"/>
      <c r="KN1" s="46"/>
      <c r="KO1" s="46"/>
      <c r="KP1" s="46"/>
      <c r="KQ1" s="46"/>
      <c r="KR1" s="46"/>
      <c r="KS1" s="46"/>
      <c r="KT1" s="46"/>
      <c r="KU1" s="46"/>
      <c r="KV1" s="46"/>
      <c r="KW1" s="46"/>
      <c r="KX1" s="46"/>
      <c r="KY1" s="46"/>
      <c r="KZ1" s="46"/>
      <c r="LA1" s="46"/>
      <c r="LB1" s="46"/>
      <c r="LC1" s="46"/>
      <c r="LD1" s="46"/>
      <c r="LE1" s="46"/>
      <c r="LF1" s="46"/>
      <c r="LG1" s="46"/>
      <c r="LH1" s="46"/>
      <c r="LI1" s="46"/>
      <c r="LJ1" s="46"/>
      <c r="LK1" s="46"/>
      <c r="LL1" s="46"/>
      <c r="LM1" s="46"/>
      <c r="LN1" s="46"/>
      <c r="LO1" s="46"/>
      <c r="LP1" s="46"/>
      <c r="LQ1" s="46"/>
      <c r="LR1" s="46"/>
      <c r="LS1" s="46"/>
      <c r="LT1" s="46"/>
      <c r="LU1" s="46"/>
      <c r="LV1" s="46"/>
      <c r="LW1" s="46"/>
      <c r="LX1" s="46"/>
      <c r="LY1" s="46"/>
      <c r="LZ1" s="46"/>
      <c r="MA1" s="46"/>
      <c r="MB1" s="46"/>
      <c r="MC1" s="46"/>
      <c r="MD1" s="46"/>
      <c r="ME1" s="46"/>
      <c r="MF1" s="46"/>
      <c r="MG1" s="46"/>
      <c r="MH1" s="46"/>
      <c r="MI1" s="46"/>
      <c r="MJ1" s="46"/>
      <c r="MK1" s="46"/>
      <c r="ML1" s="46"/>
      <c r="MM1" s="46"/>
      <c r="MN1" s="46"/>
      <c r="MO1" s="46"/>
      <c r="MP1" s="46"/>
      <c r="MQ1" s="46"/>
      <c r="MR1" s="46"/>
      <c r="MS1" s="46"/>
      <c r="MT1" s="46"/>
      <c r="MU1" s="46"/>
      <c r="MV1" s="46"/>
      <c r="MW1" s="46"/>
      <c r="MX1" s="46"/>
      <c r="MY1" s="46"/>
      <c r="MZ1" s="46"/>
      <c r="NA1" s="46"/>
      <c r="NB1" s="46"/>
      <c r="NC1" s="46"/>
      <c r="ND1" s="46"/>
      <c r="NE1" s="46"/>
      <c r="NF1" s="46"/>
      <c r="NG1" s="46"/>
      <c r="NH1" s="46"/>
      <c r="NI1" s="46"/>
      <c r="NJ1" s="46"/>
      <c r="NK1" s="46"/>
      <c r="NL1" s="46"/>
      <c r="NM1" s="46"/>
      <c r="NN1" s="46"/>
      <c r="NO1" s="46"/>
      <c r="NP1" s="46"/>
      <c r="NQ1" s="46"/>
      <c r="NR1" s="46"/>
      <c r="NS1" s="46"/>
      <c r="NT1" s="46"/>
      <c r="NU1" s="46"/>
      <c r="NV1" s="46"/>
      <c r="NW1" s="46"/>
      <c r="NX1" s="46"/>
      <c r="NY1" s="46"/>
      <c r="NZ1" s="46"/>
      <c r="OA1" s="46"/>
      <c r="OB1" s="46"/>
      <c r="OC1" s="46"/>
      <c r="OD1" s="46"/>
      <c r="OE1" s="46"/>
      <c r="OF1" s="46"/>
      <c r="OG1" s="46"/>
      <c r="OH1" s="46"/>
      <c r="OI1" s="46"/>
      <c r="OJ1" s="46"/>
      <c r="OK1" s="46"/>
      <c r="OL1" s="46"/>
      <c r="OM1" s="46"/>
      <c r="ON1" s="46"/>
      <c r="OO1" s="46"/>
      <c r="OP1" s="46"/>
      <c r="OQ1" s="46"/>
      <c r="OR1" s="46"/>
      <c r="OS1" s="46"/>
      <c r="OT1" s="46"/>
      <c r="OU1" s="46"/>
      <c r="OV1" s="46"/>
      <c r="OW1" s="46"/>
      <c r="OX1" s="46"/>
      <c r="OY1" s="46"/>
      <c r="OZ1" s="46"/>
      <c r="PA1" s="46"/>
      <c r="PB1" s="46"/>
      <c r="PC1" s="46"/>
      <c r="PD1" s="46"/>
      <c r="PE1" s="46"/>
      <c r="PF1" s="46"/>
      <c r="PG1" s="46"/>
      <c r="PH1" s="46"/>
      <c r="PI1" s="46"/>
      <c r="PJ1" s="46"/>
      <c r="PK1" s="46"/>
      <c r="PL1" s="46"/>
      <c r="PM1" s="46"/>
      <c r="PN1" s="46"/>
      <c r="PO1" s="46"/>
      <c r="PP1" s="46"/>
      <c r="PQ1" s="46"/>
      <c r="PR1" s="46"/>
      <c r="PS1" s="46"/>
      <c r="PT1" s="46"/>
      <c r="PU1" s="46"/>
      <c r="PV1" s="46"/>
      <c r="PW1" s="46"/>
      <c r="PX1" s="46"/>
      <c r="PY1" s="46"/>
      <c r="PZ1" s="46"/>
      <c r="QA1" s="46"/>
      <c r="QB1" s="46"/>
      <c r="QC1" s="46"/>
      <c r="QD1" s="46"/>
      <c r="QE1" s="46"/>
      <c r="QF1" s="46"/>
      <c r="QG1" s="46"/>
      <c r="QH1" s="46"/>
      <c r="QI1" s="46"/>
      <c r="QJ1" s="46"/>
      <c r="QK1" s="46"/>
      <c r="QL1" s="46"/>
      <c r="QM1" s="46"/>
      <c r="QN1" s="46"/>
      <c r="QO1" s="46"/>
      <c r="QP1" s="46"/>
      <c r="QQ1" s="46"/>
      <c r="QR1" s="46"/>
      <c r="QS1" s="46"/>
      <c r="QT1" s="46"/>
      <c r="QU1" s="46"/>
      <c r="QV1" s="46"/>
      <c r="QW1" s="46"/>
      <c r="QX1" s="46"/>
      <c r="QY1" s="46"/>
      <c r="QZ1" s="46"/>
      <c r="RA1" s="46"/>
      <c r="RB1" s="46"/>
      <c r="RC1" s="46"/>
      <c r="RD1" s="46"/>
      <c r="RE1" s="46"/>
      <c r="RF1" s="46"/>
      <c r="RG1" s="46"/>
      <c r="RH1" s="46"/>
      <c r="RI1" s="46"/>
      <c r="RJ1" s="46"/>
      <c r="RK1" s="46"/>
      <c r="RL1" s="46"/>
      <c r="RM1" s="46"/>
      <c r="RN1" s="46"/>
      <c r="RO1" s="46"/>
      <c r="RP1" s="46"/>
      <c r="RQ1" s="46"/>
      <c r="RR1" s="46"/>
      <c r="RS1" s="46"/>
      <c r="RT1" s="46"/>
      <c r="RU1" s="46"/>
      <c r="RV1" s="46"/>
      <c r="RW1" s="46"/>
      <c r="RX1" s="46"/>
      <c r="RY1" s="46"/>
      <c r="RZ1" s="46"/>
      <c r="SA1" s="46"/>
      <c r="SB1" s="46"/>
      <c r="SC1" s="46"/>
      <c r="SD1" s="46"/>
      <c r="SE1" s="46"/>
      <c r="SF1" s="46"/>
      <c r="SG1" s="46"/>
      <c r="SH1" s="46"/>
      <c r="SI1" s="46"/>
      <c r="SJ1" s="46"/>
      <c r="SK1" s="46"/>
      <c r="SL1" s="46"/>
      <c r="SM1" s="46"/>
      <c r="SN1" s="46"/>
      <c r="SO1" s="46"/>
      <c r="SP1" s="46"/>
      <c r="SQ1" s="46"/>
      <c r="SR1" s="46"/>
      <c r="SS1" s="46"/>
      <c r="ST1" s="46"/>
      <c r="SU1" s="46"/>
      <c r="SV1" s="46"/>
      <c r="SW1" s="46"/>
      <c r="SX1" s="46"/>
      <c r="SY1" s="46"/>
      <c r="SZ1" s="46"/>
      <c r="TA1" s="46"/>
      <c r="TB1" s="46"/>
      <c r="TC1" s="46"/>
      <c r="TD1" s="46"/>
      <c r="TE1" s="46"/>
      <c r="TF1" s="46"/>
      <c r="TG1" s="46"/>
      <c r="TH1" s="46"/>
      <c r="TI1" s="46"/>
      <c r="TJ1" s="46"/>
      <c r="TK1" s="46"/>
      <c r="TL1" s="46"/>
      <c r="TM1" s="46"/>
      <c r="TN1" s="46"/>
      <c r="TO1" s="46"/>
      <c r="TP1" s="46"/>
      <c r="TQ1" s="46"/>
      <c r="TR1" s="46"/>
      <c r="TS1" s="46"/>
      <c r="TT1" s="46"/>
      <c r="TU1" s="46"/>
      <c r="TV1" s="46"/>
      <c r="TW1" s="46"/>
      <c r="TX1" s="46"/>
      <c r="TY1" s="46"/>
      <c r="TZ1" s="46"/>
      <c r="UA1" s="46"/>
      <c r="UB1" s="46"/>
      <c r="UC1" s="46"/>
      <c r="UD1" s="46"/>
      <c r="UE1" s="46"/>
      <c r="UF1" s="46"/>
      <c r="UG1" s="46"/>
      <c r="UH1" s="46"/>
      <c r="UI1" s="46"/>
      <c r="UJ1" s="46"/>
      <c r="UK1" s="46"/>
      <c r="UL1" s="46"/>
      <c r="UM1" s="46"/>
      <c r="UN1" s="46"/>
      <c r="UO1" s="46"/>
      <c r="UP1" s="46"/>
      <c r="UQ1" s="46"/>
      <c r="UR1" s="46"/>
      <c r="US1" s="46"/>
      <c r="UT1" s="46"/>
      <c r="UU1" s="46"/>
      <c r="UV1" s="46"/>
      <c r="UW1" s="46"/>
      <c r="UX1" s="46"/>
      <c r="UY1" s="46"/>
      <c r="UZ1" s="46"/>
      <c r="VA1" s="46"/>
      <c r="VB1" s="46"/>
      <c r="VC1" s="46"/>
      <c r="VD1" s="46"/>
      <c r="VE1" s="46"/>
      <c r="VF1" s="46"/>
      <c r="VG1" s="46"/>
      <c r="VH1" s="46"/>
      <c r="VI1" s="46"/>
      <c r="VJ1" s="46"/>
      <c r="VK1" s="46"/>
      <c r="VL1" s="46"/>
      <c r="VM1" s="46"/>
      <c r="VN1" s="46"/>
      <c r="VO1" s="46"/>
      <c r="VP1" s="46"/>
      <c r="VQ1" s="46"/>
      <c r="VR1" s="46"/>
      <c r="VS1" s="46"/>
      <c r="VT1" s="46"/>
      <c r="VU1" s="46"/>
      <c r="VV1" s="46"/>
      <c r="VW1" s="46"/>
      <c r="VX1" s="46"/>
      <c r="VY1" s="46"/>
      <c r="VZ1" s="46"/>
      <c r="WA1" s="46"/>
      <c r="WB1" s="46"/>
      <c r="WC1" s="46"/>
      <c r="WD1" s="46"/>
      <c r="WE1" s="46"/>
      <c r="WF1" s="46"/>
      <c r="WG1" s="46"/>
      <c r="WH1" s="46"/>
      <c r="WI1" s="46"/>
      <c r="WJ1" s="46"/>
      <c r="WK1" s="46"/>
      <c r="WL1" s="46"/>
      <c r="WM1" s="46"/>
      <c r="WN1" s="46"/>
      <c r="WO1" s="46"/>
      <c r="WP1" s="46"/>
      <c r="WQ1" s="46"/>
      <c r="WR1" s="46"/>
      <c r="WS1" s="46"/>
      <c r="WT1" s="46"/>
      <c r="WU1" s="46"/>
      <c r="WV1" s="46"/>
      <c r="WW1" s="46"/>
      <c r="WX1" s="46"/>
      <c r="WY1" s="46"/>
      <c r="WZ1" s="46"/>
      <c r="XA1" s="46"/>
      <c r="XB1" s="46"/>
      <c r="XC1" s="46"/>
      <c r="XD1" s="46"/>
      <c r="XE1" s="46"/>
      <c r="XF1" s="46"/>
      <c r="XG1" s="46"/>
      <c r="XH1" s="46"/>
      <c r="XI1" s="46"/>
      <c r="XJ1" s="46"/>
      <c r="XK1" s="46"/>
      <c r="XL1" s="46"/>
      <c r="XM1" s="46"/>
      <c r="XN1" s="46"/>
      <c r="XO1" s="46"/>
      <c r="XP1" s="46"/>
      <c r="XQ1" s="46"/>
      <c r="XR1" s="46"/>
      <c r="XS1" s="46"/>
      <c r="XT1" s="46"/>
      <c r="XU1" s="46"/>
      <c r="XV1" s="46"/>
      <c r="XW1" s="46"/>
      <c r="XX1" s="46"/>
      <c r="XY1" s="46"/>
      <c r="XZ1" s="46"/>
      <c r="YA1" s="46"/>
      <c r="YB1" s="46"/>
      <c r="YC1" s="46"/>
      <c r="YD1" s="46"/>
      <c r="YE1" s="46"/>
      <c r="YF1" s="46"/>
      <c r="YG1" s="46"/>
      <c r="YH1" s="46"/>
      <c r="YI1" s="46"/>
      <c r="YJ1" s="46"/>
      <c r="YK1" s="46"/>
      <c r="YL1" s="46"/>
      <c r="YM1" s="46"/>
      <c r="YN1" s="46"/>
      <c r="YO1" s="46"/>
      <c r="YP1" s="46"/>
      <c r="YQ1" s="46"/>
      <c r="YR1" s="46"/>
      <c r="YS1" s="46"/>
      <c r="YT1" s="46"/>
      <c r="YU1" s="46"/>
      <c r="YV1" s="46"/>
      <c r="YW1" s="46"/>
      <c r="YX1" s="46"/>
      <c r="YY1" s="46"/>
      <c r="YZ1" s="46"/>
      <c r="ZA1" s="46"/>
      <c r="ZB1" s="46"/>
      <c r="ZC1" s="46"/>
      <c r="ZD1" s="46"/>
      <c r="ZE1" s="46"/>
      <c r="ZF1" s="46"/>
      <c r="ZG1" s="46"/>
      <c r="ZH1" s="46"/>
      <c r="ZI1" s="46"/>
      <c r="ZJ1" s="46"/>
      <c r="ZK1" s="46"/>
      <c r="ZL1" s="46"/>
      <c r="ZM1" s="46"/>
      <c r="ZN1" s="46"/>
      <c r="ZO1" s="46"/>
      <c r="ZP1" s="46"/>
      <c r="ZQ1" s="46"/>
      <c r="ZR1" s="46"/>
      <c r="ZS1" s="46"/>
      <c r="ZT1" s="46"/>
      <c r="ZU1" s="46"/>
      <c r="ZV1" s="46"/>
      <c r="ZW1" s="46"/>
      <c r="ZX1" s="46"/>
      <c r="ZY1" s="46"/>
      <c r="ZZ1" s="46"/>
      <c r="AAA1" s="46"/>
      <c r="AAB1" s="46"/>
      <c r="AAC1" s="46"/>
      <c r="AAD1" s="46"/>
      <c r="AAE1" s="46"/>
      <c r="AAF1" s="46"/>
      <c r="AAG1" s="46"/>
      <c r="AAH1" s="46"/>
      <c r="AAI1" s="46"/>
      <c r="AAJ1" s="46"/>
      <c r="AAK1" s="46"/>
      <c r="AAL1" s="46"/>
      <c r="AAM1" s="46"/>
      <c r="AAN1" s="46"/>
      <c r="AAO1" s="46"/>
      <c r="AAP1" s="46"/>
      <c r="AAQ1" s="46"/>
      <c r="AAR1" s="46"/>
      <c r="AAS1" s="46"/>
      <c r="AAT1" s="46"/>
      <c r="AAU1" s="46"/>
      <c r="AAV1" s="46"/>
      <c r="AAW1" s="46"/>
      <c r="AAX1" s="46"/>
      <c r="AAY1" s="46"/>
      <c r="AAZ1" s="46"/>
      <c r="ABA1" s="46"/>
      <c r="ABB1" s="46"/>
      <c r="ABC1" s="46"/>
      <c r="ABD1" s="46"/>
      <c r="ABE1" s="46"/>
      <c r="ABF1" s="46"/>
      <c r="ABG1" s="46"/>
      <c r="ABH1" s="46"/>
      <c r="ABI1" s="46"/>
      <c r="ABJ1" s="46"/>
      <c r="ABK1" s="46"/>
      <c r="ABL1" s="46"/>
      <c r="ABM1" s="46"/>
      <c r="ABN1" s="46"/>
      <c r="ABO1" s="46"/>
      <c r="ABP1" s="46"/>
      <c r="ABQ1" s="46"/>
      <c r="ABR1" s="46"/>
      <c r="ABS1" s="46"/>
      <c r="ABT1" s="46"/>
      <c r="ABU1" s="46"/>
      <c r="ABV1" s="46"/>
      <c r="ABW1" s="46"/>
      <c r="ABX1" s="46"/>
      <c r="ABY1" s="46"/>
      <c r="ABZ1" s="46"/>
      <c r="ACA1" s="46"/>
      <c r="ACB1" s="46"/>
      <c r="ACC1" s="46"/>
      <c r="ACD1" s="46"/>
      <c r="ACE1" s="46"/>
      <c r="ACF1" s="46"/>
      <c r="ACG1" s="46"/>
      <c r="ACH1" s="46"/>
      <c r="ACI1" s="46"/>
      <c r="ACJ1" s="46"/>
      <c r="ACK1" s="46"/>
      <c r="ACL1" s="46"/>
      <c r="ACM1" s="46"/>
      <c r="ACN1" s="46"/>
      <c r="ACO1" s="46"/>
      <c r="ACP1" s="46"/>
      <c r="ACQ1" s="46"/>
      <c r="ACR1" s="46"/>
      <c r="ACS1" s="46"/>
      <c r="ACT1" s="46"/>
      <c r="ACU1" s="46"/>
      <c r="ACV1" s="46"/>
      <c r="ACW1" s="46"/>
      <c r="ACX1" s="46"/>
      <c r="ACY1" s="46"/>
      <c r="ACZ1" s="46"/>
      <c r="ADA1" s="46"/>
      <c r="ADB1" s="46"/>
      <c r="ADC1" s="46"/>
      <c r="ADD1" s="46"/>
      <c r="ADE1" s="46"/>
      <c r="ADF1" s="46"/>
      <c r="ADG1" s="46"/>
      <c r="ADH1" s="46"/>
      <c r="ADI1" s="46"/>
      <c r="ADJ1" s="46"/>
      <c r="ADK1" s="46"/>
      <c r="ADL1" s="46"/>
      <c r="ADM1" s="46"/>
      <c r="ADN1" s="46"/>
      <c r="ADO1" s="46"/>
      <c r="ADP1" s="46"/>
      <c r="ADQ1" s="46"/>
      <c r="ADR1" s="46"/>
      <c r="ADS1" s="46"/>
      <c r="ADT1" s="46"/>
      <c r="ADU1" s="46"/>
      <c r="ADV1" s="46"/>
      <c r="ADW1" s="46"/>
      <c r="ADX1" s="46"/>
      <c r="ADY1" s="46"/>
      <c r="ADZ1" s="46"/>
      <c r="AEA1" s="46"/>
      <c r="AEB1" s="46"/>
      <c r="AEC1" s="46"/>
      <c r="AED1" s="46"/>
      <c r="AEE1" s="46"/>
      <c r="AEF1" s="46"/>
      <c r="AEG1" s="46"/>
      <c r="AEH1" s="46"/>
      <c r="AEI1" s="46"/>
      <c r="AEJ1" s="46"/>
      <c r="AEK1" s="46"/>
      <c r="AEL1" s="46"/>
      <c r="AEM1" s="46"/>
      <c r="AEN1" s="46"/>
      <c r="AEO1" s="46"/>
      <c r="AEP1" s="46"/>
      <c r="AEQ1" s="46"/>
      <c r="AER1" s="46"/>
      <c r="AES1" s="46"/>
      <c r="AET1" s="46"/>
      <c r="AEU1" s="46"/>
      <c r="AEV1" s="46"/>
      <c r="AEW1" s="46"/>
      <c r="AEX1" s="46"/>
      <c r="AEY1" s="46"/>
      <c r="AEZ1" s="46"/>
      <c r="AFA1" s="46"/>
      <c r="AFB1" s="46"/>
      <c r="AFC1" s="46"/>
      <c r="AFD1" s="46"/>
      <c r="AFE1" s="46"/>
      <c r="AFF1" s="46"/>
      <c r="AFG1" s="46"/>
      <c r="AFH1" s="46"/>
      <c r="AFI1" s="46"/>
      <c r="AFJ1" s="46"/>
      <c r="AFK1" s="46"/>
      <c r="AFL1" s="46"/>
      <c r="AFM1" s="46"/>
      <c r="AFN1" s="46"/>
      <c r="AFO1" s="46"/>
      <c r="AFP1" s="46"/>
      <c r="AFQ1" s="46"/>
      <c r="AFR1" s="46"/>
      <c r="AFS1" s="46"/>
      <c r="AFT1" s="46"/>
      <c r="AFU1" s="46"/>
      <c r="AFV1" s="46"/>
      <c r="AFW1" s="46"/>
      <c r="AFX1" s="46"/>
      <c r="AFY1" s="46"/>
      <c r="AFZ1" s="46"/>
      <c r="AGA1" s="46"/>
      <c r="AGB1" s="46"/>
      <c r="AGC1" s="46"/>
      <c r="AGD1" s="46"/>
      <c r="AGE1" s="46"/>
      <c r="AGF1" s="46"/>
      <c r="AGG1" s="46"/>
      <c r="AGH1" s="46"/>
      <c r="AGI1" s="46"/>
      <c r="AGJ1" s="46"/>
      <c r="AGK1" s="46"/>
      <c r="AGL1" s="46"/>
      <c r="AGM1" s="46"/>
      <c r="AGN1" s="46"/>
      <c r="AGO1" s="46"/>
      <c r="AGP1" s="46"/>
      <c r="AGQ1" s="46"/>
      <c r="AGR1" s="46"/>
      <c r="AGS1" s="46"/>
      <c r="AGT1" s="46"/>
      <c r="AGU1" s="46"/>
      <c r="AGV1" s="46"/>
      <c r="AGW1" s="46"/>
      <c r="AGX1" s="46"/>
      <c r="AGY1" s="46"/>
      <c r="AGZ1" s="46"/>
      <c r="AHA1" s="46"/>
      <c r="AHB1" s="46"/>
      <c r="AHC1" s="46"/>
      <c r="AHD1" s="46"/>
      <c r="AHE1" s="46"/>
      <c r="AHF1" s="46"/>
      <c r="AHG1" s="46"/>
      <c r="AHH1" s="46"/>
      <c r="AHI1" s="46"/>
      <c r="AHJ1" s="46"/>
      <c r="AHK1" s="46"/>
      <c r="AHL1" s="46"/>
      <c r="AHM1" s="46"/>
      <c r="AHN1" s="46"/>
      <c r="AHO1" s="46"/>
      <c r="AHP1" s="46"/>
      <c r="AHQ1" s="46"/>
      <c r="AHR1" s="46"/>
      <c r="AHS1" s="46"/>
      <c r="AHT1" s="46"/>
      <c r="AHU1" s="46"/>
      <c r="AHV1" s="46"/>
      <c r="AHW1" s="46"/>
      <c r="AHX1" s="46"/>
      <c r="AHY1" s="46"/>
      <c r="AHZ1" s="46"/>
      <c r="AIA1" s="46"/>
      <c r="AIB1" s="46"/>
      <c r="AIC1" s="46"/>
      <c r="AID1" s="46"/>
      <c r="AIE1" s="46"/>
      <c r="AIF1" s="46"/>
      <c r="AIG1" s="46"/>
      <c r="AIH1" s="46"/>
      <c r="AII1" s="46"/>
      <c r="AIJ1" s="46"/>
      <c r="AIK1" s="46"/>
      <c r="AIL1" s="46"/>
      <c r="AIM1" s="46"/>
      <c r="AIN1" s="46"/>
      <c r="AIO1" s="46"/>
      <c r="AIP1" s="46"/>
      <c r="AIQ1" s="46"/>
      <c r="AIR1" s="46"/>
      <c r="AIS1" s="46"/>
      <c r="AIT1" s="46"/>
      <c r="AIU1" s="46"/>
      <c r="AIV1" s="46"/>
      <c r="AIW1" s="46"/>
      <c r="AIX1" s="46"/>
      <c r="AIY1" s="46"/>
      <c r="AIZ1" s="46"/>
      <c r="AJA1" s="46"/>
      <c r="AJB1" s="46"/>
      <c r="AJC1" s="46"/>
      <c r="AJD1" s="46"/>
      <c r="AJE1" s="46"/>
      <c r="AJF1" s="46"/>
      <c r="AJG1" s="46"/>
      <c r="AJH1" s="46"/>
      <c r="AJI1" s="46"/>
      <c r="AJJ1" s="46"/>
      <c r="AJK1" s="46"/>
      <c r="AJL1" s="46"/>
      <c r="AJM1" s="46"/>
      <c r="AJN1" s="46"/>
      <c r="AJO1" s="46"/>
      <c r="AJP1" s="46"/>
      <c r="AJQ1" s="46"/>
      <c r="AJR1" s="46"/>
      <c r="AJS1" s="46"/>
      <c r="AJT1" s="46"/>
      <c r="AJU1" s="46"/>
      <c r="AJV1" s="46"/>
      <c r="AJW1" s="46"/>
      <c r="AJX1" s="46"/>
      <c r="AJY1" s="46"/>
      <c r="AJZ1" s="46"/>
      <c r="AKA1" s="46"/>
      <c r="AKB1" s="46"/>
      <c r="AKC1" s="46"/>
      <c r="AKD1" s="46"/>
      <c r="AKE1" s="46"/>
      <c r="AKF1" s="46"/>
      <c r="AKG1" s="46"/>
      <c r="AKH1" s="46"/>
      <c r="AKI1" s="46"/>
      <c r="AKJ1" s="46"/>
      <c r="AKK1" s="46"/>
      <c r="AKL1" s="46"/>
      <c r="AKM1" s="46"/>
      <c r="AKN1" s="46"/>
      <c r="AKO1" s="46"/>
      <c r="AKP1" s="46"/>
      <c r="AKQ1" s="46"/>
      <c r="AKR1" s="46"/>
      <c r="AKS1" s="46"/>
      <c r="AKT1" s="46"/>
      <c r="AKU1" s="46"/>
      <c r="AKV1" s="46"/>
      <c r="AKW1" s="46"/>
      <c r="AKX1" s="46"/>
      <c r="AKY1" s="46"/>
      <c r="AKZ1" s="46"/>
      <c r="ALA1" s="46"/>
      <c r="ALB1" s="46"/>
      <c r="ALC1" s="46"/>
      <c r="ALD1" s="46"/>
      <c r="ALE1" s="46"/>
      <c r="ALF1" s="46"/>
      <c r="ALG1" s="46"/>
      <c r="ALH1" s="46"/>
      <c r="ALI1" s="46"/>
      <c r="ALJ1" s="46"/>
      <c r="ALK1" s="46"/>
      <c r="ALL1" s="46"/>
      <c r="ALM1" s="46"/>
      <c r="ALN1" s="46"/>
      <c r="ALO1" s="46"/>
      <c r="ALP1" s="46"/>
      <c r="ALQ1" s="46"/>
      <c r="ALR1" s="46"/>
      <c r="ALS1" s="46"/>
      <c r="ALT1" s="46"/>
      <c r="ALU1" s="46"/>
      <c r="ALV1" s="46"/>
      <c r="ALW1" s="46"/>
      <c r="ALX1" s="46"/>
      <c r="ALY1" s="46"/>
      <c r="ALZ1" s="46"/>
      <c r="AMA1" s="46"/>
      <c r="AMB1" s="46"/>
      <c r="AMC1" s="46"/>
      <c r="AMD1" s="46"/>
      <c r="AME1" s="46"/>
      <c r="AMF1" s="46"/>
      <c r="AMG1" s="46"/>
      <c r="AMH1" s="46"/>
      <c r="AMI1" s="46"/>
      <c r="AMJ1" s="46"/>
      <c r="AMK1" s="46"/>
      <c r="AML1" s="46"/>
      <c r="AMM1" s="46"/>
      <c r="AMN1" s="46"/>
      <c r="AMO1" s="46"/>
      <c r="AMP1" s="46"/>
      <c r="AMQ1" s="46"/>
      <c r="AMR1" s="46"/>
      <c r="AMS1" s="46"/>
      <c r="AMT1" s="46"/>
      <c r="AMU1" s="46"/>
      <c r="AMV1" s="46"/>
      <c r="AMW1" s="46"/>
      <c r="AMX1" s="46"/>
      <c r="AMY1" s="46"/>
      <c r="AMZ1" s="46"/>
      <c r="ANA1" s="46"/>
      <c r="ANB1" s="46"/>
      <c r="ANC1" s="46"/>
      <c r="AND1" s="46"/>
      <c r="ANE1" s="46"/>
      <c r="ANF1" s="46"/>
      <c r="ANG1" s="46"/>
      <c r="ANH1" s="46"/>
      <c r="ANI1" s="46"/>
      <c r="ANJ1" s="46"/>
      <c r="ANK1" s="46"/>
      <c r="ANL1" s="46"/>
      <c r="ANM1" s="46"/>
      <c r="ANN1" s="46"/>
      <c r="ANO1" s="46"/>
      <c r="ANP1" s="46"/>
      <c r="ANQ1" s="46"/>
      <c r="ANR1" s="46"/>
      <c r="ANS1" s="46"/>
      <c r="ANT1" s="46"/>
      <c r="ANU1" s="46"/>
      <c r="ANV1" s="46"/>
      <c r="ANW1" s="46"/>
      <c r="ANX1" s="46"/>
      <c r="ANY1" s="46"/>
      <c r="ANZ1" s="46"/>
      <c r="AOA1" s="46"/>
      <c r="AOB1" s="46"/>
      <c r="AOC1" s="46"/>
      <c r="AOD1" s="46"/>
      <c r="AOE1" s="46"/>
      <c r="AOF1" s="46"/>
      <c r="AOG1" s="46"/>
      <c r="AOH1" s="46"/>
      <c r="AOI1" s="46"/>
      <c r="AOJ1" s="46"/>
      <c r="AOK1" s="46"/>
      <c r="AOL1" s="46"/>
      <c r="AOM1" s="46"/>
      <c r="AON1" s="46"/>
      <c r="AOO1" s="46"/>
      <c r="AOP1" s="46"/>
      <c r="AOQ1" s="46"/>
      <c r="AOR1" s="46"/>
      <c r="AOS1" s="46"/>
      <c r="AOT1" s="46"/>
      <c r="AOU1" s="46"/>
      <c r="AOV1" s="46"/>
      <c r="AOW1" s="46"/>
      <c r="AOX1" s="46"/>
      <c r="AOY1" s="46"/>
      <c r="AOZ1" s="46"/>
      <c r="APA1" s="46"/>
      <c r="APB1" s="46"/>
      <c r="APC1" s="46"/>
      <c r="APD1" s="46"/>
      <c r="APE1" s="46"/>
      <c r="APF1" s="46"/>
      <c r="APG1" s="46"/>
      <c r="APH1" s="46"/>
      <c r="API1" s="46"/>
      <c r="APJ1" s="46"/>
      <c r="APK1" s="46"/>
      <c r="APL1" s="46"/>
      <c r="APM1" s="46"/>
      <c r="APN1" s="46"/>
      <c r="APO1" s="46"/>
      <c r="APP1" s="46"/>
      <c r="APQ1" s="46"/>
      <c r="APR1" s="46"/>
      <c r="APS1" s="46"/>
      <c r="APT1" s="46"/>
      <c r="APU1" s="46"/>
      <c r="APV1" s="46"/>
      <c r="APW1" s="46"/>
      <c r="APX1" s="46"/>
      <c r="APY1" s="46"/>
      <c r="APZ1" s="46"/>
      <c r="AQA1" s="46"/>
      <c r="AQB1" s="46"/>
      <c r="AQC1" s="46"/>
      <c r="AQD1" s="46"/>
      <c r="AQE1" s="46"/>
      <c r="AQF1" s="46"/>
      <c r="AQG1" s="46"/>
      <c r="AQH1" s="46"/>
      <c r="AQI1" s="46"/>
      <c r="AQJ1" s="46"/>
      <c r="AQK1" s="46"/>
      <c r="AQL1" s="46"/>
      <c r="AQM1" s="46"/>
      <c r="AQN1" s="46"/>
      <c r="AQO1" s="46"/>
      <c r="AQP1" s="46"/>
      <c r="AQQ1" s="46"/>
      <c r="AQR1" s="46"/>
      <c r="AQS1" s="46"/>
      <c r="AQT1" s="46"/>
      <c r="AQU1" s="46"/>
      <c r="AQV1" s="46"/>
      <c r="AQW1" s="46"/>
      <c r="AQX1" s="46"/>
      <c r="AQY1" s="46"/>
      <c r="AQZ1" s="46"/>
      <c r="ARA1" s="46"/>
      <c r="ARB1" s="46"/>
      <c r="ARC1" s="46"/>
      <c r="ARD1" s="46"/>
      <c r="ARE1" s="46"/>
      <c r="ARF1" s="46"/>
      <c r="ARG1" s="46"/>
      <c r="ARH1" s="46"/>
      <c r="ARI1" s="46"/>
      <c r="ARJ1" s="46"/>
      <c r="ARK1" s="46"/>
      <c r="ARL1" s="46"/>
      <c r="ARM1" s="46"/>
      <c r="ARN1" s="46"/>
      <c r="ARO1" s="46"/>
      <c r="ARP1" s="46"/>
      <c r="ARQ1" s="46"/>
      <c r="ARR1" s="46"/>
      <c r="ARS1" s="46"/>
      <c r="ART1" s="46"/>
      <c r="ARU1" s="46"/>
      <c r="ARV1" s="46"/>
      <c r="ARW1" s="46"/>
      <c r="ARX1" s="46"/>
      <c r="ARY1" s="46"/>
      <c r="ARZ1" s="46"/>
      <c r="ASA1" s="46"/>
      <c r="ASB1" s="46"/>
      <c r="ASC1" s="46"/>
      <c r="ASD1" s="46"/>
      <c r="ASE1" s="46"/>
      <c r="ASF1" s="46"/>
      <c r="ASG1" s="46"/>
      <c r="ASH1" s="46"/>
      <c r="ASI1" s="46"/>
      <c r="ASJ1" s="46"/>
      <c r="ASK1" s="46"/>
      <c r="ASL1" s="46"/>
      <c r="ASM1" s="46"/>
      <c r="ASN1" s="46"/>
      <c r="ASO1" s="46"/>
      <c r="ASP1" s="46"/>
      <c r="ASQ1" s="46"/>
      <c r="ASR1" s="46"/>
      <c r="ASS1" s="46"/>
      <c r="AST1" s="46"/>
      <c r="ASU1" s="46"/>
      <c r="ASV1" s="46"/>
      <c r="ASW1" s="46"/>
      <c r="ASX1" s="46"/>
      <c r="ASY1" s="46"/>
      <c r="ASZ1" s="46"/>
      <c r="ATA1" s="46"/>
      <c r="ATB1" s="46"/>
      <c r="ATC1" s="46"/>
      <c r="ATD1" s="46"/>
      <c r="ATE1" s="46"/>
      <c r="ATF1" s="46"/>
      <c r="ATG1" s="46"/>
      <c r="ATH1" s="46"/>
      <c r="ATI1" s="46"/>
      <c r="ATJ1" s="46"/>
      <c r="ATK1" s="46"/>
      <c r="ATL1" s="46"/>
      <c r="ATM1" s="46"/>
      <c r="ATN1" s="46"/>
      <c r="ATO1" s="46"/>
      <c r="ATP1" s="46"/>
      <c r="ATQ1" s="46"/>
      <c r="ATR1" s="46"/>
      <c r="ATS1" s="46"/>
      <c r="ATT1" s="46"/>
      <c r="ATU1" s="46"/>
      <c r="ATV1" s="46"/>
      <c r="ATW1" s="46"/>
      <c r="ATX1" s="46"/>
      <c r="ATY1" s="46"/>
      <c r="ATZ1" s="46"/>
      <c r="AUA1" s="46"/>
      <c r="AUB1" s="46"/>
      <c r="AUC1" s="46"/>
      <c r="AUD1" s="46"/>
      <c r="AUE1" s="46"/>
      <c r="AUF1" s="46"/>
      <c r="AUG1" s="46"/>
      <c r="AUH1" s="46"/>
      <c r="AUI1" s="46"/>
      <c r="AUJ1" s="46"/>
      <c r="AUK1" s="46"/>
      <c r="AUL1" s="46"/>
      <c r="AUM1" s="46"/>
      <c r="AUN1" s="46"/>
      <c r="AUO1" s="46"/>
      <c r="AUP1" s="46"/>
      <c r="AUQ1" s="46"/>
      <c r="AUR1" s="46"/>
      <c r="AUS1" s="46"/>
      <c r="AUT1" s="46"/>
      <c r="AUU1" s="46"/>
      <c r="AUV1" s="46"/>
      <c r="AUW1" s="46"/>
      <c r="AUX1" s="46"/>
      <c r="AUY1" s="46"/>
      <c r="AUZ1" s="46"/>
      <c r="AVA1" s="46"/>
      <c r="AVB1" s="46"/>
      <c r="AVC1" s="46"/>
      <c r="AVD1" s="46"/>
      <c r="AVE1" s="46"/>
      <c r="AVF1" s="46"/>
      <c r="AVG1" s="46"/>
      <c r="AVH1" s="46"/>
      <c r="AVI1" s="46"/>
      <c r="AVJ1" s="46"/>
      <c r="AVK1" s="46"/>
      <c r="AVL1" s="46"/>
      <c r="AVM1" s="46"/>
      <c r="AVN1" s="46"/>
      <c r="AVO1" s="46"/>
      <c r="AVP1" s="46"/>
      <c r="AVQ1" s="46"/>
      <c r="AVR1" s="46"/>
      <c r="AVS1" s="46"/>
      <c r="AVT1" s="46"/>
      <c r="AVU1" s="46"/>
      <c r="AVV1" s="46"/>
      <c r="AVW1" s="46"/>
      <c r="AVX1" s="46"/>
      <c r="AVY1" s="46"/>
      <c r="AVZ1" s="46"/>
      <c r="AWA1" s="46"/>
      <c r="AWB1" s="46"/>
      <c r="AWC1" s="46"/>
      <c r="AWD1" s="46"/>
      <c r="AWE1" s="46"/>
      <c r="AWF1" s="46"/>
      <c r="AWG1" s="46"/>
      <c r="AWH1" s="46"/>
      <c r="AWI1" s="46"/>
      <c r="AWJ1" s="46"/>
      <c r="AWK1" s="46"/>
      <c r="AWL1" s="46"/>
      <c r="AWM1" s="46"/>
      <c r="AWN1" s="46"/>
      <c r="AWO1" s="46"/>
      <c r="AWP1" s="46"/>
      <c r="AWQ1" s="46"/>
      <c r="AWR1" s="46"/>
      <c r="AWS1" s="46"/>
      <c r="AWT1" s="46"/>
      <c r="AWU1" s="46"/>
      <c r="AWV1" s="46"/>
      <c r="AWW1" s="46"/>
      <c r="AWX1" s="46"/>
      <c r="AWY1" s="46"/>
      <c r="AWZ1" s="46"/>
      <c r="AXA1" s="46"/>
      <c r="AXB1" s="46"/>
      <c r="AXC1" s="46"/>
      <c r="AXD1" s="46"/>
      <c r="AXE1" s="46"/>
      <c r="AXF1" s="46"/>
      <c r="AXG1" s="46"/>
      <c r="AXH1" s="46"/>
      <c r="AXI1" s="46"/>
      <c r="AXJ1" s="46"/>
      <c r="AXK1" s="46"/>
      <c r="AXL1" s="46"/>
      <c r="AXM1" s="46"/>
      <c r="AXN1" s="46"/>
      <c r="AXO1" s="46"/>
      <c r="AXP1" s="46"/>
      <c r="AXQ1" s="46"/>
      <c r="AXR1" s="46"/>
      <c r="AXS1" s="46"/>
      <c r="AXT1" s="46"/>
      <c r="AXU1" s="46"/>
      <c r="AXV1" s="46"/>
      <c r="AXW1" s="46"/>
      <c r="AXX1" s="46"/>
      <c r="AXY1" s="46"/>
      <c r="AXZ1" s="46"/>
      <c r="AYA1" s="46"/>
      <c r="AYB1" s="46"/>
      <c r="AYC1" s="46"/>
      <c r="AYD1" s="46"/>
      <c r="AYE1" s="46"/>
      <c r="AYF1" s="46"/>
      <c r="AYG1" s="46"/>
      <c r="AYH1" s="46"/>
      <c r="AYI1" s="46"/>
      <c r="AYJ1" s="46"/>
      <c r="AYK1" s="46"/>
      <c r="AYL1" s="46"/>
      <c r="AYM1" s="46"/>
      <c r="AYN1" s="46"/>
      <c r="AYO1" s="46"/>
      <c r="AYP1" s="46"/>
      <c r="AYQ1" s="46"/>
      <c r="AYR1" s="46"/>
      <c r="AYS1" s="46"/>
      <c r="AYT1" s="46"/>
      <c r="AYU1" s="46"/>
      <c r="AYV1" s="46"/>
      <c r="AYW1" s="46"/>
      <c r="AYX1" s="46"/>
      <c r="AYY1" s="46"/>
      <c r="AYZ1" s="46"/>
      <c r="AZA1" s="46"/>
      <c r="AZB1" s="46"/>
      <c r="AZC1" s="46"/>
      <c r="AZD1" s="46"/>
      <c r="AZE1" s="46"/>
      <c r="AZF1" s="46"/>
      <c r="AZG1" s="46"/>
      <c r="AZH1" s="46"/>
      <c r="AZI1" s="46"/>
      <c r="AZJ1" s="46"/>
      <c r="AZK1" s="46"/>
      <c r="AZL1" s="46"/>
      <c r="AZM1" s="46"/>
      <c r="AZN1" s="46"/>
      <c r="AZO1" s="46"/>
      <c r="AZP1" s="46"/>
      <c r="AZQ1" s="46"/>
      <c r="AZR1" s="46"/>
      <c r="AZS1" s="46"/>
      <c r="AZT1" s="46"/>
      <c r="AZU1" s="46"/>
      <c r="AZV1" s="46"/>
      <c r="AZW1" s="46"/>
      <c r="AZX1" s="46"/>
      <c r="AZY1" s="46"/>
      <c r="AZZ1" s="46"/>
      <c r="BAA1" s="46"/>
      <c r="BAB1" s="46"/>
      <c r="BAC1" s="46"/>
      <c r="BAD1" s="46"/>
      <c r="BAE1" s="46"/>
      <c r="BAF1" s="46"/>
      <c r="BAG1" s="46"/>
      <c r="BAH1" s="46"/>
      <c r="BAI1" s="46"/>
      <c r="BAJ1" s="46"/>
      <c r="BAK1" s="46"/>
      <c r="BAL1" s="46"/>
      <c r="BAM1" s="46"/>
      <c r="BAN1" s="46"/>
      <c r="BAO1" s="46"/>
      <c r="BAP1" s="46"/>
      <c r="BAQ1" s="46"/>
      <c r="BAR1" s="46"/>
      <c r="BAS1" s="46"/>
      <c r="BAT1" s="46"/>
      <c r="BAU1" s="46"/>
      <c r="BAV1" s="46"/>
      <c r="BAW1" s="46"/>
      <c r="BAX1" s="46"/>
      <c r="BAY1" s="46"/>
      <c r="BAZ1" s="46"/>
      <c r="BBA1" s="46"/>
      <c r="BBB1" s="46"/>
      <c r="BBC1" s="46"/>
      <c r="BBD1" s="46"/>
      <c r="BBE1" s="46"/>
      <c r="BBF1" s="46"/>
      <c r="BBG1" s="46"/>
      <c r="BBH1" s="46"/>
      <c r="BBI1" s="46"/>
      <c r="BBJ1" s="46"/>
      <c r="BBK1" s="46"/>
      <c r="BBL1" s="46"/>
      <c r="BBM1" s="46"/>
      <c r="BBN1" s="46"/>
      <c r="BBO1" s="46"/>
      <c r="BBP1" s="46"/>
      <c r="BBQ1" s="46"/>
      <c r="BBR1" s="46"/>
      <c r="BBS1" s="46"/>
      <c r="BBT1" s="46"/>
      <c r="BBU1" s="46"/>
      <c r="BBV1" s="46"/>
      <c r="BBW1" s="46"/>
      <c r="BBX1" s="46"/>
      <c r="BBY1" s="46"/>
      <c r="BBZ1" s="46"/>
      <c r="BCA1" s="46"/>
      <c r="BCB1" s="46"/>
      <c r="BCC1" s="46"/>
      <c r="BCD1" s="46"/>
      <c r="BCE1" s="46"/>
      <c r="BCF1" s="46"/>
      <c r="BCG1" s="46"/>
      <c r="BCH1" s="46"/>
      <c r="BCI1" s="46"/>
      <c r="BCJ1" s="46"/>
      <c r="BCK1" s="46"/>
      <c r="BCL1" s="46"/>
      <c r="BCM1" s="46"/>
      <c r="BCN1" s="46"/>
      <c r="BCO1" s="46"/>
      <c r="BCP1" s="46"/>
      <c r="BCQ1" s="46"/>
      <c r="BCR1" s="46"/>
      <c r="BCS1" s="46"/>
      <c r="BCT1" s="46"/>
      <c r="BCU1" s="46"/>
      <c r="BCV1" s="46"/>
      <c r="BCW1" s="46"/>
      <c r="BCX1" s="46"/>
      <c r="BCY1" s="46"/>
      <c r="BCZ1" s="46"/>
      <c r="BDA1" s="46"/>
      <c r="BDB1" s="46"/>
      <c r="BDC1" s="46"/>
      <c r="BDD1" s="46"/>
      <c r="BDE1" s="46"/>
      <c r="BDF1" s="46"/>
      <c r="BDG1" s="46"/>
      <c r="BDH1" s="46"/>
      <c r="BDI1" s="46"/>
      <c r="BDJ1" s="46"/>
      <c r="BDK1" s="46"/>
      <c r="BDL1" s="46"/>
      <c r="BDM1" s="46"/>
      <c r="BDN1" s="46"/>
      <c r="BDO1" s="46"/>
      <c r="BDP1" s="46"/>
      <c r="BDQ1" s="46"/>
      <c r="BDR1" s="46"/>
      <c r="BDS1" s="46"/>
      <c r="BDT1" s="46"/>
      <c r="BDU1" s="46"/>
      <c r="BDV1" s="46"/>
      <c r="BDW1" s="46"/>
      <c r="BDX1" s="46"/>
      <c r="BDY1" s="46"/>
      <c r="BDZ1" s="46"/>
      <c r="BEA1" s="46"/>
      <c r="BEB1" s="46"/>
      <c r="BEC1" s="46"/>
      <c r="BED1" s="46"/>
      <c r="BEE1" s="46"/>
      <c r="BEF1" s="46"/>
      <c r="BEG1" s="46"/>
      <c r="BEH1" s="46"/>
      <c r="BEI1" s="46"/>
      <c r="BEJ1" s="46"/>
      <c r="BEK1" s="46"/>
      <c r="BEL1" s="46"/>
      <c r="BEM1" s="46"/>
      <c r="BEN1" s="46"/>
      <c r="BEO1" s="46"/>
      <c r="BEP1" s="46"/>
      <c r="BEQ1" s="46"/>
      <c r="BER1" s="46"/>
      <c r="BES1" s="46"/>
      <c r="BET1" s="46"/>
      <c r="BEU1" s="46"/>
      <c r="BEV1" s="46"/>
      <c r="BEW1" s="46"/>
      <c r="BEX1" s="46"/>
      <c r="BEY1" s="46"/>
      <c r="BEZ1" s="46"/>
      <c r="BFA1" s="46"/>
      <c r="BFB1" s="46"/>
      <c r="BFC1" s="46"/>
      <c r="BFD1" s="46"/>
      <c r="BFE1" s="46"/>
      <c r="BFF1" s="46"/>
      <c r="BFG1" s="46"/>
      <c r="BFH1" s="46"/>
      <c r="BFI1" s="46"/>
      <c r="BFJ1" s="46"/>
      <c r="BFK1" s="46"/>
      <c r="BFL1" s="46"/>
      <c r="BFM1" s="46"/>
      <c r="BFN1" s="46"/>
      <c r="BFO1" s="46"/>
      <c r="BFP1" s="46"/>
      <c r="BFQ1" s="46"/>
      <c r="BFR1" s="46"/>
      <c r="BFS1" s="46"/>
      <c r="BFT1" s="46"/>
      <c r="BFU1" s="46"/>
      <c r="BFV1" s="46"/>
      <c r="BFW1" s="46"/>
      <c r="BFX1" s="46"/>
      <c r="BFY1" s="46"/>
      <c r="BFZ1" s="46"/>
      <c r="BGA1" s="46"/>
      <c r="BGB1" s="46"/>
      <c r="BGC1" s="46"/>
      <c r="BGD1" s="46"/>
      <c r="BGE1" s="46"/>
      <c r="BGF1" s="46"/>
      <c r="BGG1" s="46"/>
      <c r="BGH1" s="46"/>
      <c r="BGI1" s="46"/>
      <c r="BGJ1" s="46"/>
      <c r="BGK1" s="46"/>
      <c r="BGL1" s="46"/>
      <c r="BGM1" s="46"/>
      <c r="BGN1" s="46"/>
      <c r="BGO1" s="46"/>
      <c r="BGP1" s="46"/>
      <c r="BGQ1" s="46"/>
      <c r="BGR1" s="46"/>
      <c r="BGS1" s="46"/>
      <c r="BGT1" s="46"/>
      <c r="BGU1" s="46"/>
      <c r="BGV1" s="46"/>
      <c r="BGW1" s="46"/>
      <c r="BGX1" s="46"/>
      <c r="BGY1" s="46"/>
      <c r="BGZ1" s="46"/>
      <c r="BHA1" s="46"/>
      <c r="BHB1" s="46"/>
      <c r="BHC1" s="46"/>
      <c r="BHD1" s="46"/>
      <c r="BHE1" s="46"/>
      <c r="BHF1" s="46"/>
      <c r="BHG1" s="46"/>
      <c r="BHH1" s="46"/>
      <c r="BHI1" s="46"/>
      <c r="BHJ1" s="46"/>
      <c r="BHK1" s="46"/>
      <c r="BHL1" s="46"/>
      <c r="BHM1" s="46"/>
      <c r="BHN1" s="46"/>
      <c r="BHO1" s="46"/>
      <c r="BHP1" s="46"/>
      <c r="BHQ1" s="46"/>
      <c r="BHR1" s="46"/>
      <c r="BHS1" s="46"/>
      <c r="BHT1" s="46"/>
      <c r="BHU1" s="46"/>
      <c r="BHV1" s="46"/>
      <c r="BHW1" s="46"/>
      <c r="BHX1" s="46"/>
      <c r="BHY1" s="46"/>
      <c r="BHZ1" s="46"/>
      <c r="BIA1" s="46"/>
      <c r="BIB1" s="46"/>
      <c r="BIC1" s="46"/>
      <c r="BID1" s="46"/>
      <c r="BIE1" s="46"/>
      <c r="BIF1" s="46"/>
      <c r="BIG1" s="46"/>
      <c r="BIH1" s="46"/>
      <c r="BII1" s="46"/>
      <c r="BIJ1" s="46"/>
      <c r="BIK1" s="46"/>
      <c r="BIL1" s="46"/>
      <c r="BIM1" s="46"/>
      <c r="BIN1" s="46"/>
      <c r="BIO1" s="46"/>
      <c r="BIP1" s="46"/>
      <c r="BIQ1" s="46"/>
      <c r="BIR1" s="46"/>
      <c r="BIS1" s="46"/>
      <c r="BIT1" s="46"/>
      <c r="BIU1" s="46"/>
      <c r="BIV1" s="46"/>
      <c r="BIW1" s="46"/>
      <c r="BIX1" s="46"/>
      <c r="BIY1" s="46"/>
      <c r="BIZ1" s="46"/>
      <c r="BJA1" s="46"/>
      <c r="BJB1" s="46"/>
      <c r="BJC1" s="46"/>
      <c r="BJD1" s="46"/>
      <c r="BJE1" s="46"/>
      <c r="BJF1" s="46"/>
      <c r="BJG1" s="46"/>
      <c r="BJH1" s="46"/>
      <c r="BJI1" s="46"/>
      <c r="BJJ1" s="46"/>
      <c r="BJK1" s="46"/>
      <c r="BJL1" s="46"/>
      <c r="BJM1" s="46"/>
      <c r="BJN1" s="46"/>
      <c r="BJO1" s="46"/>
      <c r="BJP1" s="46"/>
      <c r="BJQ1" s="46"/>
      <c r="BJR1" s="46"/>
      <c r="BJS1" s="46"/>
      <c r="BJT1" s="46"/>
      <c r="BJU1" s="46"/>
      <c r="BJV1" s="46"/>
      <c r="BJW1" s="46"/>
      <c r="BJX1" s="46"/>
      <c r="BJY1" s="46"/>
      <c r="BJZ1" s="46"/>
      <c r="BKA1" s="46"/>
      <c r="BKB1" s="46"/>
      <c r="BKC1" s="46"/>
      <c r="BKD1" s="46"/>
      <c r="BKE1" s="46"/>
      <c r="BKF1" s="46"/>
      <c r="BKG1" s="46"/>
      <c r="BKH1" s="46"/>
      <c r="BKI1" s="46"/>
      <c r="BKJ1" s="46"/>
      <c r="BKK1" s="46"/>
      <c r="BKL1" s="46"/>
      <c r="BKM1" s="46"/>
      <c r="BKN1" s="46"/>
      <c r="BKO1" s="46"/>
      <c r="BKP1" s="46"/>
      <c r="BKQ1" s="46"/>
      <c r="BKR1" s="46"/>
      <c r="BKS1" s="46"/>
      <c r="BKT1" s="46"/>
      <c r="BKU1" s="46"/>
      <c r="BKV1" s="46"/>
      <c r="BKW1" s="46"/>
      <c r="BKX1" s="46"/>
      <c r="BKY1" s="46"/>
      <c r="BKZ1" s="46"/>
      <c r="BLA1" s="46"/>
      <c r="BLB1" s="46"/>
      <c r="BLC1" s="46"/>
      <c r="BLD1" s="46"/>
      <c r="BLE1" s="46"/>
      <c r="BLF1" s="46"/>
      <c r="BLG1" s="46"/>
      <c r="BLH1" s="46"/>
      <c r="BLI1" s="46"/>
      <c r="BLJ1" s="46"/>
      <c r="BLK1" s="46"/>
      <c r="BLL1" s="46"/>
      <c r="BLM1" s="46"/>
      <c r="BLN1" s="46"/>
      <c r="BLO1" s="46"/>
      <c r="BLP1" s="46"/>
      <c r="BLQ1" s="46"/>
      <c r="BLR1" s="46"/>
      <c r="BLS1" s="46"/>
      <c r="BLT1" s="46"/>
      <c r="BLU1" s="46"/>
      <c r="BLV1" s="46"/>
      <c r="BLW1" s="46"/>
      <c r="BLX1" s="46"/>
      <c r="BLY1" s="46"/>
      <c r="BLZ1" s="46"/>
      <c r="BMA1" s="46"/>
      <c r="BMB1" s="46"/>
      <c r="BMC1" s="46"/>
      <c r="BMD1" s="46"/>
      <c r="BME1" s="46"/>
      <c r="BMF1" s="46"/>
      <c r="BMG1" s="46"/>
      <c r="BMH1" s="46"/>
      <c r="BMI1" s="46"/>
      <c r="BMJ1" s="46"/>
      <c r="BMK1" s="46"/>
      <c r="BML1" s="46"/>
      <c r="BMM1" s="46"/>
      <c r="BMN1" s="46"/>
      <c r="BMO1" s="46"/>
      <c r="BMP1" s="46"/>
      <c r="BMQ1" s="46"/>
      <c r="BMR1" s="46"/>
      <c r="BMS1" s="46"/>
      <c r="BMT1" s="46"/>
      <c r="BMU1" s="46"/>
      <c r="BMV1" s="46"/>
      <c r="BMW1" s="46"/>
      <c r="BMX1" s="46"/>
      <c r="BMY1" s="46"/>
      <c r="BMZ1" s="46"/>
      <c r="BNA1" s="46"/>
      <c r="BNB1" s="46"/>
      <c r="BNC1" s="46"/>
      <c r="BND1" s="46"/>
      <c r="BNE1" s="46"/>
      <c r="BNF1" s="46"/>
      <c r="BNG1" s="46"/>
      <c r="BNH1" s="46"/>
      <c r="BNI1" s="46"/>
      <c r="BNJ1" s="46"/>
      <c r="BNK1" s="46"/>
      <c r="BNL1" s="46"/>
      <c r="BNM1" s="46"/>
      <c r="BNN1" s="46"/>
      <c r="BNO1" s="46"/>
      <c r="BNP1" s="46"/>
      <c r="BNQ1" s="46"/>
      <c r="BNR1" s="46"/>
      <c r="BNS1" s="46"/>
      <c r="BNT1" s="46"/>
      <c r="BNU1" s="46"/>
      <c r="BNV1" s="46"/>
      <c r="BNW1" s="46"/>
      <c r="BNX1" s="46"/>
      <c r="BNY1" s="46"/>
      <c r="BNZ1" s="46"/>
      <c r="BOA1" s="46"/>
      <c r="BOB1" s="46"/>
      <c r="BOC1" s="46"/>
      <c r="BOD1" s="46"/>
      <c r="BOE1" s="46"/>
      <c r="BOF1" s="46"/>
      <c r="BOG1" s="46"/>
      <c r="BOH1" s="46"/>
      <c r="BOI1" s="46"/>
      <c r="BOJ1" s="46"/>
      <c r="BOK1" s="46"/>
      <c r="BOL1" s="46"/>
      <c r="BOM1" s="46"/>
      <c r="BON1" s="46"/>
      <c r="BOO1" s="46"/>
      <c r="BOP1" s="46"/>
      <c r="BOQ1" s="46"/>
      <c r="BOR1" s="46"/>
      <c r="BOS1" s="46"/>
      <c r="BOT1" s="46"/>
      <c r="BOU1" s="46"/>
      <c r="BOV1" s="46"/>
      <c r="BOW1" s="46"/>
      <c r="BOX1" s="46"/>
      <c r="BOY1" s="46"/>
      <c r="BOZ1" s="46"/>
      <c r="BPA1" s="46"/>
      <c r="BPB1" s="46"/>
      <c r="BPC1" s="46"/>
      <c r="BPD1" s="46"/>
      <c r="BPE1" s="46"/>
      <c r="BPF1" s="46"/>
      <c r="BPG1" s="46"/>
      <c r="BPH1" s="46"/>
      <c r="BPI1" s="46"/>
      <c r="BPJ1" s="46"/>
      <c r="BPK1" s="46"/>
      <c r="BPL1" s="46"/>
      <c r="BPM1" s="46"/>
      <c r="BPN1" s="46"/>
      <c r="BPO1" s="46"/>
      <c r="BPP1" s="46"/>
      <c r="BPQ1" s="46"/>
      <c r="BPR1" s="46"/>
      <c r="BPS1" s="46"/>
      <c r="BPT1" s="46"/>
      <c r="BPU1" s="46"/>
      <c r="BPV1" s="46"/>
      <c r="BPW1" s="46"/>
      <c r="BPX1" s="46"/>
      <c r="BPY1" s="46"/>
      <c r="BPZ1" s="46"/>
      <c r="BQA1" s="46"/>
      <c r="BQB1" s="46"/>
      <c r="BQC1" s="46"/>
      <c r="BQD1" s="46"/>
      <c r="BQE1" s="46"/>
      <c r="BQF1" s="46"/>
      <c r="BQG1" s="46"/>
      <c r="BQH1" s="46"/>
      <c r="BQI1" s="46"/>
      <c r="BQJ1" s="46"/>
      <c r="BQK1" s="46"/>
      <c r="BQL1" s="46"/>
      <c r="BQM1" s="46"/>
      <c r="BQN1" s="46"/>
      <c r="BQO1" s="46"/>
      <c r="BQP1" s="46"/>
      <c r="BQQ1" s="46"/>
      <c r="BQR1" s="46"/>
      <c r="BQS1" s="46"/>
      <c r="BQT1" s="46"/>
      <c r="BQU1" s="46"/>
      <c r="BQV1" s="46"/>
      <c r="BQW1" s="46"/>
      <c r="BQX1" s="46"/>
      <c r="BQY1" s="46"/>
      <c r="BQZ1" s="46"/>
      <c r="BRA1" s="46"/>
      <c r="BRB1" s="46"/>
      <c r="BRC1" s="46"/>
      <c r="BRD1" s="46"/>
      <c r="BRE1" s="46"/>
      <c r="BRF1" s="46"/>
      <c r="BRG1" s="46"/>
      <c r="BRH1" s="46"/>
      <c r="BRI1" s="46"/>
      <c r="BRJ1" s="46"/>
      <c r="BRK1" s="46"/>
      <c r="BRL1" s="46"/>
      <c r="BRM1" s="46"/>
      <c r="BRN1" s="46"/>
      <c r="BRO1" s="46"/>
      <c r="BRP1" s="46"/>
      <c r="BRQ1" s="46"/>
      <c r="BRR1" s="46"/>
      <c r="BRS1" s="46"/>
      <c r="BRT1" s="46"/>
      <c r="BRU1" s="46"/>
      <c r="BRV1" s="46"/>
      <c r="BRW1" s="46"/>
      <c r="BRX1" s="46"/>
      <c r="BRY1" s="46"/>
      <c r="BRZ1" s="46"/>
      <c r="BSA1" s="46"/>
      <c r="BSB1" s="46"/>
      <c r="BSC1" s="46"/>
      <c r="BSD1" s="46"/>
      <c r="BSE1" s="46"/>
      <c r="BSF1" s="46"/>
      <c r="BSG1" s="46"/>
      <c r="BSH1" s="46"/>
      <c r="BSI1" s="46"/>
      <c r="BSJ1" s="46"/>
      <c r="BSK1" s="46"/>
      <c r="BSL1" s="46"/>
      <c r="BSM1" s="46"/>
      <c r="BSN1" s="46"/>
      <c r="BSO1" s="46"/>
      <c r="BSP1" s="46"/>
      <c r="BSQ1" s="46"/>
      <c r="BSR1" s="46"/>
      <c r="BSS1" s="46"/>
      <c r="BST1" s="46"/>
      <c r="BSU1" s="46"/>
      <c r="BSV1" s="46"/>
      <c r="BSW1" s="46"/>
      <c r="BSX1" s="46"/>
      <c r="BSY1" s="46"/>
      <c r="BSZ1" s="46"/>
      <c r="BTA1" s="46"/>
      <c r="BTB1" s="46"/>
      <c r="BTC1" s="46"/>
      <c r="BTD1" s="46"/>
      <c r="BTE1" s="46"/>
      <c r="BTF1" s="46"/>
      <c r="BTG1" s="46"/>
      <c r="BTH1" s="46"/>
      <c r="BTI1" s="46"/>
      <c r="BTJ1" s="46"/>
      <c r="BTK1" s="46"/>
      <c r="BTL1" s="46"/>
      <c r="BTM1" s="46"/>
      <c r="BTN1" s="46"/>
      <c r="BTO1" s="46"/>
      <c r="BTP1" s="46"/>
      <c r="BTQ1" s="46"/>
      <c r="BTR1" s="46"/>
      <c r="BTS1" s="46"/>
      <c r="BTT1" s="46"/>
      <c r="BTU1" s="46"/>
      <c r="BTV1" s="46"/>
      <c r="BTW1" s="46"/>
      <c r="BTX1" s="46"/>
      <c r="BTY1" s="46"/>
      <c r="BTZ1" s="46"/>
      <c r="BUA1" s="46"/>
      <c r="BUB1" s="46"/>
      <c r="BUC1" s="46"/>
      <c r="BUD1" s="46"/>
      <c r="BUE1" s="46"/>
      <c r="BUF1" s="46"/>
      <c r="BUG1" s="46"/>
      <c r="BUH1" s="46"/>
      <c r="BUI1" s="46"/>
      <c r="BUJ1" s="46"/>
      <c r="BUK1" s="46"/>
      <c r="BUL1" s="46"/>
      <c r="BUM1" s="46"/>
      <c r="BUN1" s="46"/>
      <c r="BUO1" s="46"/>
      <c r="BUP1" s="46"/>
      <c r="BUQ1" s="46"/>
      <c r="BUR1" s="46"/>
      <c r="BUS1" s="46"/>
      <c r="BUT1" s="46"/>
      <c r="BUU1" s="46"/>
      <c r="BUV1" s="46"/>
      <c r="BUW1" s="46"/>
      <c r="BUX1" s="46"/>
      <c r="BUY1" s="46"/>
      <c r="BUZ1" s="46"/>
      <c r="BVA1" s="46"/>
      <c r="BVB1" s="46"/>
      <c r="BVC1" s="46"/>
      <c r="BVD1" s="46"/>
      <c r="BVE1" s="46"/>
      <c r="BVF1" s="46"/>
      <c r="BVG1" s="46"/>
      <c r="BVH1" s="46"/>
      <c r="BVI1" s="46"/>
      <c r="BVJ1" s="46"/>
      <c r="BVK1" s="46"/>
      <c r="BVL1" s="46"/>
      <c r="BVM1" s="46"/>
      <c r="BVN1" s="46"/>
      <c r="BVO1" s="46"/>
      <c r="BVP1" s="46"/>
      <c r="BVQ1" s="46"/>
      <c r="BVR1" s="46"/>
      <c r="BVS1" s="46"/>
      <c r="BVT1" s="46"/>
      <c r="BVU1" s="46"/>
      <c r="BVV1" s="46"/>
      <c r="BVW1" s="46"/>
      <c r="BVX1" s="46"/>
      <c r="BVY1" s="46"/>
      <c r="BVZ1" s="46"/>
      <c r="BWA1" s="46"/>
      <c r="BWB1" s="46"/>
      <c r="BWC1" s="46"/>
      <c r="BWD1" s="46"/>
      <c r="BWE1" s="46"/>
      <c r="BWF1" s="46"/>
      <c r="BWG1" s="46"/>
      <c r="BWH1" s="46"/>
      <c r="BWI1" s="46"/>
      <c r="BWJ1" s="46"/>
      <c r="BWK1" s="46"/>
      <c r="BWL1" s="46"/>
      <c r="BWM1" s="46"/>
      <c r="BWN1" s="46"/>
      <c r="BWO1" s="46"/>
      <c r="BWP1" s="46"/>
      <c r="BWQ1" s="46"/>
      <c r="BWR1" s="46"/>
      <c r="BWS1" s="46"/>
      <c r="BWT1" s="46"/>
      <c r="BWU1" s="46"/>
      <c r="BWV1" s="46"/>
      <c r="BWW1" s="46"/>
      <c r="BWX1" s="46"/>
      <c r="BWY1" s="46"/>
      <c r="BWZ1" s="46"/>
      <c r="BXA1" s="46"/>
      <c r="BXB1" s="46"/>
      <c r="BXC1" s="46"/>
      <c r="BXD1" s="46"/>
      <c r="BXE1" s="46"/>
      <c r="BXF1" s="46"/>
      <c r="BXG1" s="46"/>
      <c r="BXH1" s="46"/>
      <c r="BXI1" s="46"/>
      <c r="BXJ1" s="46"/>
      <c r="BXK1" s="46"/>
      <c r="BXL1" s="46"/>
      <c r="BXM1" s="46"/>
      <c r="BXN1" s="46"/>
      <c r="BXO1" s="46"/>
      <c r="BXP1" s="46"/>
      <c r="BXQ1" s="46"/>
      <c r="BXR1" s="46"/>
      <c r="BXS1" s="46"/>
      <c r="BXT1" s="46"/>
      <c r="BXU1" s="46"/>
      <c r="BXV1" s="46"/>
      <c r="BXW1" s="46"/>
      <c r="BXX1" s="46"/>
      <c r="BXY1" s="46"/>
      <c r="BXZ1" s="46"/>
      <c r="BYA1" s="46"/>
      <c r="BYB1" s="46"/>
      <c r="BYC1" s="46"/>
      <c r="BYD1" s="46"/>
      <c r="BYE1" s="46"/>
      <c r="BYF1" s="46"/>
      <c r="BYG1" s="46"/>
      <c r="BYH1" s="46"/>
      <c r="BYI1" s="46"/>
      <c r="BYJ1" s="46"/>
      <c r="BYK1" s="46"/>
      <c r="BYL1" s="46"/>
      <c r="BYM1" s="46"/>
      <c r="BYN1" s="46"/>
      <c r="BYO1" s="46"/>
      <c r="BYP1" s="46"/>
      <c r="BYQ1" s="46"/>
      <c r="BYR1" s="46"/>
      <c r="BYS1" s="46"/>
      <c r="BYT1" s="46"/>
      <c r="BYU1" s="46"/>
      <c r="BYV1" s="46"/>
      <c r="BYW1" s="46"/>
      <c r="BYX1" s="46"/>
      <c r="BYY1" s="46"/>
      <c r="BYZ1" s="46"/>
      <c r="BZA1" s="46"/>
      <c r="BZB1" s="46"/>
      <c r="BZC1" s="46"/>
      <c r="BZD1" s="46"/>
      <c r="BZE1" s="46"/>
      <c r="BZF1" s="46"/>
      <c r="BZG1" s="46"/>
      <c r="BZH1" s="46"/>
      <c r="BZI1" s="46"/>
      <c r="BZJ1" s="46"/>
      <c r="BZK1" s="46"/>
      <c r="BZL1" s="46"/>
      <c r="BZM1" s="46"/>
      <c r="BZN1" s="46"/>
      <c r="BZO1" s="46"/>
      <c r="BZP1" s="46"/>
      <c r="BZQ1" s="46"/>
      <c r="BZR1" s="46"/>
      <c r="BZS1" s="46"/>
      <c r="BZT1" s="46"/>
      <c r="BZU1" s="46"/>
      <c r="BZV1" s="46"/>
      <c r="BZW1" s="46"/>
      <c r="BZX1" s="46"/>
      <c r="BZY1" s="46"/>
      <c r="BZZ1" s="46"/>
      <c r="CAA1" s="46"/>
      <c r="CAB1" s="46"/>
      <c r="CAC1" s="46"/>
      <c r="CAD1" s="46"/>
      <c r="CAE1" s="46"/>
      <c r="CAF1" s="46"/>
      <c r="CAG1" s="46"/>
      <c r="CAH1" s="46"/>
      <c r="CAI1" s="46"/>
      <c r="CAJ1" s="46"/>
      <c r="CAK1" s="46"/>
      <c r="CAL1" s="46"/>
      <c r="CAM1" s="46"/>
      <c r="CAN1" s="46"/>
      <c r="CAO1" s="46"/>
      <c r="CAP1" s="46"/>
      <c r="CAQ1" s="46"/>
      <c r="CAR1" s="46"/>
      <c r="CAS1" s="46"/>
      <c r="CAT1" s="46"/>
      <c r="CAU1" s="46"/>
      <c r="CAV1" s="46"/>
      <c r="CAW1" s="46"/>
      <c r="CAX1" s="46"/>
      <c r="CAY1" s="46"/>
      <c r="CAZ1" s="46"/>
      <c r="CBA1" s="46"/>
      <c r="CBB1" s="46"/>
      <c r="CBC1" s="46"/>
      <c r="CBD1" s="46"/>
      <c r="CBE1" s="46"/>
      <c r="CBF1" s="46"/>
      <c r="CBG1" s="46"/>
      <c r="CBH1" s="46"/>
      <c r="CBI1" s="46"/>
      <c r="CBJ1" s="46"/>
      <c r="CBK1" s="46"/>
      <c r="CBL1" s="46"/>
      <c r="CBM1" s="46"/>
      <c r="CBN1" s="46"/>
      <c r="CBO1" s="46"/>
      <c r="CBP1" s="46"/>
      <c r="CBQ1" s="46"/>
      <c r="CBR1" s="46"/>
      <c r="CBS1" s="46"/>
      <c r="CBT1" s="46"/>
      <c r="CBU1" s="46"/>
      <c r="CBV1" s="46"/>
      <c r="CBW1" s="46"/>
      <c r="CBX1" s="46"/>
      <c r="CBY1" s="46"/>
      <c r="CBZ1" s="46"/>
      <c r="CCA1" s="46"/>
      <c r="CCB1" s="46"/>
      <c r="CCC1" s="46"/>
      <c r="CCD1" s="46"/>
      <c r="CCE1" s="46"/>
      <c r="CCF1" s="46"/>
      <c r="CCG1" s="46"/>
      <c r="CCH1" s="46"/>
      <c r="CCI1" s="46"/>
      <c r="CCJ1" s="46"/>
      <c r="CCK1" s="46"/>
      <c r="CCL1" s="46"/>
      <c r="CCM1" s="46"/>
      <c r="CCN1" s="46"/>
      <c r="CCO1" s="46"/>
      <c r="CCP1" s="46"/>
      <c r="CCQ1" s="46"/>
      <c r="CCR1" s="46"/>
      <c r="CCS1" s="46"/>
      <c r="CCT1" s="46"/>
      <c r="CCU1" s="46"/>
      <c r="CCV1" s="46"/>
      <c r="CCW1" s="46"/>
      <c r="CCX1" s="46"/>
      <c r="CCY1" s="46"/>
      <c r="CCZ1" s="46"/>
      <c r="CDA1" s="46"/>
      <c r="CDB1" s="46"/>
      <c r="CDC1" s="46"/>
      <c r="CDD1" s="46"/>
      <c r="CDE1" s="46"/>
      <c r="CDF1" s="46"/>
      <c r="CDG1" s="46"/>
      <c r="CDH1" s="46"/>
      <c r="CDI1" s="46"/>
      <c r="CDJ1" s="46"/>
      <c r="CDK1" s="46"/>
      <c r="CDL1" s="46"/>
      <c r="CDM1" s="46"/>
      <c r="CDN1" s="46"/>
      <c r="CDO1" s="46"/>
      <c r="CDP1" s="46"/>
      <c r="CDQ1" s="46"/>
      <c r="CDR1" s="46"/>
      <c r="CDS1" s="46"/>
      <c r="CDT1" s="46"/>
      <c r="CDU1" s="46"/>
      <c r="CDV1" s="46"/>
      <c r="CDW1" s="46"/>
      <c r="CDX1" s="46"/>
      <c r="CDY1" s="46"/>
      <c r="CDZ1" s="46"/>
      <c r="CEA1" s="46"/>
      <c r="CEB1" s="46"/>
      <c r="CEC1" s="46"/>
      <c r="CED1" s="46"/>
      <c r="CEE1" s="46"/>
      <c r="CEF1" s="46"/>
      <c r="CEG1" s="46"/>
      <c r="CEH1" s="46"/>
      <c r="CEI1" s="46"/>
      <c r="CEJ1" s="46"/>
      <c r="CEK1" s="46"/>
      <c r="CEL1" s="46"/>
      <c r="CEM1" s="46"/>
      <c r="CEN1" s="46"/>
      <c r="CEO1" s="46"/>
      <c r="CEP1" s="46"/>
      <c r="CEQ1" s="46"/>
      <c r="CER1" s="46"/>
      <c r="CES1" s="46"/>
      <c r="CET1" s="46"/>
      <c r="CEU1" s="46"/>
      <c r="CEV1" s="46"/>
      <c r="CEW1" s="46"/>
      <c r="CEX1" s="46"/>
      <c r="CEY1" s="46"/>
      <c r="CEZ1" s="46"/>
      <c r="CFA1" s="46"/>
      <c r="CFB1" s="46"/>
      <c r="CFC1" s="46"/>
      <c r="CFD1" s="46"/>
      <c r="CFE1" s="46"/>
      <c r="CFF1" s="46"/>
      <c r="CFG1" s="46"/>
      <c r="CFH1" s="46"/>
      <c r="CFI1" s="46"/>
      <c r="CFJ1" s="46"/>
      <c r="CFK1" s="46"/>
      <c r="CFL1" s="46"/>
      <c r="CFM1" s="46"/>
      <c r="CFN1" s="46"/>
      <c r="CFO1" s="46"/>
      <c r="CFP1" s="46"/>
      <c r="CFQ1" s="46"/>
      <c r="CFR1" s="46"/>
      <c r="CFS1" s="46"/>
      <c r="CFT1" s="46"/>
      <c r="CFU1" s="46"/>
      <c r="CFV1" s="46"/>
      <c r="CFW1" s="46"/>
      <c r="CFX1" s="46"/>
      <c r="CFY1" s="46"/>
      <c r="CFZ1" s="46"/>
      <c r="CGA1" s="46"/>
      <c r="CGB1" s="46"/>
      <c r="CGC1" s="46"/>
      <c r="CGD1" s="46"/>
      <c r="CGE1" s="46"/>
      <c r="CGF1" s="46"/>
      <c r="CGG1" s="46"/>
      <c r="CGH1" s="46"/>
      <c r="CGI1" s="46"/>
      <c r="CGJ1" s="46"/>
      <c r="CGK1" s="46"/>
      <c r="CGL1" s="46"/>
      <c r="CGM1" s="46"/>
      <c r="CGN1" s="46"/>
      <c r="CGO1" s="46"/>
      <c r="CGP1" s="46"/>
      <c r="CGQ1" s="46"/>
      <c r="CGR1" s="46"/>
      <c r="CGS1" s="46"/>
      <c r="CGT1" s="46"/>
      <c r="CGU1" s="46"/>
      <c r="CGV1" s="46"/>
      <c r="CGW1" s="46"/>
      <c r="CGX1" s="46"/>
      <c r="CGY1" s="46"/>
      <c r="CGZ1" s="46"/>
      <c r="CHA1" s="46"/>
      <c r="CHB1" s="46"/>
      <c r="CHC1" s="46"/>
      <c r="CHD1" s="46"/>
      <c r="CHE1" s="46"/>
      <c r="CHF1" s="46"/>
      <c r="CHG1" s="46"/>
      <c r="CHH1" s="46"/>
      <c r="CHI1" s="46"/>
      <c r="CHJ1" s="46"/>
      <c r="CHK1" s="46"/>
      <c r="CHL1" s="46"/>
      <c r="CHM1" s="46"/>
      <c r="CHN1" s="46"/>
      <c r="CHO1" s="46"/>
      <c r="CHP1" s="46"/>
      <c r="CHQ1" s="46"/>
      <c r="CHR1" s="46"/>
      <c r="CHS1" s="46"/>
      <c r="CHT1" s="46"/>
      <c r="CHU1" s="46"/>
      <c r="CHV1" s="46"/>
      <c r="CHW1" s="46"/>
      <c r="CHX1" s="46"/>
      <c r="CHY1" s="46"/>
      <c r="CHZ1" s="46"/>
      <c r="CIA1" s="46"/>
      <c r="CIB1" s="46"/>
      <c r="CIC1" s="46"/>
      <c r="CID1" s="46"/>
      <c r="CIE1" s="46"/>
      <c r="CIF1" s="46"/>
      <c r="CIG1" s="46"/>
      <c r="CIH1" s="46"/>
      <c r="CII1" s="46"/>
      <c r="CIJ1" s="46"/>
      <c r="CIK1" s="46"/>
      <c r="CIL1" s="46"/>
      <c r="CIM1" s="46"/>
      <c r="CIN1" s="46"/>
      <c r="CIO1" s="46"/>
      <c r="CIP1" s="46"/>
      <c r="CIQ1" s="46"/>
      <c r="CIR1" s="46"/>
      <c r="CIS1" s="46"/>
      <c r="CIT1" s="46"/>
      <c r="CIU1" s="46"/>
      <c r="CIV1" s="46"/>
      <c r="CIW1" s="46"/>
      <c r="CIX1" s="46"/>
      <c r="CIY1" s="46"/>
      <c r="CIZ1" s="46"/>
      <c r="CJA1" s="46"/>
      <c r="CJB1" s="46"/>
      <c r="CJC1" s="46"/>
      <c r="CJD1" s="46"/>
      <c r="CJE1" s="46"/>
      <c r="CJF1" s="46"/>
      <c r="CJG1" s="46"/>
      <c r="CJH1" s="46"/>
      <c r="CJI1" s="46"/>
      <c r="CJJ1" s="46"/>
      <c r="CJK1" s="46"/>
      <c r="CJL1" s="46"/>
      <c r="CJM1" s="46"/>
      <c r="CJN1" s="46"/>
      <c r="CJO1" s="46"/>
      <c r="CJP1" s="46"/>
      <c r="CJQ1" s="46"/>
      <c r="CJR1" s="46"/>
      <c r="CJS1" s="46"/>
      <c r="CJT1" s="46"/>
      <c r="CJU1" s="46"/>
      <c r="CJV1" s="46"/>
      <c r="CJW1" s="46"/>
      <c r="CJX1" s="46"/>
      <c r="CJY1" s="46"/>
      <c r="CJZ1" s="46"/>
      <c r="CKA1" s="46"/>
      <c r="CKB1" s="46"/>
      <c r="CKC1" s="46"/>
      <c r="CKD1" s="46"/>
      <c r="CKE1" s="46"/>
      <c r="CKF1" s="46"/>
      <c r="CKG1" s="46"/>
      <c r="CKH1" s="46"/>
      <c r="CKI1" s="46"/>
      <c r="CKJ1" s="46"/>
      <c r="CKK1" s="46"/>
      <c r="CKL1" s="46"/>
      <c r="CKM1" s="46"/>
      <c r="CKN1" s="46"/>
      <c r="CKO1" s="46"/>
      <c r="CKP1" s="46"/>
      <c r="CKQ1" s="46"/>
      <c r="CKR1" s="46"/>
      <c r="CKS1" s="46"/>
      <c r="CKT1" s="46"/>
      <c r="CKU1" s="46"/>
      <c r="CKV1" s="46"/>
      <c r="CKW1" s="46"/>
      <c r="CKX1" s="46"/>
      <c r="CKY1" s="46"/>
      <c r="CKZ1" s="46"/>
      <c r="CLA1" s="46"/>
      <c r="CLB1" s="46"/>
      <c r="CLC1" s="46"/>
      <c r="CLD1" s="46"/>
      <c r="CLE1" s="46"/>
      <c r="CLF1" s="46"/>
      <c r="CLG1" s="46"/>
      <c r="CLH1" s="46"/>
      <c r="CLI1" s="46"/>
      <c r="CLJ1" s="46"/>
      <c r="CLK1" s="46"/>
      <c r="CLL1" s="46"/>
      <c r="CLM1" s="46"/>
      <c r="CLN1" s="46"/>
      <c r="CLO1" s="46"/>
      <c r="CLP1" s="46"/>
      <c r="CLQ1" s="46"/>
      <c r="CLR1" s="46"/>
      <c r="CLS1" s="46"/>
      <c r="CLT1" s="46"/>
      <c r="CLU1" s="46"/>
      <c r="CLV1" s="46"/>
      <c r="CLW1" s="46"/>
      <c r="CLX1" s="46"/>
      <c r="CLY1" s="46"/>
      <c r="CLZ1" s="46"/>
      <c r="CMA1" s="46"/>
      <c r="CMB1" s="46"/>
      <c r="CMC1" s="46"/>
      <c r="CMD1" s="46"/>
      <c r="CME1" s="46"/>
      <c r="CMF1" s="46"/>
      <c r="CMG1" s="46"/>
      <c r="CMH1" s="46"/>
      <c r="CMI1" s="46"/>
      <c r="CMJ1" s="46"/>
      <c r="CMK1" s="46"/>
      <c r="CML1" s="46"/>
      <c r="CMM1" s="46"/>
      <c r="CMN1" s="46"/>
      <c r="CMO1" s="46"/>
      <c r="CMP1" s="46"/>
      <c r="CMQ1" s="46"/>
      <c r="CMR1" s="46"/>
      <c r="CMS1" s="46"/>
      <c r="CMT1" s="46"/>
      <c r="CMU1" s="46"/>
      <c r="CMV1" s="46"/>
      <c r="CMW1" s="46"/>
      <c r="CMX1" s="46"/>
      <c r="CMY1" s="46"/>
      <c r="CMZ1" s="46"/>
      <c r="CNA1" s="46"/>
      <c r="CNB1" s="46"/>
      <c r="CNC1" s="46"/>
      <c r="CND1" s="46"/>
      <c r="CNE1" s="46"/>
      <c r="CNF1" s="46"/>
      <c r="CNG1" s="46"/>
      <c r="CNH1" s="46"/>
      <c r="CNI1" s="46"/>
      <c r="CNJ1" s="46"/>
      <c r="CNK1" s="46"/>
      <c r="CNL1" s="46"/>
      <c r="CNM1" s="46"/>
      <c r="CNN1" s="46"/>
      <c r="CNO1" s="46"/>
      <c r="CNP1" s="46"/>
      <c r="CNQ1" s="46"/>
      <c r="CNR1" s="46"/>
      <c r="CNS1" s="46"/>
      <c r="CNT1" s="46"/>
      <c r="CNU1" s="46"/>
      <c r="CNV1" s="46"/>
      <c r="CNW1" s="46"/>
      <c r="CNX1" s="46"/>
      <c r="CNY1" s="46"/>
      <c r="CNZ1" s="46"/>
      <c r="COA1" s="46"/>
      <c r="COB1" s="46"/>
      <c r="COC1" s="46"/>
      <c r="COD1" s="46"/>
      <c r="COE1" s="46"/>
      <c r="COF1" s="46"/>
      <c r="COG1" s="46"/>
      <c r="COH1" s="46"/>
      <c r="COI1" s="46"/>
      <c r="COJ1" s="46"/>
      <c r="COK1" s="46"/>
      <c r="COL1" s="46"/>
      <c r="COM1" s="46"/>
      <c r="CON1" s="46"/>
      <c r="COO1" s="46"/>
      <c r="COP1" s="46"/>
      <c r="COQ1" s="46"/>
      <c r="COR1" s="46"/>
      <c r="COS1" s="46"/>
      <c r="COT1" s="46"/>
      <c r="COU1" s="46"/>
      <c r="COV1" s="46"/>
      <c r="COW1" s="46"/>
      <c r="COX1" s="46"/>
      <c r="COY1" s="46"/>
      <c r="COZ1" s="46"/>
      <c r="CPA1" s="46"/>
      <c r="CPB1" s="46"/>
      <c r="CPC1" s="46"/>
      <c r="CPD1" s="46"/>
      <c r="CPE1" s="46"/>
      <c r="CPF1" s="46"/>
      <c r="CPG1" s="46"/>
      <c r="CPH1" s="46"/>
      <c r="CPI1" s="46"/>
      <c r="CPJ1" s="46"/>
      <c r="CPK1" s="46"/>
      <c r="CPL1" s="46"/>
      <c r="CPM1" s="46"/>
      <c r="CPN1" s="46"/>
      <c r="CPO1" s="46"/>
      <c r="CPP1" s="46"/>
      <c r="CPQ1" s="46"/>
      <c r="CPR1" s="46"/>
      <c r="CPS1" s="46"/>
      <c r="CPT1" s="46"/>
      <c r="CPU1" s="46"/>
      <c r="CPV1" s="46"/>
      <c r="CPW1" s="46"/>
      <c r="CPX1" s="46"/>
      <c r="CPY1" s="46"/>
      <c r="CPZ1" s="46"/>
      <c r="CQA1" s="46"/>
      <c r="CQB1" s="46"/>
      <c r="CQC1" s="46"/>
      <c r="CQD1" s="46"/>
      <c r="CQE1" s="46"/>
      <c r="CQF1" s="46"/>
      <c r="CQG1" s="46"/>
      <c r="CQH1" s="46"/>
      <c r="CQI1" s="46"/>
      <c r="CQJ1" s="46"/>
      <c r="CQK1" s="46"/>
      <c r="CQL1" s="46"/>
      <c r="CQM1" s="46"/>
      <c r="CQN1" s="46"/>
      <c r="CQO1" s="46"/>
      <c r="CQP1" s="46"/>
      <c r="CQQ1" s="46"/>
      <c r="CQR1" s="46"/>
      <c r="CQS1" s="46"/>
      <c r="CQT1" s="46"/>
      <c r="CQU1" s="46"/>
      <c r="CQV1" s="46"/>
      <c r="CQW1" s="46"/>
      <c r="CQX1" s="46"/>
      <c r="CQY1" s="46"/>
      <c r="CQZ1" s="46"/>
      <c r="CRA1" s="46"/>
      <c r="CRB1" s="46"/>
      <c r="CRC1" s="46"/>
      <c r="CRD1" s="46"/>
      <c r="CRE1" s="46"/>
      <c r="CRF1" s="46"/>
      <c r="CRG1" s="46"/>
      <c r="CRH1" s="46"/>
      <c r="CRI1" s="46"/>
      <c r="CRJ1" s="46"/>
      <c r="CRK1" s="46"/>
      <c r="CRL1" s="46"/>
      <c r="CRM1" s="46"/>
      <c r="CRN1" s="46"/>
      <c r="CRO1" s="46"/>
      <c r="CRP1" s="46"/>
      <c r="CRQ1" s="46"/>
      <c r="CRR1" s="46"/>
      <c r="CRS1" s="46"/>
      <c r="CRT1" s="46"/>
      <c r="CRU1" s="46"/>
      <c r="CRV1" s="46"/>
      <c r="CRW1" s="46"/>
      <c r="CRX1" s="46"/>
      <c r="CRY1" s="46"/>
      <c r="CRZ1" s="46"/>
      <c r="CSA1" s="46"/>
      <c r="CSB1" s="46"/>
      <c r="CSC1" s="46"/>
      <c r="CSD1" s="46"/>
      <c r="CSE1" s="46"/>
      <c r="CSF1" s="46"/>
      <c r="CSG1" s="46"/>
      <c r="CSH1" s="46"/>
      <c r="CSI1" s="46"/>
      <c r="CSJ1" s="46"/>
      <c r="CSK1" s="46"/>
      <c r="CSL1" s="46"/>
      <c r="CSM1" s="46"/>
      <c r="CSN1" s="46"/>
      <c r="CSO1" s="46"/>
      <c r="CSP1" s="46"/>
      <c r="CSQ1" s="46"/>
      <c r="CSR1" s="46"/>
      <c r="CSS1" s="46"/>
      <c r="CST1" s="46"/>
      <c r="CSU1" s="46"/>
      <c r="CSV1" s="46"/>
      <c r="CSW1" s="46"/>
      <c r="CSX1" s="46"/>
      <c r="CSY1" s="46"/>
      <c r="CSZ1" s="46"/>
      <c r="CTA1" s="46"/>
      <c r="CTB1" s="46"/>
      <c r="CTC1" s="46"/>
      <c r="CTD1" s="46"/>
      <c r="CTE1" s="46"/>
      <c r="CTF1" s="46"/>
      <c r="CTG1" s="46"/>
      <c r="CTH1" s="46"/>
      <c r="CTI1" s="46"/>
      <c r="CTJ1" s="46"/>
      <c r="CTK1" s="46"/>
      <c r="CTL1" s="46"/>
      <c r="CTM1" s="46"/>
      <c r="CTN1" s="46"/>
      <c r="CTO1" s="46"/>
      <c r="CTP1" s="46"/>
      <c r="CTQ1" s="46"/>
      <c r="CTR1" s="46"/>
      <c r="CTS1" s="46"/>
      <c r="CTT1" s="46"/>
      <c r="CTU1" s="46"/>
      <c r="CTV1" s="46"/>
      <c r="CTW1" s="46"/>
      <c r="CTX1" s="46"/>
      <c r="CTY1" s="46"/>
      <c r="CTZ1" s="46"/>
      <c r="CUA1" s="46"/>
      <c r="CUB1" s="46"/>
      <c r="CUC1" s="46"/>
      <c r="CUD1" s="46"/>
      <c r="CUE1" s="46"/>
      <c r="CUF1" s="46"/>
      <c r="CUG1" s="46"/>
      <c r="CUH1" s="46"/>
      <c r="CUI1" s="46"/>
      <c r="CUJ1" s="46"/>
      <c r="CUK1" s="46"/>
      <c r="CUL1" s="46"/>
      <c r="CUM1" s="46"/>
      <c r="CUN1" s="46"/>
      <c r="CUO1" s="46"/>
      <c r="CUP1" s="46"/>
      <c r="CUQ1" s="46"/>
      <c r="CUR1" s="46"/>
      <c r="CUS1" s="46"/>
      <c r="CUT1" s="46"/>
      <c r="CUU1" s="46"/>
      <c r="CUV1" s="46"/>
      <c r="CUW1" s="46"/>
      <c r="CUX1" s="46"/>
      <c r="CUY1" s="46"/>
      <c r="CUZ1" s="46"/>
      <c r="CVA1" s="46"/>
      <c r="CVB1" s="46"/>
      <c r="CVC1" s="46"/>
      <c r="CVD1" s="46"/>
      <c r="CVE1" s="46"/>
      <c r="CVF1" s="46"/>
      <c r="CVG1" s="46"/>
      <c r="CVH1" s="46"/>
      <c r="CVI1" s="46"/>
      <c r="CVJ1" s="46"/>
      <c r="CVK1" s="46"/>
      <c r="CVL1" s="46"/>
      <c r="CVM1" s="46"/>
      <c r="CVN1" s="46"/>
      <c r="CVO1" s="46"/>
      <c r="CVP1" s="46"/>
      <c r="CVQ1" s="46"/>
      <c r="CVR1" s="46"/>
      <c r="CVS1" s="46"/>
      <c r="CVT1" s="46"/>
      <c r="CVU1" s="46"/>
      <c r="CVV1" s="46"/>
      <c r="CVW1" s="46"/>
      <c r="CVX1" s="46"/>
      <c r="CVY1" s="46"/>
      <c r="CVZ1" s="46"/>
      <c r="CWA1" s="46"/>
      <c r="CWB1" s="46"/>
      <c r="CWC1" s="46"/>
      <c r="CWD1" s="46"/>
      <c r="CWE1" s="46"/>
      <c r="CWF1" s="46"/>
      <c r="CWG1" s="46"/>
      <c r="CWH1" s="46"/>
      <c r="CWI1" s="46"/>
      <c r="CWJ1" s="46"/>
      <c r="CWK1" s="46"/>
      <c r="CWL1" s="46"/>
      <c r="CWM1" s="46"/>
      <c r="CWN1" s="46"/>
      <c r="CWO1" s="46"/>
      <c r="CWP1" s="46"/>
      <c r="CWQ1" s="46"/>
      <c r="CWR1" s="46"/>
      <c r="CWS1" s="46"/>
      <c r="CWT1" s="46"/>
      <c r="CWU1" s="46"/>
      <c r="CWV1" s="46"/>
      <c r="CWW1" s="46"/>
      <c r="CWX1" s="46"/>
      <c r="CWY1" s="46"/>
      <c r="CWZ1" s="46"/>
      <c r="CXA1" s="46"/>
      <c r="CXB1" s="46"/>
      <c r="CXC1" s="46"/>
      <c r="CXD1" s="46"/>
      <c r="CXE1" s="46"/>
      <c r="CXF1" s="46"/>
      <c r="CXG1" s="46"/>
      <c r="CXH1" s="46"/>
      <c r="CXI1" s="46"/>
      <c r="CXJ1" s="46"/>
      <c r="CXK1" s="46"/>
      <c r="CXL1" s="46"/>
      <c r="CXM1" s="46"/>
      <c r="CXN1" s="46"/>
      <c r="CXO1" s="46"/>
      <c r="CXP1" s="46"/>
      <c r="CXQ1" s="46"/>
      <c r="CXR1" s="46"/>
      <c r="CXS1" s="46"/>
      <c r="CXT1" s="46"/>
      <c r="CXU1" s="46"/>
      <c r="CXV1" s="46"/>
      <c r="CXW1" s="46"/>
      <c r="CXX1" s="46"/>
      <c r="CXY1" s="46"/>
      <c r="CXZ1" s="46"/>
      <c r="CYA1" s="46"/>
      <c r="CYB1" s="46"/>
      <c r="CYC1" s="46"/>
      <c r="CYD1" s="46"/>
      <c r="CYE1" s="46"/>
      <c r="CYF1" s="46"/>
      <c r="CYG1" s="46"/>
      <c r="CYH1" s="46"/>
      <c r="CYI1" s="46"/>
      <c r="CYJ1" s="46"/>
      <c r="CYK1" s="46"/>
      <c r="CYL1" s="46"/>
      <c r="CYM1" s="46"/>
      <c r="CYN1" s="46"/>
      <c r="CYO1" s="46"/>
      <c r="CYP1" s="46"/>
      <c r="CYQ1" s="46"/>
      <c r="CYR1" s="46"/>
      <c r="CYS1" s="46"/>
      <c r="CYT1" s="46"/>
      <c r="CYU1" s="46"/>
      <c r="CYV1" s="46"/>
      <c r="CYW1" s="46"/>
      <c r="CYX1" s="46"/>
      <c r="CYY1" s="46"/>
      <c r="CYZ1" s="46"/>
      <c r="CZA1" s="46"/>
      <c r="CZB1" s="46"/>
      <c r="CZC1" s="46"/>
      <c r="CZD1" s="46"/>
      <c r="CZE1" s="46"/>
      <c r="CZF1" s="46"/>
      <c r="CZG1" s="46"/>
      <c r="CZH1" s="46"/>
      <c r="CZI1" s="46"/>
      <c r="CZJ1" s="46"/>
      <c r="CZK1" s="46"/>
      <c r="CZL1" s="46"/>
      <c r="CZM1" s="46"/>
      <c r="CZN1" s="46"/>
      <c r="CZO1" s="46"/>
      <c r="CZP1" s="46"/>
      <c r="CZQ1" s="46"/>
      <c r="CZR1" s="46"/>
      <c r="CZS1" s="46"/>
      <c r="CZT1" s="46"/>
      <c r="CZU1" s="46"/>
      <c r="CZV1" s="46"/>
      <c r="CZW1" s="46"/>
      <c r="CZX1" s="46"/>
      <c r="CZY1" s="46"/>
      <c r="CZZ1" s="46"/>
      <c r="DAA1" s="46"/>
      <c r="DAB1" s="46"/>
      <c r="DAC1" s="46"/>
      <c r="DAD1" s="46"/>
      <c r="DAE1" s="46"/>
      <c r="DAF1" s="46"/>
      <c r="DAG1" s="46"/>
      <c r="DAH1" s="46"/>
      <c r="DAI1" s="46"/>
      <c r="DAJ1" s="46"/>
      <c r="DAK1" s="46"/>
      <c r="DAL1" s="46"/>
      <c r="DAM1" s="46"/>
      <c r="DAN1" s="46"/>
      <c r="DAO1" s="46"/>
      <c r="DAP1" s="46"/>
      <c r="DAQ1" s="46"/>
      <c r="DAR1" s="46"/>
      <c r="DAS1" s="46"/>
      <c r="DAT1" s="46"/>
      <c r="DAU1" s="46"/>
      <c r="DAV1" s="46"/>
      <c r="DAW1" s="46"/>
      <c r="DAX1" s="46"/>
      <c r="DAY1" s="46"/>
      <c r="DAZ1" s="46"/>
      <c r="DBA1" s="46"/>
      <c r="DBB1" s="46"/>
      <c r="DBC1" s="46"/>
      <c r="DBD1" s="46"/>
      <c r="DBE1" s="46"/>
      <c r="DBF1" s="46"/>
      <c r="DBG1" s="46"/>
      <c r="DBH1" s="46"/>
      <c r="DBI1" s="46"/>
      <c r="DBJ1" s="46"/>
      <c r="DBK1" s="46"/>
      <c r="DBL1" s="46"/>
      <c r="DBM1" s="46"/>
      <c r="DBN1" s="46"/>
      <c r="DBO1" s="46"/>
      <c r="DBP1" s="46"/>
      <c r="DBQ1" s="46"/>
      <c r="DBR1" s="46"/>
      <c r="DBS1" s="46"/>
      <c r="DBT1" s="46"/>
      <c r="DBU1" s="46"/>
      <c r="DBV1" s="46"/>
      <c r="DBW1" s="46"/>
      <c r="DBX1" s="46"/>
      <c r="DBY1" s="46"/>
      <c r="DBZ1" s="46"/>
      <c r="DCA1" s="46"/>
      <c r="DCB1" s="46"/>
      <c r="DCC1" s="46"/>
      <c r="DCD1" s="46"/>
      <c r="DCE1" s="46"/>
      <c r="DCF1" s="46"/>
      <c r="DCG1" s="46"/>
      <c r="DCH1" s="46"/>
      <c r="DCI1" s="46"/>
      <c r="DCJ1" s="46"/>
      <c r="DCK1" s="46"/>
      <c r="DCL1" s="46"/>
      <c r="DCM1" s="46"/>
      <c r="DCN1" s="46"/>
      <c r="DCO1" s="46"/>
      <c r="DCP1" s="46"/>
      <c r="DCQ1" s="46"/>
      <c r="DCR1" s="46"/>
      <c r="DCS1" s="46"/>
      <c r="DCT1" s="46"/>
      <c r="DCU1" s="46"/>
      <c r="DCV1" s="46"/>
      <c r="DCW1" s="46"/>
      <c r="DCX1" s="46"/>
      <c r="DCY1" s="46"/>
      <c r="DCZ1" s="46"/>
      <c r="DDA1" s="46"/>
      <c r="DDB1" s="46"/>
      <c r="DDC1" s="46"/>
      <c r="DDD1" s="46"/>
      <c r="DDE1" s="46"/>
      <c r="DDF1" s="46"/>
      <c r="DDG1" s="46"/>
      <c r="DDH1" s="46"/>
      <c r="DDI1" s="46"/>
      <c r="DDJ1" s="46"/>
      <c r="DDK1" s="46"/>
      <c r="DDL1" s="46"/>
      <c r="DDM1" s="46"/>
      <c r="DDN1" s="46"/>
      <c r="DDO1" s="46"/>
      <c r="DDP1" s="46"/>
      <c r="DDQ1" s="46"/>
      <c r="DDR1" s="46"/>
      <c r="DDS1" s="46"/>
      <c r="DDT1" s="46"/>
      <c r="DDU1" s="46"/>
      <c r="DDV1" s="46"/>
      <c r="DDW1" s="46"/>
      <c r="DDX1" s="46"/>
      <c r="DDY1" s="46"/>
      <c r="DDZ1" s="46"/>
      <c r="DEA1" s="46"/>
      <c r="DEB1" s="46"/>
      <c r="DEC1" s="46"/>
      <c r="DED1" s="46"/>
      <c r="DEE1" s="46"/>
      <c r="DEF1" s="46"/>
      <c r="DEG1" s="46"/>
      <c r="DEH1" s="46"/>
      <c r="DEI1" s="46"/>
      <c r="DEJ1" s="46"/>
      <c r="DEK1" s="46"/>
      <c r="DEL1" s="46"/>
      <c r="DEM1" s="46"/>
      <c r="DEN1" s="46"/>
      <c r="DEO1" s="46"/>
      <c r="DEP1" s="46"/>
      <c r="DEQ1" s="46"/>
      <c r="DER1" s="46"/>
      <c r="DES1" s="46"/>
      <c r="DET1" s="46"/>
      <c r="DEU1" s="46"/>
      <c r="DEV1" s="46"/>
      <c r="DEW1" s="46"/>
      <c r="DEX1" s="46"/>
      <c r="DEY1" s="46"/>
      <c r="DEZ1" s="46"/>
      <c r="DFA1" s="46"/>
      <c r="DFB1" s="46"/>
      <c r="DFC1" s="46"/>
      <c r="DFD1" s="46"/>
      <c r="DFE1" s="46"/>
      <c r="DFF1" s="46"/>
      <c r="DFG1" s="46"/>
      <c r="DFH1" s="46"/>
      <c r="DFI1" s="46"/>
      <c r="DFJ1" s="46"/>
      <c r="DFK1" s="46"/>
      <c r="DFL1" s="46"/>
      <c r="DFM1" s="46"/>
      <c r="DFN1" s="46"/>
      <c r="DFO1" s="46"/>
      <c r="DFP1" s="46"/>
      <c r="DFQ1" s="46"/>
      <c r="DFR1" s="46"/>
      <c r="DFS1" s="46"/>
      <c r="DFT1" s="46"/>
      <c r="DFU1" s="46"/>
      <c r="DFV1" s="46"/>
      <c r="DFW1" s="46"/>
      <c r="DFX1" s="46"/>
      <c r="DFY1" s="46"/>
      <c r="DFZ1" s="46"/>
      <c r="DGA1" s="46"/>
      <c r="DGB1" s="46"/>
      <c r="DGC1" s="46"/>
      <c r="DGD1" s="46"/>
      <c r="DGE1" s="46"/>
      <c r="DGF1" s="46"/>
      <c r="DGG1" s="46"/>
      <c r="DGH1" s="46"/>
      <c r="DGI1" s="46"/>
      <c r="DGJ1" s="46"/>
      <c r="DGK1" s="46"/>
      <c r="DGL1" s="46"/>
      <c r="DGM1" s="46"/>
      <c r="DGN1" s="46"/>
      <c r="DGO1" s="46"/>
      <c r="DGP1" s="46"/>
      <c r="DGQ1" s="46"/>
      <c r="DGR1" s="46"/>
      <c r="DGS1" s="46"/>
      <c r="DGT1" s="46"/>
      <c r="DGU1" s="46"/>
      <c r="DGV1" s="46"/>
      <c r="DGW1" s="46"/>
      <c r="DGX1" s="46"/>
      <c r="DGY1" s="46"/>
      <c r="DGZ1" s="46"/>
      <c r="DHA1" s="46"/>
      <c r="DHB1" s="46"/>
      <c r="DHC1" s="46"/>
      <c r="DHD1" s="46"/>
      <c r="DHE1" s="46"/>
      <c r="DHF1" s="46"/>
      <c r="DHG1" s="46"/>
      <c r="DHH1" s="46"/>
      <c r="DHI1" s="46"/>
      <c r="DHJ1" s="46"/>
      <c r="DHK1" s="46"/>
      <c r="DHL1" s="46"/>
      <c r="DHM1" s="46"/>
      <c r="DHN1" s="46"/>
      <c r="DHO1" s="46"/>
      <c r="DHP1" s="46"/>
      <c r="DHQ1" s="46"/>
      <c r="DHR1" s="46"/>
      <c r="DHS1" s="46"/>
      <c r="DHT1" s="46"/>
      <c r="DHU1" s="46"/>
      <c r="DHV1" s="46"/>
      <c r="DHW1" s="46"/>
      <c r="DHX1" s="46"/>
      <c r="DHY1" s="46"/>
      <c r="DHZ1" s="46"/>
      <c r="DIA1" s="46"/>
      <c r="DIB1" s="46"/>
      <c r="DIC1" s="46"/>
      <c r="DID1" s="46"/>
      <c r="DIE1" s="46"/>
      <c r="DIF1" s="46"/>
      <c r="DIG1" s="46"/>
      <c r="DIH1" s="46"/>
      <c r="DII1" s="46"/>
      <c r="DIJ1" s="46"/>
      <c r="DIK1" s="46"/>
      <c r="DIL1" s="46"/>
      <c r="DIM1" s="46"/>
      <c r="DIN1" s="46"/>
      <c r="DIO1" s="46"/>
      <c r="DIP1" s="46"/>
      <c r="DIQ1" s="46"/>
      <c r="DIR1" s="46"/>
      <c r="DIS1" s="46"/>
      <c r="DIT1" s="46"/>
      <c r="DIU1" s="46"/>
      <c r="DIV1" s="46"/>
      <c r="DIW1" s="46"/>
      <c r="DIX1" s="46"/>
      <c r="DIY1" s="46"/>
      <c r="DIZ1" s="46"/>
      <c r="DJA1" s="46"/>
      <c r="DJB1" s="46"/>
      <c r="DJC1" s="46"/>
      <c r="DJD1" s="46"/>
      <c r="DJE1" s="46"/>
      <c r="DJF1" s="46"/>
      <c r="DJG1" s="46"/>
      <c r="DJH1" s="46"/>
      <c r="DJI1" s="46"/>
      <c r="DJJ1" s="46"/>
      <c r="DJK1" s="46"/>
      <c r="DJL1" s="46"/>
      <c r="DJM1" s="46"/>
      <c r="DJN1" s="46"/>
      <c r="DJO1" s="46"/>
      <c r="DJP1" s="46"/>
      <c r="DJQ1" s="46"/>
      <c r="DJR1" s="46"/>
      <c r="DJS1" s="46"/>
      <c r="DJT1" s="46"/>
      <c r="DJU1" s="46"/>
      <c r="DJV1" s="46"/>
      <c r="DJW1" s="46"/>
      <c r="DJX1" s="46"/>
      <c r="DJY1" s="46"/>
      <c r="DJZ1" s="46"/>
      <c r="DKA1" s="46"/>
      <c r="DKB1" s="46"/>
      <c r="DKC1" s="46"/>
      <c r="DKD1" s="46"/>
      <c r="DKE1" s="46"/>
      <c r="DKF1" s="46"/>
      <c r="DKG1" s="46"/>
      <c r="DKH1" s="46"/>
      <c r="DKI1" s="46"/>
      <c r="DKJ1" s="46"/>
      <c r="DKK1" s="46"/>
      <c r="DKL1" s="46"/>
      <c r="DKM1" s="46"/>
      <c r="DKN1" s="46"/>
      <c r="DKO1" s="46"/>
      <c r="DKP1" s="46"/>
      <c r="DKQ1" s="46"/>
      <c r="DKR1" s="46"/>
      <c r="DKS1" s="46"/>
      <c r="DKT1" s="46"/>
      <c r="DKU1" s="46"/>
      <c r="DKV1" s="46"/>
      <c r="DKW1" s="46"/>
      <c r="DKX1" s="46"/>
      <c r="DKY1" s="46"/>
      <c r="DKZ1" s="46"/>
      <c r="DLA1" s="46"/>
      <c r="DLB1" s="46"/>
      <c r="DLC1" s="46"/>
      <c r="DLD1" s="46"/>
      <c r="DLE1" s="46"/>
      <c r="DLF1" s="46"/>
      <c r="DLG1" s="46"/>
      <c r="DLH1" s="46"/>
      <c r="DLI1" s="46"/>
      <c r="DLJ1" s="46"/>
      <c r="DLK1" s="46"/>
      <c r="DLL1" s="46"/>
      <c r="DLM1" s="46"/>
      <c r="DLN1" s="46"/>
      <c r="DLO1" s="46"/>
      <c r="DLP1" s="46"/>
      <c r="DLQ1" s="46"/>
      <c r="DLR1" s="46"/>
      <c r="DLS1" s="46"/>
      <c r="DLT1" s="46"/>
      <c r="DLU1" s="46"/>
      <c r="DLV1" s="46"/>
      <c r="DLW1" s="46"/>
      <c r="DLX1" s="46"/>
      <c r="DLY1" s="46"/>
      <c r="DLZ1" s="46"/>
      <c r="DMA1" s="46"/>
      <c r="DMB1" s="46"/>
      <c r="DMC1" s="46"/>
      <c r="DMD1" s="46"/>
      <c r="DME1" s="46"/>
      <c r="DMF1" s="46"/>
      <c r="DMG1" s="46"/>
      <c r="DMH1" s="46"/>
      <c r="DMI1" s="46"/>
      <c r="DMJ1" s="46"/>
      <c r="DMK1" s="46"/>
      <c r="DML1" s="46"/>
      <c r="DMM1" s="46"/>
      <c r="DMN1" s="46"/>
      <c r="DMO1" s="46"/>
      <c r="DMP1" s="46"/>
      <c r="DMQ1" s="46"/>
      <c r="DMR1" s="46"/>
      <c r="DMS1" s="46"/>
      <c r="DMT1" s="46"/>
      <c r="DMU1" s="46"/>
      <c r="DMV1" s="46"/>
      <c r="DMW1" s="46"/>
      <c r="DMX1" s="46"/>
      <c r="DMY1" s="46"/>
      <c r="DMZ1" s="46"/>
      <c r="DNA1" s="46"/>
      <c r="DNB1" s="46"/>
      <c r="DNC1" s="46"/>
      <c r="DND1" s="46"/>
      <c r="DNE1" s="46"/>
      <c r="DNF1" s="46"/>
      <c r="DNG1" s="46"/>
      <c r="DNH1" s="46"/>
      <c r="DNI1" s="46"/>
      <c r="DNJ1" s="46"/>
      <c r="DNK1" s="46"/>
      <c r="DNL1" s="46"/>
      <c r="DNM1" s="46"/>
      <c r="DNN1" s="46"/>
      <c r="DNO1" s="46"/>
      <c r="DNP1" s="46"/>
      <c r="DNQ1" s="46"/>
      <c r="DNR1" s="46"/>
      <c r="DNS1" s="46"/>
      <c r="DNT1" s="46"/>
      <c r="DNU1" s="46"/>
      <c r="DNV1" s="46"/>
      <c r="DNW1" s="46"/>
      <c r="DNX1" s="46"/>
      <c r="DNY1" s="46"/>
      <c r="DNZ1" s="46"/>
      <c r="DOA1" s="46"/>
      <c r="DOB1" s="46"/>
      <c r="DOC1" s="46"/>
      <c r="DOD1" s="46"/>
      <c r="DOE1" s="46"/>
      <c r="DOF1" s="46"/>
      <c r="DOG1" s="46"/>
      <c r="DOH1" s="46"/>
      <c r="DOI1" s="46"/>
      <c r="DOJ1" s="46"/>
      <c r="DOK1" s="46"/>
      <c r="DOL1" s="46"/>
      <c r="DOM1" s="46"/>
      <c r="DON1" s="46"/>
      <c r="DOO1" s="46"/>
      <c r="DOP1" s="46"/>
      <c r="DOQ1" s="46"/>
      <c r="DOR1" s="46"/>
      <c r="DOS1" s="46"/>
      <c r="DOT1" s="46"/>
      <c r="DOU1" s="46"/>
      <c r="DOV1" s="46"/>
      <c r="DOW1" s="46"/>
      <c r="DOX1" s="46"/>
      <c r="DOY1" s="46"/>
      <c r="DOZ1" s="46"/>
      <c r="DPA1" s="46"/>
      <c r="DPB1" s="46"/>
      <c r="DPC1" s="46"/>
      <c r="DPD1" s="46"/>
      <c r="DPE1" s="46"/>
      <c r="DPF1" s="46"/>
      <c r="DPG1" s="46"/>
      <c r="DPH1" s="46"/>
      <c r="DPI1" s="46"/>
      <c r="DPJ1" s="46"/>
      <c r="DPK1" s="46"/>
      <c r="DPL1" s="46"/>
      <c r="DPM1" s="46"/>
      <c r="DPN1" s="46"/>
      <c r="DPO1" s="46"/>
      <c r="DPP1" s="46"/>
      <c r="DPQ1" s="46"/>
      <c r="DPR1" s="46"/>
      <c r="DPS1" s="46"/>
      <c r="DPT1" s="46"/>
      <c r="DPU1" s="46"/>
      <c r="DPV1" s="46"/>
      <c r="DPW1" s="46"/>
      <c r="DPX1" s="46"/>
      <c r="DPY1" s="46"/>
      <c r="DPZ1" s="46"/>
      <c r="DQA1" s="46"/>
      <c r="DQB1" s="46"/>
      <c r="DQC1" s="46"/>
      <c r="DQD1" s="46"/>
      <c r="DQE1" s="46"/>
      <c r="DQF1" s="46"/>
      <c r="DQG1" s="46"/>
      <c r="DQH1" s="46"/>
      <c r="DQI1" s="46"/>
      <c r="DQJ1" s="46"/>
      <c r="DQK1" s="46"/>
      <c r="DQL1" s="46"/>
      <c r="DQM1" s="46"/>
      <c r="DQN1" s="46"/>
      <c r="DQO1" s="46"/>
      <c r="DQP1" s="46"/>
      <c r="DQQ1" s="46"/>
      <c r="DQR1" s="46"/>
      <c r="DQS1" s="46"/>
      <c r="DQT1" s="46"/>
      <c r="DQU1" s="46"/>
      <c r="DQV1" s="46"/>
      <c r="DQW1" s="46"/>
      <c r="DQX1" s="46"/>
      <c r="DQY1" s="46"/>
      <c r="DQZ1" s="46"/>
      <c r="DRA1" s="46"/>
      <c r="DRB1" s="46"/>
      <c r="DRC1" s="46"/>
      <c r="DRD1" s="46"/>
      <c r="DRE1" s="46"/>
      <c r="DRF1" s="46"/>
      <c r="DRG1" s="46"/>
      <c r="DRH1" s="46"/>
      <c r="DRI1" s="46"/>
      <c r="DRJ1" s="46"/>
      <c r="DRK1" s="46"/>
      <c r="DRL1" s="46"/>
      <c r="DRM1" s="46"/>
      <c r="DRN1" s="46"/>
      <c r="DRO1" s="46"/>
      <c r="DRP1" s="46"/>
      <c r="DRQ1" s="46"/>
      <c r="DRR1" s="46"/>
      <c r="DRS1" s="46"/>
      <c r="DRT1" s="46"/>
      <c r="DRU1" s="46"/>
      <c r="DRV1" s="46"/>
      <c r="DRW1" s="46"/>
      <c r="DRX1" s="46"/>
      <c r="DRY1" s="46"/>
      <c r="DRZ1" s="46"/>
      <c r="DSA1" s="46"/>
      <c r="DSB1" s="46"/>
      <c r="DSC1" s="46"/>
      <c r="DSD1" s="46"/>
      <c r="DSE1" s="46"/>
      <c r="DSF1" s="46"/>
      <c r="DSG1" s="46"/>
      <c r="DSH1" s="46"/>
      <c r="DSI1" s="46"/>
      <c r="DSJ1" s="46"/>
      <c r="DSK1" s="46"/>
      <c r="DSL1" s="46"/>
      <c r="DSM1" s="46"/>
      <c r="DSN1" s="46"/>
      <c r="DSO1" s="46"/>
      <c r="DSP1" s="46"/>
      <c r="DSQ1" s="46"/>
      <c r="DSR1" s="46"/>
      <c r="DSS1" s="46"/>
      <c r="DST1" s="46"/>
      <c r="DSU1" s="46"/>
      <c r="DSV1" s="46"/>
      <c r="DSW1" s="46"/>
      <c r="DSX1" s="46"/>
      <c r="DSY1" s="46"/>
      <c r="DSZ1" s="46"/>
      <c r="DTA1" s="46"/>
      <c r="DTB1" s="46"/>
      <c r="DTC1" s="46"/>
      <c r="DTD1" s="46"/>
      <c r="DTE1" s="46"/>
      <c r="DTF1" s="46"/>
      <c r="DTG1" s="46"/>
      <c r="DTH1" s="46"/>
      <c r="DTI1" s="46"/>
      <c r="DTJ1" s="46"/>
      <c r="DTK1" s="46"/>
      <c r="DTL1" s="46"/>
      <c r="DTM1" s="46"/>
      <c r="DTN1" s="46"/>
      <c r="DTO1" s="46"/>
      <c r="DTP1" s="46"/>
      <c r="DTQ1" s="46"/>
      <c r="DTR1" s="46"/>
      <c r="DTS1" s="46"/>
      <c r="DTT1" s="46"/>
      <c r="DTU1" s="46"/>
      <c r="DTV1" s="46"/>
      <c r="DTW1" s="46"/>
      <c r="DTX1" s="46"/>
      <c r="DTY1" s="46"/>
      <c r="DTZ1" s="46"/>
      <c r="DUA1" s="46"/>
      <c r="DUB1" s="46"/>
      <c r="DUC1" s="46"/>
      <c r="DUD1" s="46"/>
      <c r="DUE1" s="46"/>
      <c r="DUF1" s="46"/>
      <c r="DUG1" s="46"/>
      <c r="DUH1" s="46"/>
      <c r="DUI1" s="46"/>
      <c r="DUJ1" s="46"/>
      <c r="DUK1" s="46"/>
      <c r="DUL1" s="46"/>
      <c r="DUM1" s="46"/>
      <c r="DUN1" s="46"/>
      <c r="DUO1" s="46"/>
      <c r="DUP1" s="46"/>
      <c r="DUQ1" s="46"/>
      <c r="DUR1" s="46"/>
      <c r="DUS1" s="46"/>
      <c r="DUT1" s="46"/>
      <c r="DUU1" s="46"/>
      <c r="DUV1" s="46"/>
      <c r="DUW1" s="46"/>
      <c r="DUX1" s="46"/>
      <c r="DUY1" s="46"/>
      <c r="DUZ1" s="46"/>
      <c r="DVA1" s="46"/>
      <c r="DVB1" s="46"/>
      <c r="DVC1" s="46"/>
      <c r="DVD1" s="46"/>
      <c r="DVE1" s="46"/>
      <c r="DVF1" s="46"/>
      <c r="DVG1" s="46"/>
      <c r="DVH1" s="46"/>
      <c r="DVI1" s="46"/>
      <c r="DVJ1" s="46"/>
      <c r="DVK1" s="46"/>
      <c r="DVL1" s="46"/>
      <c r="DVM1" s="46"/>
      <c r="DVN1" s="46"/>
      <c r="DVO1" s="46"/>
      <c r="DVP1" s="46"/>
      <c r="DVQ1" s="46"/>
      <c r="DVR1" s="46"/>
      <c r="DVS1" s="46"/>
      <c r="DVT1" s="46"/>
      <c r="DVU1" s="46"/>
      <c r="DVV1" s="46"/>
      <c r="DVW1" s="46"/>
      <c r="DVX1" s="46"/>
      <c r="DVY1" s="46"/>
      <c r="DVZ1" s="46"/>
      <c r="DWA1" s="46"/>
      <c r="DWB1" s="46"/>
      <c r="DWC1" s="46"/>
      <c r="DWD1" s="46"/>
      <c r="DWE1" s="46"/>
      <c r="DWF1" s="46"/>
      <c r="DWG1" s="46"/>
      <c r="DWH1" s="46"/>
      <c r="DWI1" s="46"/>
      <c r="DWJ1" s="46"/>
      <c r="DWK1" s="46"/>
      <c r="DWL1" s="46"/>
      <c r="DWM1" s="46"/>
      <c r="DWN1" s="46"/>
      <c r="DWO1" s="46"/>
      <c r="DWP1" s="46"/>
      <c r="DWQ1" s="46"/>
      <c r="DWR1" s="46"/>
      <c r="DWS1" s="46"/>
      <c r="DWT1" s="46"/>
      <c r="DWU1" s="46"/>
      <c r="DWV1" s="46"/>
      <c r="DWW1" s="46"/>
      <c r="DWX1" s="46"/>
      <c r="DWY1" s="46"/>
      <c r="DWZ1" s="46"/>
      <c r="DXA1" s="46"/>
      <c r="DXB1" s="46"/>
      <c r="DXC1" s="46"/>
      <c r="DXD1" s="46"/>
      <c r="DXE1" s="46"/>
      <c r="DXF1" s="46"/>
      <c r="DXG1" s="46"/>
      <c r="DXH1" s="46"/>
      <c r="DXI1" s="46"/>
      <c r="DXJ1" s="46"/>
      <c r="DXK1" s="46"/>
      <c r="DXL1" s="46"/>
      <c r="DXM1" s="46"/>
      <c r="DXN1" s="46"/>
      <c r="DXO1" s="46"/>
      <c r="DXP1" s="46"/>
      <c r="DXQ1" s="46"/>
      <c r="DXR1" s="46"/>
      <c r="DXS1" s="46"/>
      <c r="DXT1" s="46"/>
      <c r="DXU1" s="46"/>
      <c r="DXV1" s="46"/>
      <c r="DXW1" s="46"/>
      <c r="DXX1" s="46"/>
      <c r="DXY1" s="46"/>
      <c r="DXZ1" s="46"/>
      <c r="DYA1" s="46"/>
      <c r="DYB1" s="46"/>
      <c r="DYC1" s="46"/>
      <c r="DYD1" s="46"/>
      <c r="DYE1" s="46"/>
      <c r="DYF1" s="46"/>
      <c r="DYG1" s="46"/>
      <c r="DYH1" s="46"/>
      <c r="DYI1" s="46"/>
      <c r="DYJ1" s="46"/>
      <c r="DYK1" s="46"/>
      <c r="DYL1" s="46"/>
      <c r="DYM1" s="46"/>
      <c r="DYN1" s="46"/>
      <c r="DYO1" s="46"/>
      <c r="DYP1" s="46"/>
      <c r="DYQ1" s="46"/>
      <c r="DYR1" s="46"/>
      <c r="DYS1" s="46"/>
      <c r="DYT1" s="46"/>
      <c r="DYU1" s="46"/>
      <c r="DYV1" s="46"/>
      <c r="DYW1" s="46"/>
      <c r="DYX1" s="46"/>
      <c r="DYY1" s="46"/>
      <c r="DYZ1" s="46"/>
      <c r="DZA1" s="46"/>
      <c r="DZB1" s="46"/>
      <c r="DZC1" s="46"/>
      <c r="DZD1" s="46"/>
      <c r="DZE1" s="46"/>
      <c r="DZF1" s="46"/>
      <c r="DZG1" s="46"/>
      <c r="DZH1" s="46"/>
      <c r="DZI1" s="46"/>
      <c r="DZJ1" s="46"/>
      <c r="DZK1" s="46"/>
      <c r="DZL1" s="46"/>
      <c r="DZM1" s="46"/>
      <c r="DZN1" s="46"/>
      <c r="DZO1" s="46"/>
      <c r="DZP1" s="46"/>
      <c r="DZQ1" s="46"/>
      <c r="DZR1" s="46"/>
      <c r="DZS1" s="46"/>
      <c r="DZT1" s="46"/>
      <c r="DZU1" s="46"/>
      <c r="DZV1" s="46"/>
      <c r="DZW1" s="46"/>
      <c r="DZX1" s="46"/>
      <c r="DZY1" s="46"/>
      <c r="DZZ1" s="46"/>
      <c r="EAA1" s="46"/>
      <c r="EAB1" s="46"/>
      <c r="EAC1" s="46"/>
      <c r="EAD1" s="46"/>
      <c r="EAE1" s="46"/>
      <c r="EAF1" s="46"/>
      <c r="EAG1" s="46"/>
      <c r="EAH1" s="46"/>
      <c r="EAI1" s="46"/>
      <c r="EAJ1" s="46"/>
      <c r="EAK1" s="46"/>
      <c r="EAL1" s="46"/>
      <c r="EAM1" s="46"/>
      <c r="EAN1" s="46"/>
      <c r="EAO1" s="46"/>
      <c r="EAP1" s="46"/>
      <c r="EAQ1" s="46"/>
      <c r="EAR1" s="46"/>
      <c r="EAS1" s="46"/>
      <c r="EAT1" s="46"/>
      <c r="EAU1" s="46"/>
      <c r="EAV1" s="46"/>
      <c r="EAW1" s="46"/>
      <c r="EAX1" s="46"/>
      <c r="EAY1" s="46"/>
      <c r="EAZ1" s="46"/>
      <c r="EBA1" s="46"/>
      <c r="EBB1" s="46"/>
      <c r="EBC1" s="46"/>
      <c r="EBD1" s="46"/>
      <c r="EBE1" s="46"/>
      <c r="EBF1" s="46"/>
      <c r="EBG1" s="46"/>
      <c r="EBH1" s="46"/>
      <c r="EBI1" s="46"/>
      <c r="EBJ1" s="46"/>
      <c r="EBK1" s="46"/>
      <c r="EBL1" s="46"/>
      <c r="EBM1" s="46"/>
      <c r="EBN1" s="46"/>
      <c r="EBO1" s="46"/>
      <c r="EBP1" s="46"/>
      <c r="EBQ1" s="46"/>
      <c r="EBR1" s="46"/>
      <c r="EBS1" s="46"/>
      <c r="EBT1" s="46"/>
      <c r="EBU1" s="46"/>
      <c r="EBV1" s="46"/>
      <c r="EBW1" s="46"/>
      <c r="EBX1" s="46"/>
      <c r="EBY1" s="46"/>
      <c r="EBZ1" s="46"/>
      <c r="ECA1" s="46"/>
      <c r="ECB1" s="46"/>
      <c r="ECC1" s="46"/>
      <c r="ECD1" s="46"/>
      <c r="ECE1" s="46"/>
      <c r="ECF1" s="46"/>
      <c r="ECG1" s="46"/>
      <c r="ECH1" s="46"/>
      <c r="ECI1" s="46"/>
      <c r="ECJ1" s="46"/>
      <c r="ECK1" s="46"/>
      <c r="ECL1" s="46"/>
      <c r="ECM1" s="46"/>
      <c r="ECN1" s="46"/>
      <c r="ECO1" s="46"/>
      <c r="ECP1" s="46"/>
      <c r="ECQ1" s="46"/>
      <c r="ECR1" s="46"/>
      <c r="ECS1" s="46"/>
      <c r="ECT1" s="46"/>
      <c r="ECU1" s="46"/>
      <c r="ECV1" s="46"/>
      <c r="ECW1" s="46"/>
      <c r="ECX1" s="46"/>
      <c r="ECY1" s="46"/>
      <c r="ECZ1" s="46"/>
      <c r="EDA1" s="46"/>
      <c r="EDB1" s="46"/>
      <c r="EDC1" s="46"/>
      <c r="EDD1" s="46"/>
      <c r="EDE1" s="46"/>
      <c r="EDF1" s="46"/>
      <c r="EDG1" s="46"/>
      <c r="EDH1" s="46"/>
      <c r="EDI1" s="46"/>
      <c r="EDJ1" s="46"/>
      <c r="EDK1" s="46"/>
      <c r="EDL1" s="46"/>
      <c r="EDM1" s="46"/>
      <c r="EDN1" s="46"/>
      <c r="EDO1" s="46"/>
      <c r="EDP1" s="46"/>
      <c r="EDQ1" s="46"/>
      <c r="EDR1" s="46"/>
      <c r="EDS1" s="46"/>
      <c r="EDT1" s="46"/>
      <c r="EDU1" s="46"/>
      <c r="EDV1" s="46"/>
      <c r="EDW1" s="46"/>
      <c r="EDX1" s="46"/>
      <c r="EDY1" s="46"/>
      <c r="EDZ1" s="46"/>
      <c r="EEA1" s="46"/>
      <c r="EEB1" s="46"/>
      <c r="EEC1" s="46"/>
      <c r="EED1" s="46"/>
      <c r="EEE1" s="46"/>
      <c r="EEF1" s="46"/>
      <c r="EEG1" s="46"/>
      <c r="EEH1" s="46"/>
      <c r="EEI1" s="46"/>
      <c r="EEJ1" s="46"/>
      <c r="EEK1" s="46"/>
      <c r="EEL1" s="46"/>
      <c r="EEM1" s="46"/>
      <c r="EEN1" s="46"/>
      <c r="EEO1" s="46"/>
      <c r="EEP1" s="46"/>
      <c r="EEQ1" s="46"/>
      <c r="EER1" s="46"/>
      <c r="EES1" s="46"/>
      <c r="EET1" s="46"/>
      <c r="EEU1" s="46"/>
      <c r="EEV1" s="46"/>
      <c r="EEW1" s="46"/>
      <c r="EEX1" s="46"/>
      <c r="EEY1" s="46"/>
      <c r="EEZ1" s="46"/>
      <c r="EFA1" s="46"/>
      <c r="EFB1" s="46"/>
      <c r="EFC1" s="46"/>
      <c r="EFD1" s="46"/>
      <c r="EFE1" s="46"/>
      <c r="EFF1" s="46"/>
      <c r="EFG1" s="46"/>
      <c r="EFH1" s="46"/>
      <c r="EFI1" s="46"/>
      <c r="EFJ1" s="46"/>
      <c r="EFK1" s="46"/>
      <c r="EFL1" s="46"/>
      <c r="EFM1" s="46"/>
      <c r="EFN1" s="46"/>
      <c r="EFO1" s="46"/>
      <c r="EFP1" s="46"/>
      <c r="EFQ1" s="46"/>
      <c r="EFR1" s="46"/>
      <c r="EFS1" s="46"/>
      <c r="EFT1" s="46"/>
      <c r="EFU1" s="46"/>
      <c r="EFV1" s="46"/>
      <c r="EFW1" s="46"/>
      <c r="EFX1" s="46"/>
      <c r="EFY1" s="46"/>
      <c r="EFZ1" s="46"/>
      <c r="EGA1" s="46"/>
      <c r="EGB1" s="46"/>
      <c r="EGC1" s="46"/>
      <c r="EGD1" s="46"/>
      <c r="EGE1" s="46"/>
      <c r="EGF1" s="46"/>
      <c r="EGG1" s="46"/>
      <c r="EGH1" s="46"/>
      <c r="EGI1" s="46"/>
      <c r="EGJ1" s="46"/>
      <c r="EGK1" s="46"/>
      <c r="EGL1" s="46"/>
      <c r="EGM1" s="46"/>
      <c r="EGN1" s="46"/>
      <c r="EGO1" s="46"/>
      <c r="EGP1" s="46"/>
      <c r="EGQ1" s="46"/>
      <c r="EGR1" s="46"/>
      <c r="EGS1" s="46"/>
      <c r="EGT1" s="46"/>
      <c r="EGU1" s="46"/>
      <c r="EGV1" s="46"/>
      <c r="EGW1" s="46"/>
      <c r="EGX1" s="46"/>
      <c r="EGY1" s="46"/>
      <c r="EGZ1" s="46"/>
      <c r="EHA1" s="46"/>
      <c r="EHB1" s="46"/>
      <c r="EHC1" s="46"/>
      <c r="EHD1" s="46"/>
      <c r="EHE1" s="46"/>
      <c r="EHF1" s="46"/>
      <c r="EHG1" s="46"/>
      <c r="EHH1" s="46"/>
      <c r="EHI1" s="46"/>
      <c r="EHJ1" s="46"/>
      <c r="EHK1" s="46"/>
      <c r="EHL1" s="46"/>
      <c r="EHM1" s="46"/>
      <c r="EHN1" s="46"/>
      <c r="EHO1" s="46"/>
      <c r="EHP1" s="46"/>
      <c r="EHQ1" s="46"/>
      <c r="EHR1" s="46"/>
      <c r="EHS1" s="46"/>
      <c r="EHT1" s="46"/>
      <c r="EHU1" s="46"/>
      <c r="EHV1" s="46"/>
      <c r="EHW1" s="46"/>
      <c r="EHX1" s="46"/>
      <c r="EHY1" s="46"/>
      <c r="EHZ1" s="46"/>
      <c r="EIA1" s="46"/>
      <c r="EIB1" s="46"/>
      <c r="EIC1" s="46"/>
      <c r="EID1" s="46"/>
      <c r="EIE1" s="46"/>
      <c r="EIF1" s="46"/>
      <c r="EIG1" s="46"/>
      <c r="EIH1" s="46"/>
      <c r="EII1" s="46"/>
      <c r="EIJ1" s="46"/>
      <c r="EIK1" s="46"/>
      <c r="EIL1" s="46"/>
      <c r="EIM1" s="46"/>
      <c r="EIN1" s="46"/>
      <c r="EIO1" s="46"/>
      <c r="EIP1" s="46"/>
      <c r="EIQ1" s="46"/>
      <c r="EIR1" s="46"/>
      <c r="EIS1" s="46"/>
      <c r="EIT1" s="46"/>
      <c r="EIU1" s="46"/>
      <c r="EIV1" s="46"/>
      <c r="EIW1" s="46"/>
      <c r="EIX1" s="46"/>
      <c r="EIY1" s="46"/>
      <c r="EIZ1" s="46"/>
      <c r="EJA1" s="46"/>
      <c r="EJB1" s="46"/>
      <c r="EJC1" s="46"/>
      <c r="EJD1" s="46"/>
      <c r="EJE1" s="46"/>
      <c r="EJF1" s="46"/>
      <c r="EJG1" s="46"/>
      <c r="EJH1" s="46"/>
      <c r="EJI1" s="46"/>
      <c r="EJJ1" s="46"/>
      <c r="EJK1" s="46"/>
      <c r="EJL1" s="46"/>
      <c r="EJM1" s="46"/>
      <c r="EJN1" s="46"/>
      <c r="EJO1" s="46"/>
      <c r="EJP1" s="46"/>
      <c r="EJQ1" s="46"/>
      <c r="EJR1" s="46"/>
      <c r="EJS1" s="46"/>
      <c r="EJT1" s="46"/>
      <c r="EJU1" s="46"/>
      <c r="EJV1" s="46"/>
      <c r="EJW1" s="46"/>
      <c r="EJX1" s="46"/>
      <c r="EJY1" s="46"/>
      <c r="EJZ1" s="46"/>
      <c r="EKA1" s="46"/>
      <c r="EKB1" s="46"/>
      <c r="EKC1" s="46"/>
      <c r="EKD1" s="46"/>
      <c r="EKE1" s="46"/>
      <c r="EKF1" s="46"/>
      <c r="EKG1" s="46"/>
      <c r="EKH1" s="46"/>
      <c r="EKI1" s="46"/>
      <c r="EKJ1" s="46"/>
      <c r="EKK1" s="46"/>
      <c r="EKL1" s="46"/>
      <c r="EKM1" s="46"/>
      <c r="EKN1" s="46"/>
      <c r="EKO1" s="46"/>
      <c r="EKP1" s="46"/>
      <c r="EKQ1" s="46"/>
      <c r="EKR1" s="46"/>
      <c r="EKS1" s="46"/>
      <c r="EKT1" s="46"/>
      <c r="EKU1" s="46"/>
      <c r="EKV1" s="46"/>
      <c r="EKW1" s="46"/>
      <c r="EKX1" s="46"/>
      <c r="EKY1" s="46"/>
      <c r="EKZ1" s="46"/>
      <c r="ELA1" s="46"/>
      <c r="ELB1" s="46"/>
      <c r="ELC1" s="46"/>
      <c r="ELD1" s="46"/>
      <c r="ELE1" s="46"/>
      <c r="ELF1" s="46"/>
      <c r="ELG1" s="46"/>
      <c r="ELH1" s="46"/>
      <c r="ELI1" s="46"/>
      <c r="ELJ1" s="46"/>
      <c r="ELK1" s="46"/>
      <c r="ELL1" s="46"/>
      <c r="ELM1" s="46"/>
      <c r="ELN1" s="46"/>
      <c r="ELO1" s="46"/>
      <c r="ELP1" s="46"/>
      <c r="ELQ1" s="46"/>
      <c r="ELR1" s="46"/>
      <c r="ELS1" s="46"/>
      <c r="ELT1" s="46"/>
      <c r="ELU1" s="46"/>
      <c r="ELV1" s="46"/>
      <c r="ELW1" s="46"/>
      <c r="ELX1" s="46"/>
      <c r="ELY1" s="46"/>
      <c r="ELZ1" s="46"/>
      <c r="EMA1" s="46"/>
      <c r="EMB1" s="46"/>
      <c r="EMC1" s="46"/>
      <c r="EMD1" s="46"/>
      <c r="EME1" s="46"/>
      <c r="EMF1" s="46"/>
      <c r="EMG1" s="46"/>
      <c r="EMH1" s="46"/>
      <c r="EMI1" s="46"/>
      <c r="EMJ1" s="46"/>
      <c r="EMK1" s="46"/>
      <c r="EML1" s="46"/>
      <c r="EMM1" s="46"/>
      <c r="EMN1" s="46"/>
      <c r="EMO1" s="46"/>
      <c r="EMP1" s="46"/>
      <c r="EMQ1" s="46"/>
      <c r="EMR1" s="46"/>
      <c r="EMS1" s="46"/>
      <c r="EMT1" s="46"/>
      <c r="EMU1" s="46"/>
      <c r="EMV1" s="46"/>
      <c r="EMW1" s="46"/>
      <c r="EMX1" s="46"/>
      <c r="EMY1" s="46"/>
      <c r="EMZ1" s="46"/>
      <c r="ENA1" s="46"/>
      <c r="ENB1" s="46"/>
      <c r="ENC1" s="46"/>
      <c r="END1" s="46"/>
      <c r="ENE1" s="46"/>
      <c r="ENF1" s="46"/>
      <c r="ENG1" s="46"/>
      <c r="ENH1" s="46"/>
      <c r="ENI1" s="46"/>
      <c r="ENJ1" s="46"/>
      <c r="ENK1" s="46"/>
      <c r="ENL1" s="46"/>
      <c r="ENM1" s="46"/>
      <c r="ENN1" s="46"/>
      <c r="ENO1" s="46"/>
      <c r="ENP1" s="46"/>
      <c r="ENQ1" s="46"/>
      <c r="ENR1" s="46"/>
      <c r="ENS1" s="46"/>
      <c r="ENT1" s="46"/>
      <c r="ENU1" s="46"/>
      <c r="ENV1" s="46"/>
      <c r="ENW1" s="46"/>
      <c r="ENX1" s="46"/>
      <c r="ENY1" s="46"/>
      <c r="ENZ1" s="46"/>
      <c r="EOA1" s="46"/>
      <c r="EOB1" s="46"/>
      <c r="EOC1" s="46"/>
      <c r="EOD1" s="46"/>
      <c r="EOE1" s="46"/>
      <c r="EOF1" s="46"/>
      <c r="EOG1" s="46"/>
      <c r="EOH1" s="46"/>
      <c r="EOI1" s="46"/>
      <c r="EOJ1" s="46"/>
      <c r="EOK1" s="46"/>
      <c r="EOL1" s="46"/>
      <c r="EOM1" s="46"/>
      <c r="EON1" s="46"/>
      <c r="EOO1" s="46"/>
      <c r="EOP1" s="46"/>
      <c r="EOQ1" s="46"/>
      <c r="EOR1" s="46"/>
      <c r="EOS1" s="46"/>
      <c r="EOT1" s="46"/>
      <c r="EOU1" s="46"/>
      <c r="EOV1" s="46"/>
      <c r="EOW1" s="46"/>
      <c r="EOX1" s="46"/>
      <c r="EOY1" s="46"/>
      <c r="EOZ1" s="46"/>
      <c r="EPA1" s="46"/>
      <c r="EPB1" s="46"/>
      <c r="EPC1" s="46"/>
      <c r="EPD1" s="46"/>
      <c r="EPE1" s="46"/>
      <c r="EPF1" s="46"/>
      <c r="EPG1" s="46"/>
      <c r="EPH1" s="46"/>
      <c r="EPI1" s="46"/>
      <c r="EPJ1" s="46"/>
      <c r="EPK1" s="46"/>
      <c r="EPL1" s="46"/>
      <c r="EPM1" s="46"/>
      <c r="EPN1" s="46"/>
      <c r="EPO1" s="46"/>
      <c r="EPP1" s="46"/>
      <c r="EPQ1" s="46"/>
      <c r="EPR1" s="46"/>
      <c r="EPS1" s="46"/>
      <c r="EPT1" s="46"/>
      <c r="EPU1" s="46"/>
      <c r="EPV1" s="46"/>
      <c r="EPW1" s="46"/>
      <c r="EPX1" s="46"/>
      <c r="EPY1" s="46"/>
      <c r="EPZ1" s="46"/>
      <c r="EQA1" s="46"/>
      <c r="EQB1" s="46"/>
      <c r="EQC1" s="46"/>
      <c r="EQD1" s="46"/>
      <c r="EQE1" s="46"/>
      <c r="EQF1" s="46"/>
      <c r="EQG1" s="46"/>
      <c r="EQH1" s="46"/>
      <c r="EQI1" s="46"/>
      <c r="EQJ1" s="46"/>
      <c r="EQK1" s="46"/>
      <c r="EQL1" s="46"/>
      <c r="EQM1" s="46"/>
      <c r="EQN1" s="46"/>
      <c r="EQO1" s="46"/>
      <c r="EQP1" s="46"/>
      <c r="EQQ1" s="46"/>
      <c r="EQR1" s="46"/>
      <c r="EQS1" s="46"/>
      <c r="EQT1" s="46"/>
      <c r="EQU1" s="46"/>
      <c r="EQV1" s="46"/>
      <c r="EQW1" s="46"/>
      <c r="EQX1" s="46"/>
      <c r="EQY1" s="46"/>
      <c r="EQZ1" s="46"/>
      <c r="ERA1" s="46"/>
      <c r="ERB1" s="46"/>
      <c r="ERC1" s="46"/>
      <c r="ERD1" s="46"/>
      <c r="ERE1" s="46"/>
      <c r="ERF1" s="46"/>
      <c r="ERG1" s="46"/>
      <c r="ERH1" s="46"/>
      <c r="ERI1" s="46"/>
      <c r="ERJ1" s="46"/>
      <c r="ERK1" s="46"/>
      <c r="ERL1" s="46"/>
      <c r="ERM1" s="46"/>
      <c r="ERN1" s="46"/>
      <c r="ERO1" s="46"/>
      <c r="ERP1" s="46"/>
      <c r="ERQ1" s="46"/>
      <c r="ERR1" s="46"/>
      <c r="ERS1" s="46"/>
      <c r="ERT1" s="46"/>
      <c r="ERU1" s="46"/>
      <c r="ERV1" s="46"/>
      <c r="ERW1" s="46"/>
      <c r="ERX1" s="46"/>
      <c r="ERY1" s="46"/>
      <c r="ERZ1" s="46"/>
      <c r="ESA1" s="46"/>
      <c r="ESB1" s="46"/>
      <c r="ESC1" s="46"/>
      <c r="ESD1" s="46"/>
      <c r="ESE1" s="46"/>
      <c r="ESF1" s="46"/>
      <c r="ESG1" s="46"/>
      <c r="ESH1" s="46"/>
      <c r="ESI1" s="46"/>
      <c r="ESJ1" s="46"/>
      <c r="ESK1" s="46"/>
      <c r="ESL1" s="46"/>
      <c r="ESM1" s="46"/>
      <c r="ESN1" s="46"/>
      <c r="ESO1" s="46"/>
      <c r="ESP1" s="46"/>
      <c r="ESQ1" s="46"/>
      <c r="ESR1" s="46"/>
      <c r="ESS1" s="46"/>
      <c r="EST1" s="46"/>
      <c r="ESU1" s="46"/>
      <c r="ESV1" s="46"/>
      <c r="ESW1" s="46"/>
      <c r="ESX1" s="46"/>
      <c r="ESY1" s="46"/>
      <c r="ESZ1" s="46"/>
      <c r="ETA1" s="46"/>
      <c r="ETB1" s="46"/>
      <c r="ETC1" s="46"/>
      <c r="ETD1" s="46"/>
      <c r="ETE1" s="46"/>
      <c r="ETF1" s="46"/>
      <c r="ETG1" s="46"/>
      <c r="ETH1" s="46"/>
      <c r="ETI1" s="46"/>
      <c r="ETJ1" s="46"/>
      <c r="ETK1" s="46"/>
      <c r="ETL1" s="46"/>
      <c r="ETM1" s="46"/>
      <c r="ETN1" s="46"/>
      <c r="ETO1" s="46"/>
      <c r="ETP1" s="46"/>
      <c r="ETQ1" s="46"/>
      <c r="ETR1" s="46"/>
      <c r="ETS1" s="46"/>
      <c r="ETT1" s="46"/>
      <c r="ETU1" s="46"/>
      <c r="ETV1" s="46"/>
      <c r="ETW1" s="46"/>
      <c r="ETX1" s="46"/>
      <c r="ETY1" s="46"/>
      <c r="ETZ1" s="46"/>
      <c r="EUA1" s="46"/>
      <c r="EUB1" s="46"/>
      <c r="EUC1" s="46"/>
      <c r="EUD1" s="46"/>
      <c r="EUE1" s="46"/>
      <c r="EUF1" s="46"/>
      <c r="EUG1" s="46"/>
      <c r="EUH1" s="46"/>
      <c r="EUI1" s="46"/>
      <c r="EUJ1" s="46"/>
      <c r="EUK1" s="46"/>
      <c r="EUL1" s="46"/>
      <c r="EUM1" s="46"/>
      <c r="EUN1" s="46"/>
      <c r="EUO1" s="46"/>
      <c r="EUP1" s="46"/>
      <c r="EUQ1" s="46"/>
      <c r="EUR1" s="46"/>
      <c r="EUS1" s="46"/>
      <c r="EUT1" s="46"/>
      <c r="EUU1" s="46"/>
      <c r="EUV1" s="46"/>
      <c r="EUW1" s="46"/>
      <c r="EUX1" s="46"/>
      <c r="EUY1" s="46"/>
      <c r="EUZ1" s="46"/>
      <c r="EVA1" s="46"/>
      <c r="EVB1" s="46"/>
      <c r="EVC1" s="46"/>
      <c r="EVD1" s="46"/>
      <c r="EVE1" s="46"/>
      <c r="EVF1" s="46"/>
      <c r="EVG1" s="46"/>
      <c r="EVH1" s="46"/>
      <c r="EVI1" s="46"/>
      <c r="EVJ1" s="46"/>
      <c r="EVK1" s="46"/>
      <c r="EVL1" s="46"/>
      <c r="EVM1" s="46"/>
      <c r="EVN1" s="46"/>
      <c r="EVO1" s="46"/>
      <c r="EVP1" s="46"/>
      <c r="EVQ1" s="46"/>
      <c r="EVR1" s="46"/>
      <c r="EVS1" s="46"/>
      <c r="EVT1" s="46"/>
      <c r="EVU1" s="46"/>
      <c r="EVV1" s="46"/>
      <c r="EVW1" s="46"/>
      <c r="EVX1" s="46"/>
      <c r="EVY1" s="46"/>
      <c r="EVZ1" s="46"/>
      <c r="EWA1" s="46"/>
      <c r="EWB1" s="46"/>
      <c r="EWC1" s="46"/>
      <c r="EWD1" s="46"/>
      <c r="EWE1" s="46"/>
      <c r="EWF1" s="46"/>
      <c r="EWG1" s="46"/>
      <c r="EWH1" s="46"/>
      <c r="EWI1" s="46"/>
      <c r="EWJ1" s="46"/>
      <c r="EWK1" s="46"/>
      <c r="EWL1" s="46"/>
      <c r="EWM1" s="46"/>
      <c r="EWN1" s="46"/>
      <c r="EWO1" s="46"/>
      <c r="EWP1" s="46"/>
      <c r="EWQ1" s="46"/>
      <c r="EWR1" s="46"/>
      <c r="EWS1" s="46"/>
      <c r="EWT1" s="46"/>
      <c r="EWU1" s="46"/>
      <c r="EWV1" s="46"/>
      <c r="EWW1" s="46"/>
      <c r="EWX1" s="46"/>
      <c r="EWY1" s="46"/>
      <c r="EWZ1" s="46"/>
      <c r="EXA1" s="46"/>
      <c r="EXB1" s="46"/>
      <c r="EXC1" s="46"/>
      <c r="EXD1" s="46"/>
      <c r="EXE1" s="46"/>
      <c r="EXF1" s="46"/>
      <c r="EXG1" s="46"/>
      <c r="EXH1" s="46"/>
      <c r="EXI1" s="46"/>
      <c r="EXJ1" s="46"/>
      <c r="EXK1" s="46"/>
      <c r="EXL1" s="46"/>
      <c r="EXM1" s="46"/>
      <c r="EXN1" s="46"/>
      <c r="EXO1" s="46"/>
      <c r="EXP1" s="46"/>
      <c r="EXQ1" s="46"/>
      <c r="EXR1" s="46"/>
      <c r="EXS1" s="46"/>
      <c r="EXT1" s="46"/>
      <c r="EXU1" s="46"/>
      <c r="EXV1" s="46"/>
      <c r="EXW1" s="46"/>
      <c r="EXX1" s="46"/>
      <c r="EXY1" s="46"/>
      <c r="EXZ1" s="46"/>
      <c r="EYA1" s="46"/>
      <c r="EYB1" s="46"/>
      <c r="EYC1" s="46"/>
      <c r="EYD1" s="46"/>
      <c r="EYE1" s="46"/>
      <c r="EYF1" s="46"/>
      <c r="EYG1" s="46"/>
      <c r="EYH1" s="46"/>
      <c r="EYI1" s="46"/>
      <c r="EYJ1" s="46"/>
      <c r="EYK1" s="46"/>
      <c r="EYL1" s="46"/>
      <c r="EYM1" s="46"/>
      <c r="EYN1" s="46"/>
      <c r="EYO1" s="46"/>
      <c r="EYP1" s="46"/>
      <c r="EYQ1" s="46"/>
      <c r="EYR1" s="46"/>
      <c r="EYS1" s="46"/>
      <c r="EYT1" s="46"/>
      <c r="EYU1" s="46"/>
      <c r="EYV1" s="46"/>
      <c r="EYW1" s="46"/>
      <c r="EYX1" s="46"/>
      <c r="EYY1" s="46"/>
      <c r="EYZ1" s="46"/>
      <c r="EZA1" s="46"/>
      <c r="EZB1" s="46"/>
      <c r="EZC1" s="46"/>
      <c r="EZD1" s="46"/>
      <c r="EZE1" s="46"/>
      <c r="EZF1" s="46"/>
      <c r="EZG1" s="46"/>
      <c r="EZH1" s="46"/>
      <c r="EZI1" s="46"/>
      <c r="EZJ1" s="46"/>
      <c r="EZK1" s="46"/>
      <c r="EZL1" s="46"/>
      <c r="EZM1" s="46"/>
      <c r="EZN1" s="46"/>
      <c r="EZO1" s="46"/>
      <c r="EZP1" s="46"/>
      <c r="EZQ1" s="46"/>
      <c r="EZR1" s="46"/>
      <c r="EZS1" s="46"/>
      <c r="EZT1" s="46"/>
      <c r="EZU1" s="46"/>
      <c r="EZV1" s="46"/>
      <c r="EZW1" s="46"/>
      <c r="EZX1" s="46"/>
      <c r="EZY1" s="46"/>
      <c r="EZZ1" s="46"/>
      <c r="FAA1" s="46"/>
      <c r="FAB1" s="46"/>
      <c r="FAC1" s="46"/>
      <c r="FAD1" s="46"/>
      <c r="FAE1" s="46"/>
      <c r="FAF1" s="46"/>
      <c r="FAG1" s="46"/>
      <c r="FAH1" s="46"/>
      <c r="FAI1" s="46"/>
      <c r="FAJ1" s="46"/>
      <c r="FAK1" s="46"/>
      <c r="FAL1" s="46"/>
      <c r="FAM1" s="46"/>
      <c r="FAN1" s="46"/>
      <c r="FAO1" s="46"/>
      <c r="FAP1" s="46"/>
      <c r="FAQ1" s="46"/>
      <c r="FAR1" s="46"/>
      <c r="FAS1" s="46"/>
      <c r="FAT1" s="46"/>
      <c r="FAU1" s="46"/>
      <c r="FAV1" s="46"/>
      <c r="FAW1" s="46"/>
      <c r="FAX1" s="46"/>
      <c r="FAY1" s="46"/>
      <c r="FAZ1" s="46"/>
      <c r="FBA1" s="46"/>
      <c r="FBB1" s="46"/>
      <c r="FBC1" s="46"/>
      <c r="FBD1" s="46"/>
      <c r="FBE1" s="46"/>
      <c r="FBF1" s="46"/>
      <c r="FBG1" s="46"/>
      <c r="FBH1" s="46"/>
      <c r="FBI1" s="46"/>
      <c r="FBJ1" s="46"/>
      <c r="FBK1" s="46"/>
      <c r="FBL1" s="46"/>
      <c r="FBM1" s="46"/>
      <c r="FBN1" s="46"/>
      <c r="FBO1" s="46"/>
      <c r="FBP1" s="46"/>
      <c r="FBQ1" s="46"/>
      <c r="FBR1" s="46"/>
      <c r="FBS1" s="46"/>
      <c r="FBT1" s="46"/>
      <c r="FBU1" s="46"/>
      <c r="FBV1" s="46"/>
      <c r="FBW1" s="46"/>
      <c r="FBX1" s="46"/>
      <c r="FBY1" s="46"/>
      <c r="FBZ1" s="46"/>
      <c r="FCA1" s="46"/>
      <c r="FCB1" s="46"/>
      <c r="FCC1" s="46"/>
      <c r="FCD1" s="46"/>
      <c r="FCE1" s="46"/>
      <c r="FCF1" s="46"/>
      <c r="FCG1" s="46"/>
      <c r="FCH1" s="46"/>
      <c r="FCI1" s="46"/>
      <c r="FCJ1" s="46"/>
      <c r="FCK1" s="46"/>
      <c r="FCL1" s="46"/>
      <c r="FCM1" s="46"/>
      <c r="FCN1" s="46"/>
      <c r="FCO1" s="46"/>
      <c r="FCP1" s="46"/>
      <c r="FCQ1" s="46"/>
      <c r="FCR1" s="46"/>
      <c r="FCS1" s="46"/>
      <c r="FCT1" s="46"/>
      <c r="FCU1" s="46"/>
      <c r="FCV1" s="46"/>
      <c r="FCW1" s="46"/>
      <c r="FCX1" s="46"/>
      <c r="FCY1" s="46"/>
      <c r="FCZ1" s="46"/>
      <c r="FDA1" s="46"/>
      <c r="FDB1" s="46"/>
      <c r="FDC1" s="46"/>
      <c r="FDD1" s="46"/>
      <c r="FDE1" s="46"/>
      <c r="FDF1" s="46"/>
      <c r="FDG1" s="46"/>
      <c r="FDH1" s="46"/>
      <c r="FDI1" s="46"/>
      <c r="FDJ1" s="46"/>
      <c r="FDK1" s="46"/>
      <c r="FDL1" s="46"/>
      <c r="FDM1" s="46"/>
      <c r="FDN1" s="46"/>
      <c r="FDO1" s="46"/>
      <c r="FDP1" s="46"/>
      <c r="FDQ1" s="46"/>
      <c r="FDR1" s="46"/>
      <c r="FDS1" s="46"/>
      <c r="FDT1" s="46"/>
      <c r="FDU1" s="46"/>
      <c r="FDV1" s="46"/>
      <c r="FDW1" s="46"/>
      <c r="FDX1" s="46"/>
      <c r="FDY1" s="46"/>
      <c r="FDZ1" s="46"/>
      <c r="FEA1" s="46"/>
      <c r="FEB1" s="46"/>
      <c r="FEC1" s="46"/>
      <c r="FED1" s="46"/>
      <c r="FEE1" s="46"/>
      <c r="FEF1" s="46"/>
      <c r="FEG1" s="46"/>
      <c r="FEH1" s="46"/>
      <c r="FEI1" s="46"/>
      <c r="FEJ1" s="46"/>
      <c r="FEK1" s="46"/>
      <c r="FEL1" s="46"/>
      <c r="FEM1" s="46"/>
      <c r="FEN1" s="46"/>
      <c r="FEO1" s="46"/>
      <c r="FEP1" s="46"/>
      <c r="FEQ1" s="46"/>
      <c r="FER1" s="46"/>
      <c r="FES1" s="46"/>
      <c r="FET1" s="46"/>
      <c r="FEU1" s="46"/>
      <c r="FEV1" s="46"/>
      <c r="FEW1" s="46"/>
      <c r="FEX1" s="46"/>
      <c r="FEY1" s="46"/>
      <c r="FEZ1" s="46"/>
      <c r="FFA1" s="46"/>
      <c r="FFB1" s="46"/>
      <c r="FFC1" s="46"/>
      <c r="FFD1" s="46"/>
      <c r="FFE1" s="46"/>
      <c r="FFF1" s="46"/>
      <c r="FFG1" s="46"/>
      <c r="FFH1" s="46"/>
      <c r="FFI1" s="46"/>
      <c r="FFJ1" s="46"/>
      <c r="FFK1" s="46"/>
      <c r="FFL1" s="46"/>
      <c r="FFM1" s="46"/>
      <c r="FFN1" s="46"/>
      <c r="FFO1" s="46"/>
      <c r="FFP1" s="46"/>
      <c r="FFQ1" s="46"/>
      <c r="FFR1" s="46"/>
      <c r="FFS1" s="46"/>
      <c r="FFT1" s="46"/>
      <c r="FFU1" s="46"/>
      <c r="FFV1" s="46"/>
      <c r="FFW1" s="46"/>
      <c r="FFX1" s="46"/>
      <c r="FFY1" s="46"/>
      <c r="FFZ1" s="46"/>
      <c r="FGA1" s="46"/>
      <c r="FGB1" s="46"/>
      <c r="FGC1" s="46"/>
      <c r="FGD1" s="46"/>
      <c r="FGE1" s="46"/>
      <c r="FGF1" s="46"/>
      <c r="FGG1" s="46"/>
      <c r="FGH1" s="46"/>
      <c r="FGI1" s="46"/>
      <c r="FGJ1" s="46"/>
      <c r="FGK1" s="46"/>
      <c r="FGL1" s="46"/>
      <c r="FGM1" s="46"/>
      <c r="FGN1" s="46"/>
      <c r="FGO1" s="46"/>
      <c r="FGP1" s="46"/>
      <c r="FGQ1" s="46"/>
      <c r="FGR1" s="46"/>
      <c r="FGS1" s="46"/>
      <c r="FGT1" s="46"/>
      <c r="FGU1" s="46"/>
      <c r="FGV1" s="46"/>
      <c r="FGW1" s="46"/>
      <c r="FGX1" s="46"/>
      <c r="FGY1" s="46"/>
      <c r="FGZ1" s="46"/>
      <c r="FHA1" s="46"/>
      <c r="FHB1" s="46"/>
      <c r="FHC1" s="46"/>
      <c r="FHD1" s="46"/>
      <c r="FHE1" s="46"/>
      <c r="FHF1" s="46"/>
      <c r="FHG1" s="46"/>
      <c r="FHH1" s="46"/>
      <c r="FHI1" s="46"/>
      <c r="FHJ1" s="46"/>
      <c r="FHK1" s="46"/>
      <c r="FHL1" s="46"/>
      <c r="FHM1" s="46"/>
      <c r="FHN1" s="46"/>
      <c r="FHO1" s="46"/>
      <c r="FHP1" s="46"/>
      <c r="FHQ1" s="46"/>
      <c r="FHR1" s="46"/>
      <c r="FHS1" s="46"/>
      <c r="FHT1" s="46"/>
      <c r="FHU1" s="46"/>
      <c r="FHV1" s="46"/>
      <c r="FHW1" s="46"/>
      <c r="FHX1" s="46"/>
      <c r="FHY1" s="46"/>
      <c r="FHZ1" s="46"/>
      <c r="FIA1" s="46"/>
      <c r="FIB1" s="46"/>
      <c r="FIC1" s="46"/>
      <c r="FID1" s="46"/>
      <c r="FIE1" s="46"/>
      <c r="FIF1" s="46"/>
      <c r="FIG1" s="46"/>
      <c r="FIH1" s="46"/>
      <c r="FII1" s="46"/>
      <c r="FIJ1" s="46"/>
      <c r="FIK1" s="46"/>
      <c r="FIL1" s="46"/>
      <c r="FIM1" s="46"/>
      <c r="FIN1" s="46"/>
      <c r="FIO1" s="46"/>
      <c r="FIP1" s="46"/>
      <c r="FIQ1" s="46"/>
      <c r="FIR1" s="46"/>
      <c r="FIS1" s="46"/>
      <c r="FIT1" s="46"/>
      <c r="FIU1" s="46"/>
      <c r="FIV1" s="46"/>
      <c r="FIW1" s="46"/>
      <c r="FIX1" s="46"/>
      <c r="FIY1" s="46"/>
      <c r="FIZ1" s="46"/>
      <c r="FJA1" s="46"/>
      <c r="FJB1" s="46"/>
      <c r="FJC1" s="46"/>
      <c r="FJD1" s="46"/>
      <c r="FJE1" s="46"/>
      <c r="FJF1" s="46"/>
      <c r="FJG1" s="46"/>
      <c r="FJH1" s="46"/>
      <c r="FJI1" s="46"/>
      <c r="FJJ1" s="46"/>
      <c r="FJK1" s="46"/>
      <c r="FJL1" s="46"/>
      <c r="FJM1" s="46"/>
      <c r="FJN1" s="46"/>
      <c r="FJO1" s="46"/>
      <c r="FJP1" s="46"/>
      <c r="FJQ1" s="46"/>
      <c r="FJR1" s="46"/>
      <c r="FJS1" s="46"/>
      <c r="FJT1" s="46"/>
      <c r="FJU1" s="46"/>
      <c r="FJV1" s="46"/>
      <c r="FJW1" s="46"/>
      <c r="FJX1" s="46"/>
      <c r="FJY1" s="46"/>
      <c r="FJZ1" s="46"/>
      <c r="FKA1" s="46"/>
      <c r="FKB1" s="46"/>
      <c r="FKC1" s="46"/>
      <c r="FKD1" s="46"/>
      <c r="FKE1" s="46"/>
      <c r="FKF1" s="46"/>
      <c r="FKG1" s="46"/>
      <c r="FKH1" s="46"/>
      <c r="FKI1" s="46"/>
      <c r="FKJ1" s="46"/>
      <c r="FKK1" s="46"/>
      <c r="FKL1" s="46"/>
      <c r="FKM1" s="46"/>
      <c r="FKN1" s="46"/>
      <c r="FKO1" s="46"/>
      <c r="FKP1" s="46"/>
      <c r="FKQ1" s="46"/>
      <c r="FKR1" s="46"/>
      <c r="FKS1" s="46"/>
      <c r="FKT1" s="46"/>
      <c r="FKU1" s="46"/>
      <c r="FKV1" s="46"/>
      <c r="FKW1" s="46"/>
      <c r="FKX1" s="46"/>
      <c r="FKY1" s="46"/>
      <c r="FKZ1" s="46"/>
      <c r="FLA1" s="46"/>
      <c r="FLB1" s="46"/>
      <c r="FLC1" s="46"/>
      <c r="FLD1" s="46"/>
      <c r="FLE1" s="46"/>
      <c r="FLF1" s="46"/>
      <c r="FLG1" s="46"/>
      <c r="FLH1" s="46"/>
      <c r="FLI1" s="46"/>
      <c r="FLJ1" s="46"/>
      <c r="FLK1" s="46"/>
      <c r="FLL1" s="46"/>
      <c r="FLM1" s="46"/>
      <c r="FLN1" s="46"/>
      <c r="FLO1" s="46"/>
      <c r="FLP1" s="46"/>
      <c r="FLQ1" s="46"/>
      <c r="FLR1" s="46"/>
      <c r="FLS1" s="46"/>
      <c r="FLT1" s="46"/>
      <c r="FLU1" s="46"/>
      <c r="FLV1" s="46"/>
      <c r="FLW1" s="46"/>
      <c r="FLX1" s="46"/>
      <c r="FLY1" s="46"/>
      <c r="FLZ1" s="46"/>
      <c r="FMA1" s="46"/>
      <c r="FMB1" s="46"/>
      <c r="FMC1" s="46"/>
      <c r="FMD1" s="46"/>
      <c r="FME1" s="46"/>
      <c r="FMF1" s="46"/>
      <c r="FMG1" s="46"/>
      <c r="FMH1" s="46"/>
      <c r="FMI1" s="46"/>
      <c r="FMJ1" s="46"/>
      <c r="FMK1" s="46"/>
      <c r="FML1" s="46"/>
      <c r="FMM1" s="46"/>
      <c r="FMN1" s="46"/>
      <c r="FMO1" s="46"/>
      <c r="FMP1" s="46"/>
      <c r="FMQ1" s="46"/>
      <c r="FMR1" s="46"/>
      <c r="FMS1" s="46"/>
      <c r="FMT1" s="46"/>
      <c r="FMU1" s="46"/>
      <c r="FMV1" s="46"/>
      <c r="FMW1" s="46"/>
      <c r="FMX1" s="46"/>
      <c r="FMY1" s="46"/>
      <c r="FMZ1" s="46"/>
      <c r="FNA1" s="46"/>
      <c r="FNB1" s="46"/>
      <c r="FNC1" s="46"/>
      <c r="FND1" s="46"/>
      <c r="FNE1" s="46"/>
      <c r="FNF1" s="46"/>
      <c r="FNG1" s="46"/>
      <c r="FNH1" s="46"/>
      <c r="FNI1" s="46"/>
      <c r="FNJ1" s="46"/>
      <c r="FNK1" s="46"/>
      <c r="FNL1" s="46"/>
      <c r="FNM1" s="46"/>
      <c r="FNN1" s="46"/>
      <c r="FNO1" s="46"/>
      <c r="FNP1" s="46"/>
      <c r="FNQ1" s="46"/>
      <c r="FNR1" s="46"/>
      <c r="FNS1" s="46"/>
      <c r="FNT1" s="46"/>
      <c r="FNU1" s="46"/>
      <c r="FNV1" s="46"/>
      <c r="FNW1" s="46"/>
      <c r="FNX1" s="46"/>
      <c r="FNY1" s="46"/>
      <c r="FNZ1" s="46"/>
      <c r="FOA1" s="46"/>
      <c r="FOB1" s="46"/>
      <c r="FOC1" s="46"/>
      <c r="FOD1" s="46"/>
      <c r="FOE1" s="46"/>
      <c r="FOF1" s="46"/>
      <c r="FOG1" s="46"/>
      <c r="FOH1" s="46"/>
      <c r="FOI1" s="46"/>
      <c r="FOJ1" s="46"/>
      <c r="FOK1" s="46"/>
      <c r="FOL1" s="46"/>
      <c r="FOM1" s="46"/>
      <c r="FON1" s="46"/>
      <c r="FOO1" s="46"/>
      <c r="FOP1" s="46"/>
      <c r="FOQ1" s="46"/>
      <c r="FOR1" s="46"/>
      <c r="FOS1" s="46"/>
      <c r="FOT1" s="46"/>
      <c r="FOU1" s="46"/>
      <c r="FOV1" s="46"/>
      <c r="FOW1" s="46"/>
      <c r="FOX1" s="46"/>
      <c r="FOY1" s="46"/>
      <c r="FOZ1" s="46"/>
      <c r="FPA1" s="46"/>
      <c r="FPB1" s="46"/>
      <c r="FPC1" s="46"/>
      <c r="FPD1" s="46"/>
      <c r="FPE1" s="46"/>
      <c r="FPF1" s="46"/>
      <c r="FPG1" s="46"/>
      <c r="FPH1" s="46"/>
      <c r="FPI1" s="46"/>
      <c r="FPJ1" s="46"/>
      <c r="FPK1" s="46"/>
      <c r="FPL1" s="46"/>
      <c r="FPM1" s="46"/>
      <c r="FPN1" s="46"/>
      <c r="FPO1" s="46"/>
      <c r="FPP1" s="46"/>
      <c r="FPQ1" s="46"/>
      <c r="FPR1" s="46"/>
      <c r="FPS1" s="46"/>
      <c r="FPT1" s="46"/>
      <c r="FPU1" s="46"/>
      <c r="FPV1" s="46"/>
      <c r="FPW1" s="46"/>
      <c r="FPX1" s="46"/>
      <c r="FPY1" s="46"/>
      <c r="FPZ1" s="46"/>
      <c r="FQA1" s="46"/>
      <c r="FQB1" s="46"/>
      <c r="FQC1" s="46"/>
      <c r="FQD1" s="46"/>
      <c r="FQE1" s="46"/>
      <c r="FQF1" s="46"/>
      <c r="FQG1" s="46"/>
      <c r="FQH1" s="46"/>
      <c r="FQI1" s="46"/>
      <c r="FQJ1" s="46"/>
      <c r="FQK1" s="46"/>
      <c r="FQL1" s="46"/>
      <c r="FQM1" s="46"/>
      <c r="FQN1" s="46"/>
      <c r="FQO1" s="46"/>
      <c r="FQP1" s="46"/>
      <c r="FQQ1" s="46"/>
      <c r="FQR1" s="46"/>
      <c r="FQS1" s="46"/>
      <c r="FQT1" s="46"/>
      <c r="FQU1" s="46"/>
      <c r="FQV1" s="46"/>
      <c r="FQW1" s="46"/>
      <c r="FQX1" s="46"/>
      <c r="FQY1" s="46"/>
      <c r="FQZ1" s="46"/>
      <c r="FRA1" s="46"/>
      <c r="FRB1" s="46"/>
      <c r="FRC1" s="46"/>
      <c r="FRD1" s="46"/>
      <c r="FRE1" s="46"/>
      <c r="FRF1" s="46"/>
      <c r="FRG1" s="46"/>
      <c r="FRH1" s="46"/>
      <c r="FRI1" s="46"/>
      <c r="FRJ1" s="46"/>
      <c r="FRK1" s="46"/>
      <c r="FRL1" s="46"/>
      <c r="FRM1" s="46"/>
      <c r="FRN1" s="46"/>
      <c r="FRO1" s="46"/>
      <c r="FRP1" s="46"/>
      <c r="FRQ1" s="46"/>
      <c r="FRR1" s="46"/>
      <c r="FRS1" s="46"/>
      <c r="FRT1" s="46"/>
      <c r="FRU1" s="46"/>
      <c r="FRV1" s="46"/>
      <c r="FRW1" s="46"/>
      <c r="FRX1" s="46"/>
      <c r="FRY1" s="46"/>
      <c r="FRZ1" s="46"/>
      <c r="FSA1" s="46"/>
      <c r="FSB1" s="46"/>
      <c r="FSC1" s="46"/>
      <c r="FSD1" s="46"/>
      <c r="FSE1" s="46"/>
      <c r="FSF1" s="46"/>
      <c r="FSG1" s="46"/>
      <c r="FSH1" s="46"/>
      <c r="FSI1" s="46"/>
      <c r="FSJ1" s="46"/>
      <c r="FSK1" s="46"/>
      <c r="FSL1" s="46"/>
      <c r="FSM1" s="46"/>
      <c r="FSN1" s="46"/>
      <c r="FSO1" s="46"/>
      <c r="FSP1" s="46"/>
      <c r="FSQ1" s="46"/>
      <c r="FSR1" s="46"/>
      <c r="FSS1" s="46"/>
      <c r="FST1" s="46"/>
      <c r="FSU1" s="46"/>
      <c r="FSV1" s="46"/>
      <c r="FSW1" s="46"/>
      <c r="FSX1" s="46"/>
      <c r="FSY1" s="46"/>
      <c r="FSZ1" s="46"/>
      <c r="FTA1" s="46"/>
      <c r="FTB1" s="46"/>
      <c r="FTC1" s="46"/>
      <c r="FTD1" s="46"/>
      <c r="FTE1" s="46"/>
      <c r="FTF1" s="46"/>
      <c r="FTG1" s="46"/>
      <c r="FTH1" s="46"/>
      <c r="FTI1" s="46"/>
      <c r="FTJ1" s="46"/>
      <c r="FTK1" s="46"/>
      <c r="FTL1" s="46"/>
      <c r="FTM1" s="46"/>
      <c r="FTN1" s="46"/>
      <c r="FTO1" s="46"/>
      <c r="FTP1" s="46"/>
      <c r="FTQ1" s="46"/>
      <c r="FTR1" s="46"/>
      <c r="FTS1" s="46"/>
      <c r="FTT1" s="46"/>
      <c r="FTU1" s="46"/>
      <c r="FTV1" s="46"/>
      <c r="FTW1" s="46"/>
      <c r="FTX1" s="46"/>
      <c r="FTY1" s="46"/>
      <c r="FTZ1" s="46"/>
      <c r="FUA1" s="46"/>
      <c r="FUB1" s="46"/>
      <c r="FUC1" s="46"/>
      <c r="FUD1" s="46"/>
      <c r="FUE1" s="46"/>
      <c r="FUF1" s="46"/>
      <c r="FUG1" s="46"/>
      <c r="FUH1" s="46"/>
      <c r="FUI1" s="46"/>
      <c r="FUJ1" s="46"/>
      <c r="FUK1" s="46"/>
      <c r="FUL1" s="46"/>
      <c r="FUM1" s="46"/>
      <c r="FUN1" s="46"/>
      <c r="FUO1" s="46"/>
      <c r="FUP1" s="46"/>
      <c r="FUQ1" s="46"/>
      <c r="FUR1" s="46"/>
      <c r="FUS1" s="46"/>
      <c r="FUT1" s="46"/>
      <c r="FUU1" s="46"/>
      <c r="FUV1" s="46"/>
      <c r="FUW1" s="46"/>
      <c r="FUX1" s="46"/>
      <c r="FUY1" s="46"/>
      <c r="FUZ1" s="46"/>
      <c r="FVA1" s="46"/>
      <c r="FVB1" s="46"/>
      <c r="FVC1" s="46"/>
      <c r="FVD1" s="46"/>
      <c r="FVE1" s="46"/>
      <c r="FVF1" s="46"/>
      <c r="FVG1" s="46"/>
      <c r="FVH1" s="46"/>
      <c r="FVI1" s="46"/>
      <c r="FVJ1" s="46"/>
      <c r="FVK1" s="46"/>
      <c r="FVL1" s="46"/>
      <c r="FVM1" s="46"/>
      <c r="FVN1" s="46"/>
      <c r="FVO1" s="46"/>
      <c r="FVP1" s="46"/>
      <c r="FVQ1" s="46"/>
      <c r="FVR1" s="46"/>
      <c r="FVS1" s="46"/>
      <c r="FVT1" s="46"/>
      <c r="FVU1" s="46"/>
      <c r="FVV1" s="46"/>
      <c r="FVW1" s="46"/>
      <c r="FVX1" s="46"/>
      <c r="FVY1" s="46"/>
      <c r="FVZ1" s="46"/>
      <c r="FWA1" s="46"/>
      <c r="FWB1" s="46"/>
      <c r="FWC1" s="46"/>
      <c r="FWD1" s="46"/>
      <c r="FWE1" s="46"/>
      <c r="FWF1" s="46"/>
      <c r="FWG1" s="46"/>
      <c r="FWH1" s="46"/>
      <c r="FWI1" s="46"/>
      <c r="FWJ1" s="46"/>
      <c r="FWK1" s="46"/>
      <c r="FWL1" s="46"/>
      <c r="FWM1" s="46"/>
      <c r="FWN1" s="46"/>
      <c r="FWO1" s="46"/>
      <c r="FWP1" s="46"/>
      <c r="FWQ1" s="46"/>
      <c r="FWR1" s="46"/>
      <c r="FWS1" s="46"/>
      <c r="FWT1" s="46"/>
      <c r="FWU1" s="46"/>
      <c r="FWV1" s="46"/>
      <c r="FWW1" s="46"/>
      <c r="FWX1" s="46"/>
      <c r="FWY1" s="46"/>
      <c r="FWZ1" s="46"/>
      <c r="FXA1" s="46"/>
      <c r="FXB1" s="46"/>
      <c r="FXC1" s="46"/>
      <c r="FXD1" s="46"/>
      <c r="FXE1" s="46"/>
      <c r="FXF1" s="46"/>
      <c r="FXG1" s="46"/>
      <c r="FXH1" s="46"/>
      <c r="FXI1" s="46"/>
      <c r="FXJ1" s="46"/>
      <c r="FXK1" s="46"/>
      <c r="FXL1" s="46"/>
      <c r="FXM1" s="46"/>
      <c r="FXN1" s="46"/>
      <c r="FXO1" s="46"/>
      <c r="FXP1" s="46"/>
      <c r="FXQ1" s="46"/>
      <c r="FXR1" s="46"/>
      <c r="FXS1" s="46"/>
      <c r="FXT1" s="46"/>
      <c r="FXU1" s="46"/>
      <c r="FXV1" s="46"/>
      <c r="FXW1" s="46"/>
      <c r="FXX1" s="46"/>
      <c r="FXY1" s="46"/>
      <c r="FXZ1" s="46"/>
      <c r="FYA1" s="46"/>
      <c r="FYB1" s="46"/>
      <c r="FYC1" s="46"/>
      <c r="FYD1" s="46"/>
      <c r="FYE1" s="46"/>
      <c r="FYF1" s="46"/>
      <c r="FYG1" s="46"/>
      <c r="FYH1" s="46"/>
      <c r="FYI1" s="46"/>
      <c r="FYJ1" s="46"/>
      <c r="FYK1" s="46"/>
      <c r="FYL1" s="46"/>
      <c r="FYM1" s="46"/>
      <c r="FYN1" s="46"/>
      <c r="FYO1" s="46"/>
      <c r="FYP1" s="46"/>
      <c r="FYQ1" s="46"/>
      <c r="FYR1" s="46"/>
      <c r="FYS1" s="46"/>
      <c r="FYT1" s="46"/>
      <c r="FYU1" s="46"/>
      <c r="FYV1" s="46"/>
      <c r="FYW1" s="46"/>
      <c r="FYX1" s="46"/>
      <c r="FYY1" s="46"/>
      <c r="FYZ1" s="46"/>
      <c r="FZA1" s="46"/>
      <c r="FZB1" s="46"/>
      <c r="FZC1" s="46"/>
      <c r="FZD1" s="46"/>
      <c r="FZE1" s="46"/>
      <c r="FZF1" s="46"/>
      <c r="FZG1" s="46"/>
      <c r="FZH1" s="46"/>
      <c r="FZI1" s="46"/>
      <c r="FZJ1" s="46"/>
      <c r="FZK1" s="46"/>
      <c r="FZL1" s="46"/>
      <c r="FZM1" s="46"/>
      <c r="FZN1" s="46"/>
      <c r="FZO1" s="46"/>
      <c r="FZP1" s="46"/>
      <c r="FZQ1" s="46"/>
      <c r="FZR1" s="46"/>
      <c r="FZS1" s="46"/>
      <c r="FZT1" s="46"/>
      <c r="FZU1" s="46"/>
      <c r="FZV1" s="46"/>
      <c r="FZW1" s="46"/>
      <c r="FZX1" s="46"/>
      <c r="FZY1" s="46"/>
      <c r="FZZ1" s="46"/>
      <c r="GAA1" s="46"/>
      <c r="GAB1" s="46"/>
      <c r="GAC1" s="46"/>
      <c r="GAD1" s="46"/>
      <c r="GAE1" s="46"/>
      <c r="GAF1" s="46"/>
      <c r="GAG1" s="46"/>
      <c r="GAH1" s="46"/>
      <c r="GAI1" s="46"/>
      <c r="GAJ1" s="46"/>
      <c r="GAK1" s="46"/>
      <c r="GAL1" s="46"/>
      <c r="GAM1" s="46"/>
      <c r="GAN1" s="46"/>
      <c r="GAO1" s="46"/>
      <c r="GAP1" s="46"/>
      <c r="GAQ1" s="46"/>
      <c r="GAR1" s="46"/>
      <c r="GAS1" s="46"/>
      <c r="GAT1" s="46"/>
      <c r="GAU1" s="46"/>
      <c r="GAV1" s="46"/>
      <c r="GAW1" s="46"/>
      <c r="GAX1" s="46"/>
      <c r="GAY1" s="46"/>
      <c r="GAZ1" s="46"/>
      <c r="GBA1" s="46"/>
      <c r="GBB1" s="46"/>
      <c r="GBC1" s="46"/>
      <c r="GBD1" s="46"/>
      <c r="GBE1" s="46"/>
      <c r="GBF1" s="46"/>
      <c r="GBG1" s="46"/>
      <c r="GBH1" s="46"/>
      <c r="GBI1" s="46"/>
      <c r="GBJ1" s="46"/>
      <c r="GBK1" s="46"/>
      <c r="GBL1" s="46"/>
      <c r="GBM1" s="46"/>
      <c r="GBN1" s="46"/>
      <c r="GBO1" s="46"/>
      <c r="GBP1" s="46"/>
      <c r="GBQ1" s="46"/>
      <c r="GBR1" s="46"/>
      <c r="GBS1" s="46"/>
      <c r="GBT1" s="46"/>
      <c r="GBU1" s="46"/>
      <c r="GBV1" s="46"/>
      <c r="GBW1" s="46"/>
      <c r="GBX1" s="46"/>
      <c r="GBY1" s="46"/>
      <c r="GBZ1" s="46"/>
      <c r="GCA1" s="46"/>
      <c r="GCB1" s="46"/>
      <c r="GCC1" s="46"/>
      <c r="GCD1" s="46"/>
      <c r="GCE1" s="46"/>
      <c r="GCF1" s="46"/>
      <c r="GCG1" s="46"/>
      <c r="GCH1" s="46"/>
      <c r="GCI1" s="46"/>
      <c r="GCJ1" s="46"/>
      <c r="GCK1" s="46"/>
      <c r="GCL1" s="46"/>
      <c r="GCM1" s="46"/>
      <c r="GCN1" s="46"/>
      <c r="GCO1" s="46"/>
      <c r="GCP1" s="46"/>
      <c r="GCQ1" s="46"/>
      <c r="GCR1" s="46"/>
      <c r="GCS1" s="46"/>
      <c r="GCT1" s="46"/>
      <c r="GCU1" s="46"/>
      <c r="GCV1" s="46"/>
      <c r="GCW1" s="46"/>
      <c r="GCX1" s="46"/>
      <c r="GCY1" s="46"/>
      <c r="GCZ1" s="46"/>
      <c r="GDA1" s="46"/>
      <c r="GDB1" s="46"/>
      <c r="GDC1" s="46"/>
      <c r="GDD1" s="46"/>
      <c r="GDE1" s="46"/>
      <c r="GDF1" s="46"/>
      <c r="GDG1" s="46"/>
      <c r="GDH1" s="46"/>
      <c r="GDI1" s="46"/>
      <c r="GDJ1" s="46"/>
      <c r="GDK1" s="46"/>
      <c r="GDL1" s="46"/>
      <c r="GDM1" s="46"/>
      <c r="GDN1" s="46"/>
      <c r="GDO1" s="46"/>
      <c r="GDP1" s="46"/>
      <c r="GDQ1" s="46"/>
      <c r="GDR1" s="46"/>
      <c r="GDS1" s="46"/>
      <c r="GDT1" s="46"/>
      <c r="GDU1" s="46"/>
      <c r="GDV1" s="46"/>
      <c r="GDW1" s="46"/>
      <c r="GDX1" s="46"/>
      <c r="GDY1" s="46"/>
      <c r="GDZ1" s="46"/>
      <c r="GEA1" s="46"/>
      <c r="GEB1" s="46"/>
      <c r="GEC1" s="46"/>
      <c r="GED1" s="46"/>
      <c r="GEE1" s="46"/>
      <c r="GEF1" s="46"/>
      <c r="GEG1" s="46"/>
      <c r="GEH1" s="46"/>
      <c r="GEI1" s="46"/>
      <c r="GEJ1" s="46"/>
      <c r="GEK1" s="46"/>
      <c r="GEL1" s="46"/>
      <c r="GEM1" s="46"/>
      <c r="GEN1" s="46"/>
      <c r="GEO1" s="46"/>
      <c r="GEP1" s="46"/>
      <c r="GEQ1" s="46"/>
      <c r="GER1" s="46"/>
      <c r="GES1" s="46"/>
      <c r="GET1" s="46"/>
      <c r="GEU1" s="46"/>
      <c r="GEV1" s="46"/>
      <c r="GEW1" s="46"/>
      <c r="GEX1" s="46"/>
      <c r="GEY1" s="46"/>
      <c r="GEZ1" s="46"/>
      <c r="GFA1" s="46"/>
      <c r="GFB1" s="46"/>
      <c r="GFC1" s="46"/>
      <c r="GFD1" s="46"/>
      <c r="GFE1" s="46"/>
      <c r="GFF1" s="46"/>
      <c r="GFG1" s="46"/>
      <c r="GFH1" s="46"/>
      <c r="GFI1" s="46"/>
      <c r="GFJ1" s="46"/>
      <c r="GFK1" s="46"/>
      <c r="GFL1" s="46"/>
      <c r="GFM1" s="46"/>
      <c r="GFN1" s="46"/>
      <c r="GFO1" s="46"/>
      <c r="GFP1" s="46"/>
      <c r="GFQ1" s="46"/>
      <c r="GFR1" s="46"/>
      <c r="GFS1" s="46"/>
      <c r="GFT1" s="46"/>
      <c r="GFU1" s="46"/>
      <c r="GFV1" s="46"/>
      <c r="GFW1" s="46"/>
      <c r="GFX1" s="46"/>
      <c r="GFY1" s="46"/>
      <c r="GFZ1" s="46"/>
      <c r="GGA1" s="46"/>
      <c r="GGB1" s="46"/>
      <c r="GGC1" s="46"/>
      <c r="GGD1" s="46"/>
      <c r="GGE1" s="46"/>
      <c r="GGF1" s="46"/>
      <c r="GGG1" s="46"/>
      <c r="GGH1" s="46"/>
      <c r="GGI1" s="46"/>
      <c r="GGJ1" s="46"/>
      <c r="GGK1" s="46"/>
      <c r="GGL1" s="46"/>
      <c r="GGM1" s="46"/>
      <c r="GGN1" s="46"/>
      <c r="GGO1" s="46"/>
      <c r="GGP1" s="46"/>
      <c r="GGQ1" s="46"/>
      <c r="GGR1" s="46"/>
      <c r="GGS1" s="46"/>
      <c r="GGT1" s="46"/>
      <c r="GGU1" s="46"/>
      <c r="GGV1" s="46"/>
      <c r="GGW1" s="46"/>
      <c r="GGX1" s="46"/>
      <c r="GGY1" s="46"/>
      <c r="GGZ1" s="46"/>
      <c r="GHA1" s="46"/>
      <c r="GHB1" s="46"/>
      <c r="GHC1" s="46"/>
      <c r="GHD1" s="46"/>
      <c r="GHE1" s="46"/>
      <c r="GHF1" s="46"/>
      <c r="GHG1" s="46"/>
      <c r="GHH1" s="46"/>
      <c r="GHI1" s="46"/>
      <c r="GHJ1" s="46"/>
      <c r="GHK1" s="46"/>
      <c r="GHL1" s="46"/>
      <c r="GHM1" s="46"/>
      <c r="GHN1" s="46"/>
      <c r="GHO1" s="46"/>
      <c r="GHP1" s="46"/>
      <c r="GHQ1" s="46"/>
      <c r="GHR1" s="46"/>
      <c r="GHS1" s="46"/>
      <c r="GHT1" s="46"/>
      <c r="GHU1" s="46"/>
      <c r="GHV1" s="46"/>
      <c r="GHW1" s="46"/>
      <c r="GHX1" s="46"/>
      <c r="GHY1" s="46"/>
      <c r="GHZ1" s="46"/>
      <c r="GIA1" s="46"/>
      <c r="GIB1" s="46"/>
      <c r="GIC1" s="46"/>
      <c r="GID1" s="46"/>
      <c r="GIE1" s="46"/>
      <c r="GIF1" s="46"/>
      <c r="GIG1" s="46"/>
      <c r="GIH1" s="46"/>
      <c r="GII1" s="46"/>
      <c r="GIJ1" s="46"/>
      <c r="GIK1" s="46"/>
      <c r="GIL1" s="46"/>
      <c r="GIM1" s="46"/>
      <c r="GIN1" s="46"/>
      <c r="GIO1" s="46"/>
      <c r="GIP1" s="46"/>
      <c r="GIQ1" s="46"/>
      <c r="GIR1" s="46"/>
      <c r="GIS1" s="46"/>
      <c r="GIT1" s="46"/>
      <c r="GIU1" s="46"/>
      <c r="GIV1" s="46"/>
      <c r="GIW1" s="46"/>
      <c r="GIX1" s="46"/>
      <c r="GIY1" s="46"/>
      <c r="GIZ1" s="46"/>
      <c r="GJA1" s="46"/>
      <c r="GJB1" s="46"/>
      <c r="GJC1" s="46"/>
      <c r="GJD1" s="46"/>
      <c r="GJE1" s="46"/>
      <c r="GJF1" s="46"/>
      <c r="GJG1" s="46"/>
      <c r="GJH1" s="46"/>
      <c r="GJI1" s="46"/>
      <c r="GJJ1" s="46"/>
      <c r="GJK1" s="46"/>
      <c r="GJL1" s="46"/>
      <c r="GJM1" s="46"/>
      <c r="GJN1" s="46"/>
      <c r="GJO1" s="46"/>
      <c r="GJP1" s="46"/>
      <c r="GJQ1" s="46"/>
      <c r="GJR1" s="46"/>
      <c r="GJS1" s="46"/>
      <c r="GJT1" s="46"/>
      <c r="GJU1" s="46"/>
      <c r="GJV1" s="46"/>
      <c r="GJW1" s="46"/>
      <c r="GJX1" s="46"/>
      <c r="GJY1" s="46"/>
      <c r="GJZ1" s="46"/>
      <c r="GKA1" s="46"/>
      <c r="GKB1" s="46"/>
      <c r="GKC1" s="46"/>
      <c r="GKD1" s="46"/>
      <c r="GKE1" s="46"/>
      <c r="GKF1" s="46"/>
      <c r="GKG1" s="46"/>
      <c r="GKH1" s="46"/>
      <c r="GKI1" s="46"/>
      <c r="GKJ1" s="46"/>
      <c r="GKK1" s="46"/>
      <c r="GKL1" s="46"/>
      <c r="GKM1" s="46"/>
      <c r="GKN1" s="46"/>
      <c r="GKO1" s="46"/>
      <c r="GKP1" s="46"/>
      <c r="GKQ1" s="46"/>
      <c r="GKR1" s="46"/>
      <c r="GKS1" s="46"/>
      <c r="GKT1" s="46"/>
      <c r="GKU1" s="46"/>
      <c r="GKV1" s="46"/>
      <c r="GKW1" s="46"/>
      <c r="GKX1" s="46"/>
      <c r="GKY1" s="46"/>
      <c r="GKZ1" s="46"/>
      <c r="GLA1" s="46"/>
      <c r="GLB1" s="46"/>
      <c r="GLC1" s="46"/>
      <c r="GLD1" s="46"/>
      <c r="GLE1" s="46"/>
      <c r="GLF1" s="46"/>
      <c r="GLG1" s="46"/>
      <c r="GLH1" s="46"/>
      <c r="GLI1" s="46"/>
      <c r="GLJ1" s="46"/>
      <c r="GLK1" s="46"/>
      <c r="GLL1" s="46"/>
      <c r="GLM1" s="46"/>
      <c r="GLN1" s="46"/>
      <c r="GLO1" s="46"/>
      <c r="GLP1" s="46"/>
      <c r="GLQ1" s="46"/>
      <c r="GLR1" s="46"/>
      <c r="GLS1" s="46"/>
      <c r="GLT1" s="46"/>
      <c r="GLU1" s="46"/>
      <c r="GLV1" s="46"/>
      <c r="GLW1" s="46"/>
      <c r="GLX1" s="46"/>
      <c r="GLY1" s="46"/>
      <c r="GLZ1" s="46"/>
      <c r="GMA1" s="46"/>
      <c r="GMB1" s="46"/>
      <c r="GMC1" s="46"/>
      <c r="GMD1" s="46"/>
      <c r="GME1" s="46"/>
      <c r="GMF1" s="46"/>
      <c r="GMG1" s="46"/>
      <c r="GMH1" s="46"/>
      <c r="GMI1" s="46"/>
      <c r="GMJ1" s="46"/>
      <c r="GMK1" s="46"/>
      <c r="GML1" s="46"/>
      <c r="GMM1" s="46"/>
      <c r="GMN1" s="46"/>
      <c r="GMO1" s="46"/>
      <c r="GMP1" s="46"/>
      <c r="GMQ1" s="46"/>
      <c r="GMR1" s="46"/>
      <c r="GMS1" s="46"/>
      <c r="GMT1" s="46"/>
      <c r="GMU1" s="46"/>
      <c r="GMV1" s="46"/>
      <c r="GMW1" s="46"/>
      <c r="GMX1" s="46"/>
      <c r="GMY1" s="46"/>
      <c r="GMZ1" s="46"/>
      <c r="GNA1" s="46"/>
      <c r="GNB1" s="46"/>
      <c r="GNC1" s="46"/>
      <c r="GND1" s="46"/>
      <c r="GNE1" s="46"/>
      <c r="GNF1" s="46"/>
      <c r="GNG1" s="46"/>
      <c r="GNH1" s="46"/>
      <c r="GNI1" s="46"/>
      <c r="GNJ1" s="46"/>
      <c r="GNK1" s="46"/>
      <c r="GNL1" s="46"/>
      <c r="GNM1" s="46"/>
      <c r="GNN1" s="46"/>
      <c r="GNO1" s="46"/>
      <c r="GNP1" s="46"/>
      <c r="GNQ1" s="46"/>
      <c r="GNR1" s="46"/>
      <c r="GNS1" s="46"/>
      <c r="GNT1" s="46"/>
      <c r="GNU1" s="46"/>
      <c r="GNV1" s="46"/>
      <c r="GNW1" s="46"/>
      <c r="GNX1" s="46"/>
      <c r="GNY1" s="46"/>
      <c r="GNZ1" s="46"/>
      <c r="GOA1" s="46"/>
      <c r="GOB1" s="46"/>
      <c r="GOC1" s="46"/>
      <c r="GOD1" s="46"/>
      <c r="GOE1" s="46"/>
      <c r="GOF1" s="46"/>
      <c r="GOG1" s="46"/>
      <c r="GOH1" s="46"/>
      <c r="GOI1" s="46"/>
      <c r="GOJ1" s="46"/>
      <c r="GOK1" s="46"/>
      <c r="GOL1" s="46"/>
      <c r="GOM1" s="46"/>
      <c r="GON1" s="46"/>
      <c r="GOO1" s="46"/>
      <c r="GOP1" s="46"/>
      <c r="GOQ1" s="46"/>
      <c r="GOR1" s="46"/>
      <c r="GOS1" s="46"/>
      <c r="GOT1" s="46"/>
      <c r="GOU1" s="46"/>
      <c r="GOV1" s="46"/>
      <c r="GOW1" s="46"/>
      <c r="GOX1" s="46"/>
      <c r="GOY1" s="46"/>
      <c r="GOZ1" s="46"/>
      <c r="GPA1" s="46"/>
      <c r="GPB1" s="46"/>
      <c r="GPC1" s="46"/>
      <c r="GPD1" s="46"/>
      <c r="GPE1" s="46"/>
      <c r="GPF1" s="46"/>
      <c r="GPG1" s="46"/>
      <c r="GPH1" s="46"/>
      <c r="GPI1" s="46"/>
      <c r="GPJ1" s="46"/>
      <c r="GPK1" s="46"/>
      <c r="GPL1" s="46"/>
      <c r="GPM1" s="46"/>
      <c r="GPN1" s="46"/>
      <c r="GPO1" s="46"/>
      <c r="GPP1" s="46"/>
      <c r="GPQ1" s="46"/>
      <c r="GPR1" s="46"/>
      <c r="GPS1" s="46"/>
      <c r="GPT1" s="46"/>
      <c r="GPU1" s="46"/>
      <c r="GPV1" s="46"/>
      <c r="GPW1" s="46"/>
      <c r="GPX1" s="46"/>
      <c r="GPY1" s="46"/>
      <c r="GPZ1" s="46"/>
      <c r="GQA1" s="46"/>
      <c r="GQB1" s="46"/>
      <c r="GQC1" s="46"/>
      <c r="GQD1" s="46"/>
      <c r="GQE1" s="46"/>
      <c r="GQF1" s="46"/>
      <c r="GQG1" s="46"/>
      <c r="GQH1" s="46"/>
      <c r="GQI1" s="46"/>
      <c r="GQJ1" s="46"/>
      <c r="GQK1" s="46"/>
      <c r="GQL1" s="46"/>
      <c r="GQM1" s="46"/>
      <c r="GQN1" s="46"/>
      <c r="GQO1" s="46"/>
      <c r="GQP1" s="46"/>
      <c r="GQQ1" s="46"/>
      <c r="GQR1" s="46"/>
      <c r="GQS1" s="46"/>
      <c r="GQT1" s="46"/>
      <c r="GQU1" s="46"/>
      <c r="GQV1" s="46"/>
      <c r="GQW1" s="46"/>
      <c r="GQX1" s="46"/>
      <c r="GQY1" s="46"/>
      <c r="GQZ1" s="46"/>
      <c r="GRA1" s="46"/>
      <c r="GRB1" s="46"/>
      <c r="GRC1" s="46"/>
      <c r="GRD1" s="46"/>
      <c r="GRE1" s="46"/>
      <c r="GRF1" s="46"/>
      <c r="GRG1" s="46"/>
      <c r="GRH1" s="46"/>
      <c r="GRI1" s="46"/>
      <c r="GRJ1" s="46"/>
      <c r="GRK1" s="46"/>
      <c r="GRL1" s="46"/>
      <c r="GRM1" s="46"/>
      <c r="GRN1" s="46"/>
      <c r="GRO1" s="46"/>
      <c r="GRP1" s="46"/>
      <c r="GRQ1" s="46"/>
      <c r="GRR1" s="46"/>
      <c r="GRS1" s="46"/>
      <c r="GRT1" s="46"/>
      <c r="GRU1" s="46"/>
      <c r="GRV1" s="46"/>
      <c r="GRW1" s="46"/>
      <c r="GRX1" s="46"/>
      <c r="GRY1" s="46"/>
      <c r="GRZ1" s="46"/>
      <c r="GSA1" s="46"/>
      <c r="GSB1" s="46"/>
      <c r="GSC1" s="46"/>
      <c r="GSD1" s="46"/>
      <c r="GSE1" s="46"/>
      <c r="GSF1" s="46"/>
      <c r="GSG1" s="46"/>
      <c r="GSH1" s="46"/>
      <c r="GSI1" s="46"/>
      <c r="GSJ1" s="46"/>
      <c r="GSK1" s="46"/>
      <c r="GSL1" s="46"/>
      <c r="GSM1" s="46"/>
      <c r="GSN1" s="46"/>
      <c r="GSO1" s="46"/>
      <c r="GSP1" s="46"/>
      <c r="GSQ1" s="46"/>
      <c r="GSR1" s="46"/>
      <c r="GSS1" s="46"/>
      <c r="GST1" s="46"/>
      <c r="GSU1" s="46"/>
      <c r="GSV1" s="46"/>
      <c r="GSW1" s="46"/>
      <c r="GSX1" s="46"/>
      <c r="GSY1" s="46"/>
      <c r="GSZ1" s="46"/>
      <c r="GTA1" s="46"/>
      <c r="GTB1" s="46"/>
      <c r="GTC1" s="46"/>
      <c r="GTD1" s="46"/>
      <c r="GTE1" s="46"/>
      <c r="GTF1" s="46"/>
      <c r="GTG1" s="46"/>
      <c r="GTH1" s="46"/>
      <c r="GTI1" s="46"/>
      <c r="GTJ1" s="46"/>
      <c r="GTK1" s="46"/>
      <c r="GTL1" s="46"/>
      <c r="GTM1" s="46"/>
      <c r="GTN1" s="46"/>
      <c r="GTO1" s="46"/>
      <c r="GTP1" s="46"/>
      <c r="GTQ1" s="46"/>
      <c r="GTR1" s="46"/>
      <c r="GTS1" s="46"/>
      <c r="GTT1" s="46"/>
      <c r="GTU1" s="46"/>
      <c r="GTV1" s="46"/>
      <c r="GTW1" s="46"/>
      <c r="GTX1" s="46"/>
      <c r="GTY1" s="46"/>
      <c r="GTZ1" s="46"/>
      <c r="GUA1" s="46"/>
      <c r="GUB1" s="46"/>
      <c r="GUC1" s="46"/>
      <c r="GUD1" s="46"/>
      <c r="GUE1" s="46"/>
      <c r="GUF1" s="46"/>
      <c r="GUG1" s="46"/>
      <c r="GUH1" s="46"/>
      <c r="GUI1" s="46"/>
      <c r="GUJ1" s="46"/>
      <c r="GUK1" s="46"/>
      <c r="GUL1" s="46"/>
      <c r="GUM1" s="46"/>
      <c r="GUN1" s="46"/>
      <c r="GUO1" s="46"/>
      <c r="GUP1" s="46"/>
      <c r="GUQ1" s="46"/>
      <c r="GUR1" s="46"/>
      <c r="GUS1" s="46"/>
      <c r="GUT1" s="46"/>
      <c r="GUU1" s="46"/>
      <c r="GUV1" s="46"/>
      <c r="GUW1" s="46"/>
      <c r="GUX1" s="46"/>
      <c r="GUY1" s="46"/>
      <c r="GUZ1" s="46"/>
      <c r="GVA1" s="46"/>
      <c r="GVB1" s="46"/>
      <c r="GVC1" s="46"/>
      <c r="GVD1" s="46"/>
      <c r="GVE1" s="46"/>
      <c r="GVF1" s="46"/>
      <c r="GVG1" s="46"/>
      <c r="GVH1" s="46"/>
      <c r="GVI1" s="46"/>
      <c r="GVJ1" s="46"/>
      <c r="GVK1" s="46"/>
      <c r="GVL1" s="46"/>
      <c r="GVM1" s="46"/>
      <c r="GVN1" s="46"/>
      <c r="GVO1" s="46"/>
      <c r="GVP1" s="46"/>
      <c r="GVQ1" s="46"/>
      <c r="GVR1" s="46"/>
      <c r="GVS1" s="46"/>
      <c r="GVT1" s="46"/>
      <c r="GVU1" s="46"/>
      <c r="GVV1" s="46"/>
      <c r="GVW1" s="46"/>
      <c r="GVX1" s="46"/>
      <c r="GVY1" s="46"/>
      <c r="GVZ1" s="46"/>
      <c r="GWA1" s="46"/>
      <c r="GWB1" s="46"/>
      <c r="GWC1" s="46"/>
      <c r="GWD1" s="46"/>
      <c r="GWE1" s="46"/>
      <c r="GWF1" s="46"/>
      <c r="GWG1" s="46"/>
      <c r="GWH1" s="46"/>
      <c r="GWI1" s="46"/>
      <c r="GWJ1" s="46"/>
      <c r="GWK1" s="46"/>
      <c r="GWL1" s="46"/>
      <c r="GWM1" s="46"/>
      <c r="GWN1" s="46"/>
      <c r="GWO1" s="46"/>
      <c r="GWP1" s="46"/>
      <c r="GWQ1" s="46"/>
      <c r="GWR1" s="46"/>
      <c r="GWS1" s="46"/>
      <c r="GWT1" s="46"/>
      <c r="GWU1" s="46"/>
      <c r="GWV1" s="46"/>
      <c r="GWW1" s="46"/>
      <c r="GWX1" s="46"/>
      <c r="GWY1" s="46"/>
      <c r="GWZ1" s="46"/>
      <c r="GXA1" s="46"/>
      <c r="GXB1" s="46"/>
      <c r="GXC1" s="46"/>
      <c r="GXD1" s="46"/>
      <c r="GXE1" s="46"/>
      <c r="GXF1" s="46"/>
      <c r="GXG1" s="46"/>
      <c r="GXH1" s="46"/>
      <c r="GXI1" s="46"/>
      <c r="GXJ1" s="46"/>
      <c r="GXK1" s="46"/>
      <c r="GXL1" s="46"/>
      <c r="GXM1" s="46"/>
      <c r="GXN1" s="46"/>
      <c r="GXO1" s="46"/>
      <c r="GXP1" s="46"/>
      <c r="GXQ1" s="46"/>
      <c r="GXR1" s="46"/>
      <c r="GXS1" s="46"/>
      <c r="GXT1" s="46"/>
      <c r="GXU1" s="46"/>
      <c r="GXV1" s="46"/>
      <c r="GXW1" s="46"/>
      <c r="GXX1" s="46"/>
      <c r="GXY1" s="46"/>
      <c r="GXZ1" s="46"/>
      <c r="GYA1" s="46"/>
      <c r="GYB1" s="46"/>
      <c r="GYC1" s="46"/>
      <c r="GYD1" s="46"/>
      <c r="GYE1" s="46"/>
      <c r="GYF1" s="46"/>
      <c r="GYG1" s="46"/>
      <c r="GYH1" s="46"/>
      <c r="GYI1" s="46"/>
      <c r="GYJ1" s="46"/>
      <c r="GYK1" s="46"/>
      <c r="GYL1" s="46"/>
      <c r="GYM1" s="46"/>
      <c r="GYN1" s="46"/>
      <c r="GYO1" s="46"/>
      <c r="GYP1" s="46"/>
      <c r="GYQ1" s="46"/>
      <c r="GYR1" s="46"/>
      <c r="GYS1" s="46"/>
      <c r="GYT1" s="46"/>
      <c r="GYU1" s="46"/>
      <c r="GYV1" s="46"/>
      <c r="GYW1" s="46"/>
      <c r="GYX1" s="46"/>
      <c r="GYY1" s="46"/>
      <c r="GYZ1" s="46"/>
      <c r="GZA1" s="46"/>
      <c r="GZB1" s="46"/>
      <c r="GZC1" s="46"/>
      <c r="GZD1" s="46"/>
      <c r="GZE1" s="46"/>
      <c r="GZF1" s="46"/>
      <c r="GZG1" s="46"/>
      <c r="GZH1" s="46"/>
      <c r="GZI1" s="46"/>
      <c r="GZJ1" s="46"/>
      <c r="GZK1" s="46"/>
      <c r="GZL1" s="46"/>
      <c r="GZM1" s="46"/>
      <c r="GZN1" s="46"/>
      <c r="GZO1" s="46"/>
      <c r="GZP1" s="46"/>
      <c r="GZQ1" s="46"/>
      <c r="GZR1" s="46"/>
      <c r="GZS1" s="46"/>
      <c r="GZT1" s="46"/>
      <c r="GZU1" s="46"/>
      <c r="GZV1" s="46"/>
      <c r="GZW1" s="46"/>
      <c r="GZX1" s="46"/>
      <c r="GZY1" s="46"/>
      <c r="GZZ1" s="46"/>
      <c r="HAA1" s="46"/>
      <c r="HAB1" s="46"/>
      <c r="HAC1" s="46"/>
      <c r="HAD1" s="46"/>
      <c r="HAE1" s="46"/>
      <c r="HAF1" s="46"/>
      <c r="HAG1" s="46"/>
      <c r="HAH1" s="46"/>
      <c r="HAI1" s="46"/>
      <c r="HAJ1" s="46"/>
      <c r="HAK1" s="46"/>
      <c r="HAL1" s="46"/>
      <c r="HAM1" s="46"/>
      <c r="HAN1" s="46"/>
      <c r="HAO1" s="46"/>
      <c r="HAP1" s="46"/>
      <c r="HAQ1" s="46"/>
      <c r="HAR1" s="46"/>
      <c r="HAS1" s="46"/>
      <c r="HAT1" s="46"/>
      <c r="HAU1" s="46"/>
      <c r="HAV1" s="46"/>
      <c r="HAW1" s="46"/>
      <c r="HAX1" s="46"/>
      <c r="HAY1" s="46"/>
      <c r="HAZ1" s="46"/>
      <c r="HBA1" s="46"/>
      <c r="HBB1" s="46"/>
      <c r="HBC1" s="46"/>
      <c r="HBD1" s="46"/>
      <c r="HBE1" s="46"/>
      <c r="HBF1" s="46"/>
      <c r="HBG1" s="46"/>
      <c r="HBH1" s="46"/>
      <c r="HBI1" s="46"/>
      <c r="HBJ1" s="46"/>
      <c r="HBK1" s="46"/>
      <c r="HBL1" s="46"/>
      <c r="HBM1" s="46"/>
      <c r="HBN1" s="46"/>
      <c r="HBO1" s="46"/>
      <c r="HBP1" s="46"/>
      <c r="HBQ1" s="46"/>
      <c r="HBR1" s="46"/>
      <c r="HBS1" s="46"/>
      <c r="HBT1" s="46"/>
      <c r="HBU1" s="46"/>
      <c r="HBV1" s="46"/>
      <c r="HBW1" s="46"/>
      <c r="HBX1" s="46"/>
      <c r="HBY1" s="46"/>
      <c r="HBZ1" s="46"/>
      <c r="HCA1" s="46"/>
      <c r="HCB1" s="46"/>
      <c r="HCC1" s="46"/>
      <c r="HCD1" s="46"/>
      <c r="HCE1" s="46"/>
      <c r="HCF1" s="46"/>
      <c r="HCG1" s="46"/>
      <c r="HCH1" s="46"/>
      <c r="HCI1" s="46"/>
      <c r="HCJ1" s="46"/>
      <c r="HCK1" s="46"/>
      <c r="HCL1" s="46"/>
      <c r="HCM1" s="46"/>
      <c r="HCN1" s="46"/>
      <c r="HCO1" s="46"/>
      <c r="HCP1" s="46"/>
      <c r="HCQ1" s="46"/>
      <c r="HCR1" s="46"/>
      <c r="HCS1" s="46"/>
      <c r="HCT1" s="46"/>
      <c r="HCU1" s="46"/>
      <c r="HCV1" s="46"/>
      <c r="HCW1" s="46"/>
      <c r="HCX1" s="46"/>
      <c r="HCY1" s="46"/>
      <c r="HCZ1" s="46"/>
      <c r="HDA1" s="46"/>
      <c r="HDB1" s="46"/>
      <c r="HDC1" s="46"/>
      <c r="HDD1" s="46"/>
      <c r="HDE1" s="46"/>
      <c r="HDF1" s="46"/>
      <c r="HDG1" s="46"/>
      <c r="HDH1" s="46"/>
      <c r="HDI1" s="46"/>
      <c r="HDJ1" s="46"/>
      <c r="HDK1" s="46"/>
      <c r="HDL1" s="46"/>
      <c r="HDM1" s="46"/>
      <c r="HDN1" s="46"/>
      <c r="HDO1" s="46"/>
      <c r="HDP1" s="46"/>
      <c r="HDQ1" s="46"/>
      <c r="HDR1" s="46"/>
      <c r="HDS1" s="46"/>
      <c r="HDT1" s="46"/>
      <c r="HDU1" s="46"/>
      <c r="HDV1" s="46"/>
      <c r="HDW1" s="46"/>
      <c r="HDX1" s="46"/>
      <c r="HDY1" s="46"/>
      <c r="HDZ1" s="46"/>
      <c r="HEA1" s="46"/>
      <c r="HEB1" s="46"/>
      <c r="HEC1" s="46"/>
      <c r="HED1" s="46"/>
      <c r="HEE1" s="46"/>
      <c r="HEF1" s="46"/>
      <c r="HEG1" s="46"/>
      <c r="HEH1" s="46"/>
      <c r="HEI1" s="46"/>
      <c r="HEJ1" s="46"/>
      <c r="HEK1" s="46"/>
      <c r="HEL1" s="46"/>
      <c r="HEM1" s="46"/>
      <c r="HEN1" s="46"/>
      <c r="HEO1" s="46"/>
      <c r="HEP1" s="46"/>
      <c r="HEQ1" s="46"/>
      <c r="HER1" s="46"/>
      <c r="HES1" s="46"/>
      <c r="HET1" s="46"/>
      <c r="HEU1" s="46"/>
      <c r="HEV1" s="46"/>
      <c r="HEW1" s="46"/>
      <c r="HEX1" s="46"/>
      <c r="HEY1" s="46"/>
      <c r="HEZ1" s="46"/>
      <c r="HFA1" s="46"/>
      <c r="HFB1" s="46"/>
      <c r="HFC1" s="46"/>
      <c r="HFD1" s="46"/>
      <c r="HFE1" s="46"/>
      <c r="HFF1" s="46"/>
      <c r="HFG1" s="46"/>
      <c r="HFH1" s="46"/>
      <c r="HFI1" s="46"/>
      <c r="HFJ1" s="46"/>
      <c r="HFK1" s="46"/>
      <c r="HFL1" s="46"/>
      <c r="HFM1" s="46"/>
      <c r="HFN1" s="46"/>
      <c r="HFO1" s="46"/>
      <c r="HFP1" s="46"/>
      <c r="HFQ1" s="46"/>
      <c r="HFR1" s="46"/>
      <c r="HFS1" s="46"/>
      <c r="HFT1" s="46"/>
      <c r="HFU1" s="46"/>
      <c r="HFV1" s="46"/>
      <c r="HFW1" s="46"/>
      <c r="HFX1" s="46"/>
      <c r="HFY1" s="46"/>
      <c r="HFZ1" s="46"/>
      <c r="HGA1" s="46"/>
      <c r="HGB1" s="46"/>
      <c r="HGC1" s="46"/>
      <c r="HGD1" s="46"/>
      <c r="HGE1" s="46"/>
      <c r="HGF1" s="46"/>
      <c r="HGG1" s="46"/>
      <c r="HGH1" s="46"/>
      <c r="HGI1" s="46"/>
      <c r="HGJ1" s="46"/>
      <c r="HGK1" s="46"/>
      <c r="HGL1" s="46"/>
      <c r="HGM1" s="46"/>
      <c r="HGN1" s="46"/>
      <c r="HGO1" s="46"/>
      <c r="HGP1" s="46"/>
      <c r="HGQ1" s="46"/>
      <c r="HGR1" s="46"/>
      <c r="HGS1" s="46"/>
      <c r="HGT1" s="46"/>
      <c r="HGU1" s="46"/>
      <c r="HGV1" s="46"/>
      <c r="HGW1" s="46"/>
      <c r="HGX1" s="46"/>
      <c r="HGY1" s="46"/>
      <c r="HGZ1" s="46"/>
      <c r="HHA1" s="46"/>
      <c r="HHB1" s="46"/>
      <c r="HHC1" s="46"/>
      <c r="HHD1" s="46"/>
      <c r="HHE1" s="46"/>
      <c r="HHF1" s="46"/>
      <c r="HHG1" s="46"/>
      <c r="HHH1" s="46"/>
      <c r="HHI1" s="46"/>
      <c r="HHJ1" s="46"/>
      <c r="HHK1" s="46"/>
      <c r="HHL1" s="46"/>
      <c r="HHM1" s="46"/>
      <c r="HHN1" s="46"/>
      <c r="HHO1" s="46"/>
      <c r="HHP1" s="46"/>
      <c r="HHQ1" s="46"/>
      <c r="HHR1" s="46"/>
      <c r="HHS1" s="46"/>
      <c r="HHT1" s="46"/>
      <c r="HHU1" s="46"/>
      <c r="HHV1" s="46"/>
      <c r="HHW1" s="46"/>
      <c r="HHX1" s="46"/>
      <c r="HHY1" s="46"/>
      <c r="HHZ1" s="46"/>
      <c r="HIA1" s="46"/>
      <c r="HIB1" s="46"/>
      <c r="HIC1" s="46"/>
      <c r="HID1" s="46"/>
      <c r="HIE1" s="46"/>
      <c r="HIF1" s="46"/>
      <c r="HIG1" s="46"/>
      <c r="HIH1" s="46"/>
      <c r="HII1" s="46"/>
      <c r="HIJ1" s="46"/>
      <c r="HIK1" s="46"/>
      <c r="HIL1" s="46"/>
      <c r="HIM1" s="46"/>
      <c r="HIN1" s="46"/>
      <c r="HIO1" s="46"/>
      <c r="HIP1" s="46"/>
      <c r="HIQ1" s="46"/>
      <c r="HIR1" s="46"/>
      <c r="HIS1" s="46"/>
      <c r="HIT1" s="46"/>
      <c r="HIU1" s="46"/>
      <c r="HIV1" s="46"/>
      <c r="HIW1" s="46"/>
      <c r="HIX1" s="46"/>
      <c r="HIY1" s="46"/>
      <c r="HIZ1" s="46"/>
      <c r="HJA1" s="46"/>
      <c r="HJB1" s="46"/>
      <c r="HJC1" s="46"/>
      <c r="HJD1" s="46"/>
      <c r="HJE1" s="46"/>
      <c r="HJF1" s="46"/>
      <c r="HJG1" s="46"/>
      <c r="HJH1" s="46"/>
      <c r="HJI1" s="46"/>
      <c r="HJJ1" s="46"/>
      <c r="HJK1" s="46"/>
      <c r="HJL1" s="46"/>
      <c r="HJM1" s="46"/>
      <c r="HJN1" s="46"/>
      <c r="HJO1" s="46"/>
      <c r="HJP1" s="46"/>
      <c r="HJQ1" s="46"/>
      <c r="HJR1" s="46"/>
      <c r="HJS1" s="46"/>
      <c r="HJT1" s="46"/>
      <c r="HJU1" s="46"/>
      <c r="HJV1" s="46"/>
      <c r="HJW1" s="46"/>
      <c r="HJX1" s="46"/>
      <c r="HJY1" s="46"/>
      <c r="HJZ1" s="46"/>
      <c r="HKA1" s="46"/>
      <c r="HKB1" s="46"/>
      <c r="HKC1" s="46"/>
      <c r="HKD1" s="46"/>
      <c r="HKE1" s="46"/>
      <c r="HKF1" s="46"/>
      <c r="HKG1" s="46"/>
      <c r="HKH1" s="46"/>
      <c r="HKI1" s="46"/>
      <c r="HKJ1" s="46"/>
      <c r="HKK1" s="46"/>
      <c r="HKL1" s="46"/>
      <c r="HKM1" s="46"/>
      <c r="HKN1" s="46"/>
      <c r="HKO1" s="46"/>
      <c r="HKP1" s="46"/>
      <c r="HKQ1" s="46"/>
      <c r="HKR1" s="46"/>
      <c r="HKS1" s="46"/>
      <c r="HKT1" s="46"/>
      <c r="HKU1" s="46"/>
      <c r="HKV1" s="46"/>
      <c r="HKW1" s="46"/>
      <c r="HKX1" s="46"/>
      <c r="HKY1" s="46"/>
      <c r="HKZ1" s="46"/>
      <c r="HLA1" s="46"/>
      <c r="HLB1" s="46"/>
      <c r="HLC1" s="46"/>
      <c r="HLD1" s="46"/>
      <c r="HLE1" s="46"/>
      <c r="HLF1" s="46"/>
      <c r="HLG1" s="46"/>
      <c r="HLH1" s="46"/>
      <c r="HLI1" s="46"/>
      <c r="HLJ1" s="46"/>
      <c r="HLK1" s="46"/>
      <c r="HLL1" s="46"/>
      <c r="HLM1" s="46"/>
      <c r="HLN1" s="46"/>
      <c r="HLO1" s="46"/>
      <c r="HLP1" s="46"/>
      <c r="HLQ1" s="46"/>
      <c r="HLR1" s="46"/>
      <c r="HLS1" s="46"/>
      <c r="HLT1" s="46"/>
      <c r="HLU1" s="46"/>
      <c r="HLV1" s="46"/>
      <c r="HLW1" s="46"/>
      <c r="HLX1" s="46"/>
      <c r="HLY1" s="46"/>
      <c r="HLZ1" s="46"/>
      <c r="HMA1" s="46"/>
      <c r="HMB1" s="46"/>
      <c r="HMC1" s="46"/>
      <c r="HMD1" s="46"/>
      <c r="HME1" s="46"/>
      <c r="HMF1" s="46"/>
      <c r="HMG1" s="46"/>
      <c r="HMH1" s="46"/>
      <c r="HMI1" s="46"/>
      <c r="HMJ1" s="46"/>
      <c r="HMK1" s="46"/>
      <c r="HML1" s="46"/>
      <c r="HMM1" s="46"/>
      <c r="HMN1" s="46"/>
      <c r="HMO1" s="46"/>
      <c r="HMP1" s="46"/>
      <c r="HMQ1" s="46"/>
      <c r="HMR1" s="46"/>
      <c r="HMS1" s="46"/>
      <c r="HMT1" s="46"/>
      <c r="HMU1" s="46"/>
      <c r="HMV1" s="46"/>
      <c r="HMW1" s="46"/>
      <c r="HMX1" s="46"/>
      <c r="HMY1" s="46"/>
      <c r="HMZ1" s="46"/>
      <c r="HNA1" s="46"/>
      <c r="HNB1" s="46"/>
      <c r="HNC1" s="46"/>
      <c r="HND1" s="46"/>
      <c r="HNE1" s="46"/>
      <c r="HNF1" s="46"/>
      <c r="HNG1" s="46"/>
      <c r="HNH1" s="46"/>
      <c r="HNI1" s="46"/>
      <c r="HNJ1" s="46"/>
      <c r="HNK1" s="46"/>
      <c r="HNL1" s="46"/>
      <c r="HNM1" s="46"/>
      <c r="HNN1" s="46"/>
      <c r="HNO1" s="46"/>
      <c r="HNP1" s="46"/>
      <c r="HNQ1" s="46"/>
      <c r="HNR1" s="46"/>
      <c r="HNS1" s="46"/>
      <c r="HNT1" s="46"/>
      <c r="HNU1" s="46"/>
      <c r="HNV1" s="46"/>
      <c r="HNW1" s="46"/>
      <c r="HNX1" s="46"/>
      <c r="HNY1" s="46"/>
      <c r="HNZ1" s="46"/>
      <c r="HOA1" s="46"/>
      <c r="HOB1" s="46"/>
      <c r="HOC1" s="46"/>
      <c r="HOD1" s="46"/>
      <c r="HOE1" s="46"/>
      <c r="HOF1" s="46"/>
      <c r="HOG1" s="46"/>
      <c r="HOH1" s="46"/>
      <c r="HOI1" s="46"/>
      <c r="HOJ1" s="46"/>
      <c r="HOK1" s="46"/>
      <c r="HOL1" s="46"/>
      <c r="HOM1" s="46"/>
      <c r="HON1" s="46"/>
      <c r="HOO1" s="46"/>
      <c r="HOP1" s="46"/>
      <c r="HOQ1" s="46"/>
      <c r="HOR1" s="46"/>
      <c r="HOS1" s="46"/>
      <c r="HOT1" s="46"/>
      <c r="HOU1" s="46"/>
      <c r="HOV1" s="46"/>
      <c r="HOW1" s="46"/>
      <c r="HOX1" s="46"/>
      <c r="HOY1" s="46"/>
      <c r="HOZ1" s="46"/>
      <c r="HPA1" s="46"/>
      <c r="HPB1" s="46"/>
      <c r="HPC1" s="46"/>
      <c r="HPD1" s="46"/>
      <c r="HPE1" s="46"/>
      <c r="HPF1" s="46"/>
      <c r="HPG1" s="46"/>
      <c r="HPH1" s="46"/>
      <c r="HPI1" s="46"/>
      <c r="HPJ1" s="46"/>
      <c r="HPK1" s="46"/>
      <c r="HPL1" s="46"/>
      <c r="HPM1" s="46"/>
      <c r="HPN1" s="46"/>
      <c r="HPO1" s="46"/>
      <c r="HPP1" s="46"/>
      <c r="HPQ1" s="46"/>
      <c r="HPR1" s="46"/>
      <c r="HPS1" s="46"/>
      <c r="HPT1" s="46"/>
      <c r="HPU1" s="46"/>
      <c r="HPV1" s="46"/>
      <c r="HPW1" s="46"/>
      <c r="HPX1" s="46"/>
      <c r="HPY1" s="46"/>
      <c r="HPZ1" s="46"/>
      <c r="HQA1" s="46"/>
      <c r="HQB1" s="46"/>
      <c r="HQC1" s="46"/>
      <c r="HQD1" s="46"/>
      <c r="HQE1" s="46"/>
      <c r="HQF1" s="46"/>
      <c r="HQG1" s="46"/>
      <c r="HQH1" s="46"/>
      <c r="HQI1" s="46"/>
      <c r="HQJ1" s="46"/>
      <c r="HQK1" s="46"/>
      <c r="HQL1" s="46"/>
      <c r="HQM1" s="46"/>
      <c r="HQN1" s="46"/>
      <c r="HQO1" s="46"/>
      <c r="HQP1" s="46"/>
      <c r="HQQ1" s="46"/>
      <c r="HQR1" s="46"/>
      <c r="HQS1" s="46"/>
      <c r="HQT1" s="46"/>
      <c r="HQU1" s="46"/>
      <c r="HQV1" s="46"/>
      <c r="HQW1" s="46"/>
      <c r="HQX1" s="46"/>
      <c r="HQY1" s="46"/>
      <c r="HQZ1" s="46"/>
      <c r="HRA1" s="46"/>
      <c r="HRB1" s="46"/>
      <c r="HRC1" s="46"/>
      <c r="HRD1" s="46"/>
      <c r="HRE1" s="46"/>
      <c r="HRF1" s="46"/>
      <c r="HRG1" s="46"/>
      <c r="HRH1" s="46"/>
      <c r="HRI1" s="46"/>
      <c r="HRJ1" s="46"/>
      <c r="HRK1" s="46"/>
      <c r="HRL1" s="46"/>
      <c r="HRM1" s="46"/>
      <c r="HRN1" s="46"/>
      <c r="HRO1" s="46"/>
      <c r="HRP1" s="46"/>
      <c r="HRQ1" s="46"/>
      <c r="HRR1" s="46"/>
      <c r="HRS1" s="46"/>
      <c r="HRT1" s="46"/>
      <c r="HRU1" s="46"/>
      <c r="HRV1" s="46"/>
      <c r="HRW1" s="46"/>
      <c r="HRX1" s="46"/>
      <c r="HRY1" s="46"/>
      <c r="HRZ1" s="46"/>
      <c r="HSA1" s="46"/>
      <c r="HSB1" s="46"/>
      <c r="HSC1" s="46"/>
      <c r="HSD1" s="46"/>
      <c r="HSE1" s="46"/>
      <c r="HSF1" s="46"/>
      <c r="HSG1" s="46"/>
      <c r="HSH1" s="46"/>
      <c r="HSI1" s="46"/>
      <c r="HSJ1" s="46"/>
      <c r="HSK1" s="46"/>
      <c r="HSL1" s="46"/>
      <c r="HSM1" s="46"/>
      <c r="HSN1" s="46"/>
      <c r="HSO1" s="46"/>
      <c r="HSP1" s="46"/>
      <c r="HSQ1" s="46"/>
      <c r="HSR1" s="46"/>
      <c r="HSS1" s="46"/>
      <c r="HST1" s="46"/>
      <c r="HSU1" s="46"/>
      <c r="HSV1" s="46"/>
      <c r="HSW1" s="46"/>
      <c r="HSX1" s="46"/>
      <c r="HSY1" s="46"/>
      <c r="HSZ1" s="46"/>
      <c r="HTA1" s="46"/>
      <c r="HTB1" s="46"/>
      <c r="HTC1" s="46"/>
      <c r="HTD1" s="46"/>
      <c r="HTE1" s="46"/>
      <c r="HTF1" s="46"/>
      <c r="HTG1" s="46"/>
      <c r="HTH1" s="46"/>
      <c r="HTI1" s="46"/>
      <c r="HTJ1" s="46"/>
      <c r="HTK1" s="46"/>
      <c r="HTL1" s="46"/>
      <c r="HTM1" s="46"/>
      <c r="HTN1" s="46"/>
      <c r="HTO1" s="46"/>
      <c r="HTP1" s="46"/>
      <c r="HTQ1" s="46"/>
      <c r="HTR1" s="46"/>
      <c r="HTS1" s="46"/>
      <c r="HTT1" s="46"/>
      <c r="HTU1" s="46"/>
      <c r="HTV1" s="46"/>
      <c r="HTW1" s="46"/>
      <c r="HTX1" s="46"/>
      <c r="HTY1" s="46"/>
      <c r="HTZ1" s="46"/>
      <c r="HUA1" s="46"/>
      <c r="HUB1" s="46"/>
      <c r="HUC1" s="46"/>
      <c r="HUD1" s="46"/>
      <c r="HUE1" s="46"/>
      <c r="HUF1" s="46"/>
      <c r="HUG1" s="46"/>
      <c r="HUH1" s="46"/>
      <c r="HUI1" s="46"/>
      <c r="HUJ1" s="46"/>
      <c r="HUK1" s="46"/>
      <c r="HUL1" s="46"/>
      <c r="HUM1" s="46"/>
      <c r="HUN1" s="46"/>
      <c r="HUO1" s="46"/>
      <c r="HUP1" s="46"/>
      <c r="HUQ1" s="46"/>
      <c r="HUR1" s="46"/>
      <c r="HUS1" s="46"/>
      <c r="HUT1" s="46"/>
      <c r="HUU1" s="46"/>
      <c r="HUV1" s="46"/>
      <c r="HUW1" s="46"/>
      <c r="HUX1" s="46"/>
      <c r="HUY1" s="46"/>
      <c r="HUZ1" s="46"/>
      <c r="HVA1" s="46"/>
      <c r="HVB1" s="46"/>
      <c r="HVC1" s="46"/>
      <c r="HVD1" s="46"/>
      <c r="HVE1" s="46"/>
      <c r="HVF1" s="46"/>
      <c r="HVG1" s="46"/>
      <c r="HVH1" s="46"/>
      <c r="HVI1" s="46"/>
      <c r="HVJ1" s="46"/>
      <c r="HVK1" s="46"/>
      <c r="HVL1" s="46"/>
      <c r="HVM1" s="46"/>
      <c r="HVN1" s="46"/>
      <c r="HVO1" s="46"/>
      <c r="HVP1" s="46"/>
      <c r="HVQ1" s="46"/>
      <c r="HVR1" s="46"/>
      <c r="HVS1" s="46"/>
      <c r="HVT1" s="46"/>
      <c r="HVU1" s="46"/>
      <c r="HVV1" s="46"/>
      <c r="HVW1" s="46"/>
      <c r="HVX1" s="46"/>
      <c r="HVY1" s="46"/>
      <c r="HVZ1" s="46"/>
      <c r="HWA1" s="46"/>
      <c r="HWB1" s="46"/>
      <c r="HWC1" s="46"/>
      <c r="HWD1" s="46"/>
      <c r="HWE1" s="46"/>
      <c r="HWF1" s="46"/>
      <c r="HWG1" s="46"/>
      <c r="HWH1" s="46"/>
      <c r="HWI1" s="46"/>
      <c r="HWJ1" s="46"/>
      <c r="HWK1" s="46"/>
      <c r="HWL1" s="46"/>
      <c r="HWM1" s="46"/>
      <c r="HWN1" s="46"/>
      <c r="HWO1" s="46"/>
      <c r="HWP1" s="46"/>
      <c r="HWQ1" s="46"/>
      <c r="HWR1" s="46"/>
      <c r="HWS1" s="46"/>
      <c r="HWT1" s="46"/>
      <c r="HWU1" s="46"/>
      <c r="HWV1" s="46"/>
      <c r="HWW1" s="46"/>
      <c r="HWX1" s="46"/>
      <c r="HWY1" s="46"/>
      <c r="HWZ1" s="46"/>
      <c r="HXA1" s="46"/>
      <c r="HXB1" s="46"/>
      <c r="HXC1" s="46"/>
      <c r="HXD1" s="46"/>
      <c r="HXE1" s="46"/>
      <c r="HXF1" s="46"/>
      <c r="HXG1" s="46"/>
      <c r="HXH1" s="46"/>
      <c r="HXI1" s="46"/>
      <c r="HXJ1" s="46"/>
      <c r="HXK1" s="46"/>
      <c r="HXL1" s="46"/>
      <c r="HXM1" s="46"/>
      <c r="HXN1" s="46"/>
      <c r="HXO1" s="46"/>
      <c r="HXP1" s="46"/>
      <c r="HXQ1" s="46"/>
      <c r="HXR1" s="46"/>
      <c r="HXS1" s="46"/>
      <c r="HXT1" s="46"/>
      <c r="HXU1" s="46"/>
      <c r="HXV1" s="46"/>
      <c r="HXW1" s="46"/>
      <c r="HXX1" s="46"/>
      <c r="HXY1" s="46"/>
      <c r="HXZ1" s="46"/>
      <c r="HYA1" s="46"/>
      <c r="HYB1" s="46"/>
      <c r="HYC1" s="46"/>
      <c r="HYD1" s="46"/>
      <c r="HYE1" s="46"/>
      <c r="HYF1" s="46"/>
      <c r="HYG1" s="46"/>
      <c r="HYH1" s="46"/>
      <c r="HYI1" s="46"/>
      <c r="HYJ1" s="46"/>
      <c r="HYK1" s="46"/>
      <c r="HYL1" s="46"/>
      <c r="HYM1" s="46"/>
      <c r="HYN1" s="46"/>
      <c r="HYO1" s="46"/>
      <c r="HYP1" s="46"/>
      <c r="HYQ1" s="46"/>
      <c r="HYR1" s="46"/>
      <c r="HYS1" s="46"/>
      <c r="HYT1" s="46"/>
      <c r="HYU1" s="46"/>
      <c r="HYV1" s="46"/>
      <c r="HYW1" s="46"/>
      <c r="HYX1" s="46"/>
      <c r="HYY1" s="46"/>
      <c r="HYZ1" s="46"/>
      <c r="HZA1" s="46"/>
      <c r="HZB1" s="46"/>
      <c r="HZC1" s="46"/>
      <c r="HZD1" s="46"/>
      <c r="HZE1" s="46"/>
      <c r="HZF1" s="46"/>
      <c r="HZG1" s="46"/>
      <c r="HZH1" s="46"/>
      <c r="HZI1" s="46"/>
      <c r="HZJ1" s="46"/>
      <c r="HZK1" s="46"/>
      <c r="HZL1" s="46"/>
      <c r="HZM1" s="46"/>
      <c r="HZN1" s="46"/>
      <c r="HZO1" s="46"/>
      <c r="HZP1" s="46"/>
      <c r="HZQ1" s="46"/>
      <c r="HZR1" s="46"/>
      <c r="HZS1" s="46"/>
      <c r="HZT1" s="46"/>
      <c r="HZU1" s="46"/>
      <c r="HZV1" s="46"/>
      <c r="HZW1" s="46"/>
      <c r="HZX1" s="46"/>
      <c r="HZY1" s="46"/>
      <c r="HZZ1" s="46"/>
      <c r="IAA1" s="46"/>
      <c r="IAB1" s="46"/>
      <c r="IAC1" s="46"/>
      <c r="IAD1" s="46"/>
      <c r="IAE1" s="46"/>
      <c r="IAF1" s="46"/>
      <c r="IAG1" s="46"/>
      <c r="IAH1" s="46"/>
      <c r="IAI1" s="46"/>
      <c r="IAJ1" s="46"/>
      <c r="IAK1" s="46"/>
      <c r="IAL1" s="46"/>
      <c r="IAM1" s="46"/>
      <c r="IAN1" s="46"/>
      <c r="IAO1" s="46"/>
      <c r="IAP1" s="46"/>
      <c r="IAQ1" s="46"/>
      <c r="IAR1" s="46"/>
      <c r="IAS1" s="46"/>
      <c r="IAT1" s="46"/>
      <c r="IAU1" s="46"/>
      <c r="IAV1" s="46"/>
      <c r="IAW1" s="46"/>
      <c r="IAX1" s="46"/>
      <c r="IAY1" s="46"/>
      <c r="IAZ1" s="46"/>
      <c r="IBA1" s="46"/>
      <c r="IBB1" s="46"/>
      <c r="IBC1" s="46"/>
      <c r="IBD1" s="46"/>
      <c r="IBE1" s="46"/>
      <c r="IBF1" s="46"/>
      <c r="IBG1" s="46"/>
      <c r="IBH1" s="46"/>
      <c r="IBI1" s="46"/>
      <c r="IBJ1" s="46"/>
      <c r="IBK1" s="46"/>
      <c r="IBL1" s="46"/>
      <c r="IBM1" s="46"/>
      <c r="IBN1" s="46"/>
      <c r="IBO1" s="46"/>
      <c r="IBP1" s="46"/>
      <c r="IBQ1" s="46"/>
      <c r="IBR1" s="46"/>
      <c r="IBS1" s="46"/>
      <c r="IBT1" s="46"/>
      <c r="IBU1" s="46"/>
      <c r="IBV1" s="46"/>
      <c r="IBW1" s="46"/>
      <c r="IBX1" s="46"/>
      <c r="IBY1" s="46"/>
      <c r="IBZ1" s="46"/>
      <c r="ICA1" s="46"/>
      <c r="ICB1" s="46"/>
      <c r="ICC1" s="46"/>
      <c r="ICD1" s="46"/>
      <c r="ICE1" s="46"/>
      <c r="ICF1" s="46"/>
      <c r="ICG1" s="46"/>
      <c r="ICH1" s="46"/>
      <c r="ICI1" s="46"/>
      <c r="ICJ1" s="46"/>
      <c r="ICK1" s="46"/>
      <c r="ICL1" s="46"/>
      <c r="ICM1" s="46"/>
      <c r="ICN1" s="46"/>
      <c r="ICO1" s="46"/>
      <c r="ICP1" s="46"/>
      <c r="ICQ1" s="46"/>
      <c r="ICR1" s="46"/>
      <c r="ICS1" s="46"/>
      <c r="ICT1" s="46"/>
      <c r="ICU1" s="46"/>
      <c r="ICV1" s="46"/>
      <c r="ICW1" s="46"/>
      <c r="ICX1" s="46"/>
      <c r="ICY1" s="46"/>
      <c r="ICZ1" s="46"/>
      <c r="IDA1" s="46"/>
      <c r="IDB1" s="46"/>
      <c r="IDC1" s="46"/>
      <c r="IDD1" s="46"/>
      <c r="IDE1" s="46"/>
      <c r="IDF1" s="46"/>
      <c r="IDG1" s="46"/>
      <c r="IDH1" s="46"/>
      <c r="IDI1" s="46"/>
      <c r="IDJ1" s="46"/>
      <c r="IDK1" s="46"/>
      <c r="IDL1" s="46"/>
      <c r="IDM1" s="46"/>
      <c r="IDN1" s="46"/>
      <c r="IDO1" s="46"/>
      <c r="IDP1" s="46"/>
      <c r="IDQ1" s="46"/>
      <c r="IDR1" s="46"/>
      <c r="IDS1" s="46"/>
      <c r="IDT1" s="46"/>
      <c r="IDU1" s="46"/>
      <c r="IDV1" s="46"/>
      <c r="IDW1" s="46"/>
      <c r="IDX1" s="46"/>
      <c r="IDY1" s="46"/>
      <c r="IDZ1" s="46"/>
      <c r="IEA1" s="46"/>
      <c r="IEB1" s="46"/>
      <c r="IEC1" s="46"/>
      <c r="IED1" s="46"/>
      <c r="IEE1" s="46"/>
      <c r="IEF1" s="46"/>
      <c r="IEG1" s="46"/>
      <c r="IEH1" s="46"/>
      <c r="IEI1" s="46"/>
      <c r="IEJ1" s="46"/>
      <c r="IEK1" s="46"/>
      <c r="IEL1" s="46"/>
      <c r="IEM1" s="46"/>
      <c r="IEN1" s="46"/>
      <c r="IEO1" s="46"/>
      <c r="IEP1" s="46"/>
      <c r="IEQ1" s="46"/>
      <c r="IER1" s="46"/>
      <c r="IES1" s="46"/>
      <c r="IET1" s="46"/>
      <c r="IEU1" s="46"/>
      <c r="IEV1" s="46"/>
      <c r="IEW1" s="46"/>
      <c r="IEX1" s="46"/>
      <c r="IEY1" s="46"/>
      <c r="IEZ1" s="46"/>
      <c r="IFA1" s="46"/>
      <c r="IFB1" s="46"/>
      <c r="IFC1" s="46"/>
      <c r="IFD1" s="46"/>
      <c r="IFE1" s="46"/>
      <c r="IFF1" s="46"/>
      <c r="IFG1" s="46"/>
      <c r="IFH1" s="46"/>
      <c r="IFI1" s="46"/>
      <c r="IFJ1" s="46"/>
      <c r="IFK1" s="46"/>
      <c r="IFL1" s="46"/>
      <c r="IFM1" s="46"/>
      <c r="IFN1" s="46"/>
      <c r="IFO1" s="46"/>
      <c r="IFP1" s="46"/>
      <c r="IFQ1" s="46"/>
      <c r="IFR1" s="46"/>
      <c r="IFS1" s="46"/>
      <c r="IFT1" s="46"/>
      <c r="IFU1" s="46"/>
      <c r="IFV1" s="46"/>
      <c r="IFW1" s="46"/>
      <c r="IFX1" s="46"/>
      <c r="IFY1" s="46"/>
      <c r="IFZ1" s="46"/>
      <c r="IGA1" s="46"/>
      <c r="IGB1" s="46"/>
      <c r="IGC1" s="46"/>
      <c r="IGD1" s="46"/>
      <c r="IGE1" s="46"/>
      <c r="IGF1" s="46"/>
      <c r="IGG1" s="46"/>
      <c r="IGH1" s="46"/>
      <c r="IGI1" s="46"/>
      <c r="IGJ1" s="46"/>
      <c r="IGK1" s="46"/>
      <c r="IGL1" s="46"/>
      <c r="IGM1" s="46"/>
      <c r="IGN1" s="46"/>
      <c r="IGO1" s="46"/>
      <c r="IGP1" s="46"/>
      <c r="IGQ1" s="46"/>
      <c r="IGR1" s="46"/>
      <c r="IGS1" s="46"/>
      <c r="IGT1" s="46"/>
      <c r="IGU1" s="46"/>
      <c r="IGV1" s="46"/>
      <c r="IGW1" s="46"/>
      <c r="IGX1" s="46"/>
      <c r="IGY1" s="46"/>
      <c r="IGZ1" s="46"/>
      <c r="IHA1" s="46"/>
      <c r="IHB1" s="46"/>
      <c r="IHC1" s="46"/>
      <c r="IHD1" s="46"/>
      <c r="IHE1" s="46"/>
      <c r="IHF1" s="46"/>
      <c r="IHG1" s="46"/>
      <c r="IHH1" s="46"/>
      <c r="IHI1" s="46"/>
      <c r="IHJ1" s="46"/>
      <c r="IHK1" s="46"/>
      <c r="IHL1" s="46"/>
      <c r="IHM1" s="46"/>
      <c r="IHN1" s="46"/>
      <c r="IHO1" s="46"/>
      <c r="IHP1" s="46"/>
      <c r="IHQ1" s="46"/>
      <c r="IHR1" s="46"/>
      <c r="IHS1" s="46"/>
      <c r="IHT1" s="46"/>
      <c r="IHU1" s="46"/>
      <c r="IHV1" s="46"/>
      <c r="IHW1" s="46"/>
      <c r="IHX1" s="46"/>
      <c r="IHY1" s="46"/>
      <c r="IHZ1" s="46"/>
      <c r="IIA1" s="46"/>
      <c r="IIB1" s="46"/>
      <c r="IIC1" s="46"/>
      <c r="IID1" s="46"/>
      <c r="IIE1" s="46"/>
      <c r="IIF1" s="46"/>
      <c r="IIG1" s="46"/>
      <c r="IIH1" s="46"/>
      <c r="III1" s="46"/>
      <c r="IIJ1" s="46"/>
      <c r="IIK1" s="46"/>
      <c r="IIL1" s="46"/>
      <c r="IIM1" s="46"/>
      <c r="IIN1" s="46"/>
      <c r="IIO1" s="46"/>
      <c r="IIP1" s="46"/>
      <c r="IIQ1" s="46"/>
      <c r="IIR1" s="46"/>
      <c r="IIS1" s="46"/>
      <c r="IIT1" s="46"/>
      <c r="IIU1" s="46"/>
      <c r="IIV1" s="46"/>
      <c r="IIW1" s="46"/>
      <c r="IIX1" s="46"/>
      <c r="IIY1" s="46"/>
      <c r="IIZ1" s="46"/>
      <c r="IJA1" s="46"/>
      <c r="IJB1" s="46"/>
      <c r="IJC1" s="46"/>
      <c r="IJD1" s="46"/>
      <c r="IJE1" s="46"/>
      <c r="IJF1" s="46"/>
      <c r="IJG1" s="46"/>
      <c r="IJH1" s="46"/>
      <c r="IJI1" s="46"/>
      <c r="IJJ1" s="46"/>
      <c r="IJK1" s="46"/>
      <c r="IJL1" s="46"/>
      <c r="IJM1" s="46"/>
      <c r="IJN1" s="46"/>
      <c r="IJO1" s="46"/>
      <c r="IJP1" s="46"/>
      <c r="IJQ1" s="46"/>
      <c r="IJR1" s="46"/>
      <c r="IJS1" s="46"/>
      <c r="IJT1" s="46"/>
      <c r="IJU1" s="46"/>
      <c r="IJV1" s="46"/>
      <c r="IJW1" s="46"/>
      <c r="IJX1" s="46"/>
      <c r="IJY1" s="46"/>
      <c r="IJZ1" s="46"/>
      <c r="IKA1" s="46"/>
      <c r="IKB1" s="46"/>
      <c r="IKC1" s="46"/>
      <c r="IKD1" s="46"/>
      <c r="IKE1" s="46"/>
      <c r="IKF1" s="46"/>
      <c r="IKG1" s="46"/>
      <c r="IKH1" s="46"/>
      <c r="IKI1" s="46"/>
      <c r="IKJ1" s="46"/>
      <c r="IKK1" s="46"/>
      <c r="IKL1" s="46"/>
      <c r="IKM1" s="46"/>
      <c r="IKN1" s="46"/>
      <c r="IKO1" s="46"/>
      <c r="IKP1" s="46"/>
      <c r="IKQ1" s="46"/>
      <c r="IKR1" s="46"/>
      <c r="IKS1" s="46"/>
      <c r="IKT1" s="46"/>
      <c r="IKU1" s="46"/>
      <c r="IKV1" s="46"/>
      <c r="IKW1" s="46"/>
      <c r="IKX1" s="46"/>
      <c r="IKY1" s="46"/>
      <c r="IKZ1" s="46"/>
      <c r="ILA1" s="46"/>
      <c r="ILB1" s="46"/>
      <c r="ILC1" s="46"/>
      <c r="ILD1" s="46"/>
      <c r="ILE1" s="46"/>
      <c r="ILF1" s="46"/>
      <c r="ILG1" s="46"/>
      <c r="ILH1" s="46"/>
      <c r="ILI1" s="46"/>
      <c r="ILJ1" s="46"/>
      <c r="ILK1" s="46"/>
      <c r="ILL1" s="46"/>
      <c r="ILM1" s="46"/>
      <c r="ILN1" s="46"/>
      <c r="ILO1" s="46"/>
      <c r="ILP1" s="46"/>
      <c r="ILQ1" s="46"/>
      <c r="ILR1" s="46"/>
      <c r="ILS1" s="46"/>
      <c r="ILT1" s="46"/>
      <c r="ILU1" s="46"/>
      <c r="ILV1" s="46"/>
      <c r="ILW1" s="46"/>
      <c r="ILX1" s="46"/>
      <c r="ILY1" s="46"/>
      <c r="ILZ1" s="46"/>
      <c r="IMA1" s="46"/>
      <c r="IMB1" s="46"/>
      <c r="IMC1" s="46"/>
      <c r="IMD1" s="46"/>
      <c r="IME1" s="46"/>
      <c r="IMF1" s="46"/>
      <c r="IMG1" s="46"/>
      <c r="IMH1" s="46"/>
      <c r="IMI1" s="46"/>
      <c r="IMJ1" s="46"/>
      <c r="IMK1" s="46"/>
      <c r="IML1" s="46"/>
      <c r="IMM1" s="46"/>
      <c r="IMN1" s="46"/>
      <c r="IMO1" s="46"/>
      <c r="IMP1" s="46"/>
      <c r="IMQ1" s="46"/>
      <c r="IMR1" s="46"/>
      <c r="IMS1" s="46"/>
      <c r="IMT1" s="46"/>
      <c r="IMU1" s="46"/>
      <c r="IMV1" s="46"/>
      <c r="IMW1" s="46"/>
      <c r="IMX1" s="46"/>
      <c r="IMY1" s="46"/>
      <c r="IMZ1" s="46"/>
      <c r="INA1" s="46"/>
      <c r="INB1" s="46"/>
      <c r="INC1" s="46"/>
      <c r="IND1" s="46"/>
      <c r="INE1" s="46"/>
      <c r="INF1" s="46"/>
      <c r="ING1" s="46"/>
      <c r="INH1" s="46"/>
      <c r="INI1" s="46"/>
      <c r="INJ1" s="46"/>
      <c r="INK1" s="46"/>
      <c r="INL1" s="46"/>
      <c r="INM1" s="46"/>
      <c r="INN1" s="46"/>
      <c r="INO1" s="46"/>
      <c r="INP1" s="46"/>
      <c r="INQ1" s="46"/>
      <c r="INR1" s="46"/>
      <c r="INS1" s="46"/>
      <c r="INT1" s="46"/>
      <c r="INU1" s="46"/>
      <c r="INV1" s="46"/>
      <c r="INW1" s="46"/>
      <c r="INX1" s="46"/>
      <c r="INY1" s="46"/>
      <c r="INZ1" s="46"/>
      <c r="IOA1" s="46"/>
      <c r="IOB1" s="46"/>
      <c r="IOC1" s="46"/>
      <c r="IOD1" s="46"/>
      <c r="IOE1" s="46"/>
      <c r="IOF1" s="46"/>
      <c r="IOG1" s="46"/>
      <c r="IOH1" s="46"/>
      <c r="IOI1" s="46"/>
      <c r="IOJ1" s="46"/>
      <c r="IOK1" s="46"/>
      <c r="IOL1" s="46"/>
      <c r="IOM1" s="46"/>
      <c r="ION1" s="46"/>
      <c r="IOO1" s="46"/>
      <c r="IOP1" s="46"/>
      <c r="IOQ1" s="46"/>
      <c r="IOR1" s="46"/>
      <c r="IOS1" s="46"/>
      <c r="IOT1" s="46"/>
      <c r="IOU1" s="46"/>
      <c r="IOV1" s="46"/>
      <c r="IOW1" s="46"/>
      <c r="IOX1" s="46"/>
      <c r="IOY1" s="46"/>
      <c r="IOZ1" s="46"/>
      <c r="IPA1" s="46"/>
      <c r="IPB1" s="46"/>
      <c r="IPC1" s="46"/>
      <c r="IPD1" s="46"/>
      <c r="IPE1" s="46"/>
      <c r="IPF1" s="46"/>
      <c r="IPG1" s="46"/>
      <c r="IPH1" s="46"/>
      <c r="IPI1" s="46"/>
      <c r="IPJ1" s="46"/>
      <c r="IPK1" s="46"/>
      <c r="IPL1" s="46"/>
      <c r="IPM1" s="46"/>
      <c r="IPN1" s="46"/>
      <c r="IPO1" s="46"/>
      <c r="IPP1" s="46"/>
      <c r="IPQ1" s="46"/>
      <c r="IPR1" s="46"/>
      <c r="IPS1" s="46"/>
      <c r="IPT1" s="46"/>
      <c r="IPU1" s="46"/>
      <c r="IPV1" s="46"/>
      <c r="IPW1" s="46"/>
      <c r="IPX1" s="46"/>
      <c r="IPY1" s="46"/>
      <c r="IPZ1" s="46"/>
      <c r="IQA1" s="46"/>
      <c r="IQB1" s="46"/>
      <c r="IQC1" s="46"/>
      <c r="IQD1" s="46"/>
      <c r="IQE1" s="46"/>
      <c r="IQF1" s="46"/>
      <c r="IQG1" s="46"/>
      <c r="IQH1" s="46"/>
      <c r="IQI1" s="46"/>
      <c r="IQJ1" s="46"/>
      <c r="IQK1" s="46"/>
      <c r="IQL1" s="46"/>
      <c r="IQM1" s="46"/>
      <c r="IQN1" s="46"/>
      <c r="IQO1" s="46"/>
      <c r="IQP1" s="46"/>
      <c r="IQQ1" s="46"/>
      <c r="IQR1" s="46"/>
      <c r="IQS1" s="46"/>
      <c r="IQT1" s="46"/>
      <c r="IQU1" s="46"/>
      <c r="IQV1" s="46"/>
      <c r="IQW1" s="46"/>
      <c r="IQX1" s="46"/>
      <c r="IQY1" s="46"/>
      <c r="IQZ1" s="46"/>
      <c r="IRA1" s="46"/>
      <c r="IRB1" s="46"/>
      <c r="IRC1" s="46"/>
      <c r="IRD1" s="46"/>
      <c r="IRE1" s="46"/>
      <c r="IRF1" s="46"/>
      <c r="IRG1" s="46"/>
      <c r="IRH1" s="46"/>
      <c r="IRI1" s="46"/>
      <c r="IRJ1" s="46"/>
      <c r="IRK1" s="46"/>
      <c r="IRL1" s="46"/>
      <c r="IRM1" s="46"/>
      <c r="IRN1" s="46"/>
      <c r="IRO1" s="46"/>
      <c r="IRP1" s="46"/>
      <c r="IRQ1" s="46"/>
      <c r="IRR1" s="46"/>
      <c r="IRS1" s="46"/>
      <c r="IRT1" s="46"/>
      <c r="IRU1" s="46"/>
      <c r="IRV1" s="46"/>
      <c r="IRW1" s="46"/>
      <c r="IRX1" s="46"/>
      <c r="IRY1" s="46"/>
      <c r="IRZ1" s="46"/>
      <c r="ISA1" s="46"/>
      <c r="ISB1" s="46"/>
      <c r="ISC1" s="46"/>
      <c r="ISD1" s="46"/>
      <c r="ISE1" s="46"/>
      <c r="ISF1" s="46"/>
      <c r="ISG1" s="46"/>
      <c r="ISH1" s="46"/>
      <c r="ISI1" s="46"/>
      <c r="ISJ1" s="46"/>
      <c r="ISK1" s="46"/>
      <c r="ISL1" s="46"/>
      <c r="ISM1" s="46"/>
      <c r="ISN1" s="46"/>
      <c r="ISO1" s="46"/>
      <c r="ISP1" s="46"/>
      <c r="ISQ1" s="46"/>
      <c r="ISR1" s="46"/>
      <c r="ISS1" s="46"/>
      <c r="IST1" s="46"/>
      <c r="ISU1" s="46"/>
      <c r="ISV1" s="46"/>
      <c r="ISW1" s="46"/>
      <c r="ISX1" s="46"/>
      <c r="ISY1" s="46"/>
      <c r="ISZ1" s="46"/>
      <c r="ITA1" s="46"/>
      <c r="ITB1" s="46"/>
      <c r="ITC1" s="46"/>
      <c r="ITD1" s="46"/>
      <c r="ITE1" s="46"/>
      <c r="ITF1" s="46"/>
      <c r="ITG1" s="46"/>
      <c r="ITH1" s="46"/>
      <c r="ITI1" s="46"/>
      <c r="ITJ1" s="46"/>
      <c r="ITK1" s="46"/>
      <c r="ITL1" s="46"/>
      <c r="ITM1" s="46"/>
      <c r="ITN1" s="46"/>
      <c r="ITO1" s="46"/>
      <c r="ITP1" s="46"/>
      <c r="ITQ1" s="46"/>
      <c r="ITR1" s="46"/>
      <c r="ITS1" s="46"/>
      <c r="ITT1" s="46"/>
      <c r="ITU1" s="46"/>
      <c r="ITV1" s="46"/>
      <c r="ITW1" s="46"/>
      <c r="ITX1" s="46"/>
      <c r="ITY1" s="46"/>
      <c r="ITZ1" s="46"/>
      <c r="IUA1" s="46"/>
      <c r="IUB1" s="46"/>
      <c r="IUC1" s="46"/>
      <c r="IUD1" s="46"/>
      <c r="IUE1" s="46"/>
      <c r="IUF1" s="46"/>
      <c r="IUG1" s="46"/>
      <c r="IUH1" s="46"/>
      <c r="IUI1" s="46"/>
      <c r="IUJ1" s="46"/>
      <c r="IUK1" s="46"/>
      <c r="IUL1" s="46"/>
      <c r="IUM1" s="46"/>
      <c r="IUN1" s="46"/>
      <c r="IUO1" s="46"/>
      <c r="IUP1" s="46"/>
      <c r="IUQ1" s="46"/>
      <c r="IUR1" s="46"/>
      <c r="IUS1" s="46"/>
      <c r="IUT1" s="46"/>
      <c r="IUU1" s="46"/>
      <c r="IUV1" s="46"/>
      <c r="IUW1" s="46"/>
      <c r="IUX1" s="46"/>
      <c r="IUY1" s="46"/>
      <c r="IUZ1" s="46"/>
      <c r="IVA1" s="46"/>
      <c r="IVB1" s="46"/>
      <c r="IVC1" s="46"/>
      <c r="IVD1" s="46"/>
      <c r="IVE1" s="46"/>
      <c r="IVF1" s="46"/>
      <c r="IVG1" s="46"/>
      <c r="IVH1" s="46"/>
      <c r="IVI1" s="46"/>
      <c r="IVJ1" s="46"/>
      <c r="IVK1" s="46"/>
      <c r="IVL1" s="46"/>
      <c r="IVM1" s="46"/>
      <c r="IVN1" s="46"/>
      <c r="IVO1" s="46"/>
      <c r="IVP1" s="46"/>
      <c r="IVQ1" s="46"/>
      <c r="IVR1" s="46"/>
      <c r="IVS1" s="46"/>
      <c r="IVT1" s="46"/>
      <c r="IVU1" s="46"/>
      <c r="IVV1" s="46"/>
      <c r="IVW1" s="46"/>
      <c r="IVX1" s="46"/>
      <c r="IVY1" s="46"/>
      <c r="IVZ1" s="46"/>
      <c r="IWA1" s="46"/>
      <c r="IWB1" s="46"/>
      <c r="IWC1" s="46"/>
      <c r="IWD1" s="46"/>
      <c r="IWE1" s="46"/>
      <c r="IWF1" s="46"/>
      <c r="IWG1" s="46"/>
      <c r="IWH1" s="46"/>
      <c r="IWI1" s="46"/>
      <c r="IWJ1" s="46"/>
      <c r="IWK1" s="46"/>
      <c r="IWL1" s="46"/>
      <c r="IWM1" s="46"/>
      <c r="IWN1" s="46"/>
      <c r="IWO1" s="46"/>
      <c r="IWP1" s="46"/>
      <c r="IWQ1" s="46"/>
      <c r="IWR1" s="46"/>
      <c r="IWS1" s="46"/>
      <c r="IWT1" s="46"/>
      <c r="IWU1" s="46"/>
      <c r="IWV1" s="46"/>
      <c r="IWW1" s="46"/>
      <c r="IWX1" s="46"/>
      <c r="IWY1" s="46"/>
      <c r="IWZ1" s="46"/>
      <c r="IXA1" s="46"/>
      <c r="IXB1" s="46"/>
      <c r="IXC1" s="46"/>
      <c r="IXD1" s="46"/>
      <c r="IXE1" s="46"/>
      <c r="IXF1" s="46"/>
      <c r="IXG1" s="46"/>
      <c r="IXH1" s="46"/>
      <c r="IXI1" s="46"/>
      <c r="IXJ1" s="46"/>
      <c r="IXK1" s="46"/>
      <c r="IXL1" s="46"/>
      <c r="IXM1" s="46"/>
      <c r="IXN1" s="46"/>
      <c r="IXO1" s="46"/>
      <c r="IXP1" s="46"/>
      <c r="IXQ1" s="46"/>
      <c r="IXR1" s="46"/>
      <c r="IXS1" s="46"/>
      <c r="IXT1" s="46"/>
      <c r="IXU1" s="46"/>
      <c r="IXV1" s="46"/>
      <c r="IXW1" s="46"/>
      <c r="IXX1" s="46"/>
      <c r="IXY1" s="46"/>
      <c r="IXZ1" s="46"/>
      <c r="IYA1" s="46"/>
      <c r="IYB1" s="46"/>
      <c r="IYC1" s="46"/>
      <c r="IYD1" s="46"/>
      <c r="IYE1" s="46"/>
      <c r="IYF1" s="46"/>
      <c r="IYG1" s="46"/>
      <c r="IYH1" s="46"/>
      <c r="IYI1" s="46"/>
      <c r="IYJ1" s="46"/>
      <c r="IYK1" s="46"/>
      <c r="IYL1" s="46"/>
      <c r="IYM1" s="46"/>
      <c r="IYN1" s="46"/>
      <c r="IYO1" s="46"/>
      <c r="IYP1" s="46"/>
      <c r="IYQ1" s="46"/>
      <c r="IYR1" s="46"/>
      <c r="IYS1" s="46"/>
      <c r="IYT1" s="46"/>
      <c r="IYU1" s="46"/>
      <c r="IYV1" s="46"/>
      <c r="IYW1" s="46"/>
      <c r="IYX1" s="46"/>
      <c r="IYY1" s="46"/>
      <c r="IYZ1" s="46"/>
      <c r="IZA1" s="46"/>
      <c r="IZB1" s="46"/>
      <c r="IZC1" s="46"/>
      <c r="IZD1" s="46"/>
      <c r="IZE1" s="46"/>
      <c r="IZF1" s="46"/>
      <c r="IZG1" s="46"/>
      <c r="IZH1" s="46"/>
      <c r="IZI1" s="46"/>
      <c r="IZJ1" s="46"/>
      <c r="IZK1" s="46"/>
      <c r="IZL1" s="46"/>
      <c r="IZM1" s="46"/>
      <c r="IZN1" s="46"/>
      <c r="IZO1" s="46"/>
      <c r="IZP1" s="46"/>
      <c r="IZQ1" s="46"/>
      <c r="IZR1" s="46"/>
      <c r="IZS1" s="46"/>
      <c r="IZT1" s="46"/>
      <c r="IZU1" s="46"/>
      <c r="IZV1" s="46"/>
      <c r="IZW1" s="46"/>
      <c r="IZX1" s="46"/>
      <c r="IZY1" s="46"/>
      <c r="IZZ1" s="46"/>
      <c r="JAA1" s="46"/>
      <c r="JAB1" s="46"/>
      <c r="JAC1" s="46"/>
      <c r="JAD1" s="46"/>
      <c r="JAE1" s="46"/>
      <c r="JAF1" s="46"/>
      <c r="JAG1" s="46"/>
      <c r="JAH1" s="46"/>
      <c r="JAI1" s="46"/>
      <c r="JAJ1" s="46"/>
      <c r="JAK1" s="46"/>
      <c r="JAL1" s="46"/>
      <c r="JAM1" s="46"/>
      <c r="JAN1" s="46"/>
      <c r="JAO1" s="46"/>
      <c r="JAP1" s="46"/>
      <c r="JAQ1" s="46"/>
      <c r="JAR1" s="46"/>
      <c r="JAS1" s="46"/>
      <c r="JAT1" s="46"/>
      <c r="JAU1" s="46"/>
      <c r="JAV1" s="46"/>
      <c r="JAW1" s="46"/>
      <c r="JAX1" s="46"/>
      <c r="JAY1" s="46"/>
      <c r="JAZ1" s="46"/>
      <c r="JBA1" s="46"/>
      <c r="JBB1" s="46"/>
      <c r="JBC1" s="46"/>
      <c r="JBD1" s="46"/>
      <c r="JBE1" s="46"/>
      <c r="JBF1" s="46"/>
      <c r="JBG1" s="46"/>
      <c r="JBH1" s="46"/>
      <c r="JBI1" s="46"/>
      <c r="JBJ1" s="46"/>
      <c r="JBK1" s="46"/>
      <c r="JBL1" s="46"/>
      <c r="JBM1" s="46"/>
      <c r="JBN1" s="46"/>
      <c r="JBO1" s="46"/>
      <c r="JBP1" s="46"/>
      <c r="JBQ1" s="46"/>
      <c r="JBR1" s="46"/>
      <c r="JBS1" s="46"/>
      <c r="JBT1" s="46"/>
      <c r="JBU1" s="46"/>
      <c r="JBV1" s="46"/>
      <c r="JBW1" s="46"/>
      <c r="JBX1" s="46"/>
      <c r="JBY1" s="46"/>
      <c r="JBZ1" s="46"/>
      <c r="JCA1" s="46"/>
      <c r="JCB1" s="46"/>
      <c r="JCC1" s="46"/>
      <c r="JCD1" s="46"/>
      <c r="JCE1" s="46"/>
      <c r="JCF1" s="46"/>
      <c r="JCG1" s="46"/>
      <c r="JCH1" s="46"/>
      <c r="JCI1" s="46"/>
      <c r="JCJ1" s="46"/>
      <c r="JCK1" s="46"/>
      <c r="JCL1" s="46"/>
      <c r="JCM1" s="46"/>
      <c r="JCN1" s="46"/>
      <c r="JCO1" s="46"/>
      <c r="JCP1" s="46"/>
      <c r="JCQ1" s="46"/>
      <c r="JCR1" s="46"/>
      <c r="JCS1" s="46"/>
      <c r="JCT1" s="46"/>
      <c r="JCU1" s="46"/>
      <c r="JCV1" s="46"/>
      <c r="JCW1" s="46"/>
      <c r="JCX1" s="46"/>
      <c r="JCY1" s="46"/>
      <c r="JCZ1" s="46"/>
      <c r="JDA1" s="46"/>
      <c r="JDB1" s="46"/>
      <c r="JDC1" s="46"/>
      <c r="JDD1" s="46"/>
      <c r="JDE1" s="46"/>
      <c r="JDF1" s="46"/>
      <c r="JDG1" s="46"/>
      <c r="JDH1" s="46"/>
      <c r="JDI1" s="46"/>
      <c r="JDJ1" s="46"/>
      <c r="JDK1" s="46"/>
      <c r="JDL1" s="46"/>
      <c r="JDM1" s="46"/>
      <c r="JDN1" s="46"/>
      <c r="JDO1" s="46"/>
      <c r="JDP1" s="46"/>
      <c r="JDQ1" s="46"/>
      <c r="JDR1" s="46"/>
      <c r="JDS1" s="46"/>
      <c r="JDT1" s="46"/>
      <c r="JDU1" s="46"/>
      <c r="JDV1" s="46"/>
      <c r="JDW1" s="46"/>
      <c r="JDX1" s="46"/>
      <c r="JDY1" s="46"/>
      <c r="JDZ1" s="46"/>
      <c r="JEA1" s="46"/>
      <c r="JEB1" s="46"/>
      <c r="JEC1" s="46"/>
      <c r="JED1" s="46"/>
      <c r="JEE1" s="46"/>
      <c r="JEF1" s="46"/>
      <c r="JEG1" s="46"/>
      <c r="JEH1" s="46"/>
      <c r="JEI1" s="46"/>
      <c r="JEJ1" s="46"/>
      <c r="JEK1" s="46"/>
      <c r="JEL1" s="46"/>
      <c r="JEM1" s="46"/>
      <c r="JEN1" s="46"/>
      <c r="JEO1" s="46"/>
      <c r="JEP1" s="46"/>
      <c r="JEQ1" s="46"/>
      <c r="JER1" s="46"/>
      <c r="JES1" s="46"/>
      <c r="JET1" s="46"/>
      <c r="JEU1" s="46"/>
      <c r="JEV1" s="46"/>
      <c r="JEW1" s="46"/>
      <c r="JEX1" s="46"/>
      <c r="JEY1" s="46"/>
      <c r="JEZ1" s="46"/>
      <c r="JFA1" s="46"/>
      <c r="JFB1" s="46"/>
      <c r="JFC1" s="46"/>
      <c r="JFD1" s="46"/>
      <c r="JFE1" s="46"/>
      <c r="JFF1" s="46"/>
      <c r="JFG1" s="46"/>
      <c r="JFH1" s="46"/>
      <c r="JFI1" s="46"/>
      <c r="JFJ1" s="46"/>
      <c r="JFK1" s="46"/>
      <c r="JFL1" s="46"/>
      <c r="JFM1" s="46"/>
      <c r="JFN1" s="46"/>
      <c r="JFO1" s="46"/>
      <c r="JFP1" s="46"/>
      <c r="JFQ1" s="46"/>
      <c r="JFR1" s="46"/>
      <c r="JFS1" s="46"/>
      <c r="JFT1" s="46"/>
      <c r="JFU1" s="46"/>
      <c r="JFV1" s="46"/>
      <c r="JFW1" s="46"/>
      <c r="JFX1" s="46"/>
      <c r="JFY1" s="46"/>
      <c r="JFZ1" s="46"/>
      <c r="JGA1" s="46"/>
      <c r="JGB1" s="46"/>
      <c r="JGC1" s="46"/>
      <c r="JGD1" s="46"/>
      <c r="JGE1" s="46"/>
      <c r="JGF1" s="46"/>
      <c r="JGG1" s="46"/>
      <c r="JGH1" s="46"/>
      <c r="JGI1" s="46"/>
      <c r="JGJ1" s="46"/>
      <c r="JGK1" s="46"/>
      <c r="JGL1" s="46"/>
      <c r="JGM1" s="46"/>
      <c r="JGN1" s="46"/>
      <c r="JGO1" s="46"/>
      <c r="JGP1" s="46"/>
      <c r="JGQ1" s="46"/>
      <c r="JGR1" s="46"/>
      <c r="JGS1" s="46"/>
      <c r="JGT1" s="46"/>
      <c r="JGU1" s="46"/>
      <c r="JGV1" s="46"/>
      <c r="JGW1" s="46"/>
      <c r="JGX1" s="46"/>
      <c r="JGY1" s="46"/>
      <c r="JGZ1" s="46"/>
      <c r="JHA1" s="46"/>
      <c r="JHB1" s="46"/>
      <c r="JHC1" s="46"/>
      <c r="JHD1" s="46"/>
      <c r="JHE1" s="46"/>
      <c r="JHF1" s="46"/>
      <c r="JHG1" s="46"/>
      <c r="JHH1" s="46"/>
      <c r="JHI1" s="46"/>
      <c r="JHJ1" s="46"/>
      <c r="JHK1" s="46"/>
      <c r="JHL1" s="46"/>
      <c r="JHM1" s="46"/>
      <c r="JHN1" s="46"/>
      <c r="JHO1" s="46"/>
      <c r="JHP1" s="46"/>
      <c r="JHQ1" s="46"/>
      <c r="JHR1" s="46"/>
      <c r="JHS1" s="46"/>
      <c r="JHT1" s="46"/>
      <c r="JHU1" s="46"/>
      <c r="JHV1" s="46"/>
      <c r="JHW1" s="46"/>
      <c r="JHX1" s="46"/>
      <c r="JHY1" s="46"/>
      <c r="JHZ1" s="46"/>
      <c r="JIA1" s="46"/>
      <c r="JIB1" s="46"/>
      <c r="JIC1" s="46"/>
      <c r="JID1" s="46"/>
      <c r="JIE1" s="46"/>
      <c r="JIF1" s="46"/>
      <c r="JIG1" s="46"/>
      <c r="JIH1" s="46"/>
      <c r="JII1" s="46"/>
      <c r="JIJ1" s="46"/>
      <c r="JIK1" s="46"/>
      <c r="JIL1" s="46"/>
      <c r="JIM1" s="46"/>
      <c r="JIN1" s="46"/>
      <c r="JIO1" s="46"/>
      <c r="JIP1" s="46"/>
      <c r="JIQ1" s="46"/>
      <c r="JIR1" s="46"/>
      <c r="JIS1" s="46"/>
      <c r="JIT1" s="46"/>
      <c r="JIU1" s="46"/>
      <c r="JIV1" s="46"/>
      <c r="JIW1" s="46"/>
      <c r="JIX1" s="46"/>
      <c r="JIY1" s="46"/>
      <c r="JIZ1" s="46"/>
      <c r="JJA1" s="46"/>
      <c r="JJB1" s="46"/>
      <c r="JJC1" s="46"/>
      <c r="JJD1" s="46"/>
      <c r="JJE1" s="46"/>
      <c r="JJF1" s="46"/>
      <c r="JJG1" s="46"/>
      <c r="JJH1" s="46"/>
      <c r="JJI1" s="46"/>
      <c r="JJJ1" s="46"/>
      <c r="JJK1" s="46"/>
      <c r="JJL1" s="46"/>
      <c r="JJM1" s="46"/>
      <c r="JJN1" s="46"/>
      <c r="JJO1" s="46"/>
      <c r="JJP1" s="46"/>
      <c r="JJQ1" s="46"/>
      <c r="JJR1" s="46"/>
      <c r="JJS1" s="46"/>
      <c r="JJT1" s="46"/>
      <c r="JJU1" s="46"/>
      <c r="JJV1" s="46"/>
      <c r="JJW1" s="46"/>
      <c r="JJX1" s="46"/>
      <c r="JJY1" s="46"/>
      <c r="JJZ1" s="46"/>
      <c r="JKA1" s="46"/>
      <c r="JKB1" s="46"/>
      <c r="JKC1" s="46"/>
      <c r="JKD1" s="46"/>
      <c r="JKE1" s="46"/>
      <c r="JKF1" s="46"/>
      <c r="JKG1" s="46"/>
      <c r="JKH1" s="46"/>
      <c r="JKI1" s="46"/>
      <c r="JKJ1" s="46"/>
      <c r="JKK1" s="46"/>
      <c r="JKL1" s="46"/>
      <c r="JKM1" s="46"/>
      <c r="JKN1" s="46"/>
      <c r="JKO1" s="46"/>
      <c r="JKP1" s="46"/>
      <c r="JKQ1" s="46"/>
      <c r="JKR1" s="46"/>
      <c r="JKS1" s="46"/>
      <c r="JKT1" s="46"/>
      <c r="JKU1" s="46"/>
      <c r="JKV1" s="46"/>
      <c r="JKW1" s="46"/>
      <c r="JKX1" s="46"/>
      <c r="JKY1" s="46"/>
      <c r="JKZ1" s="46"/>
      <c r="JLA1" s="46"/>
      <c r="JLB1" s="46"/>
      <c r="JLC1" s="46"/>
      <c r="JLD1" s="46"/>
      <c r="JLE1" s="46"/>
      <c r="JLF1" s="46"/>
      <c r="JLG1" s="46"/>
      <c r="JLH1" s="46"/>
      <c r="JLI1" s="46"/>
      <c r="JLJ1" s="46"/>
      <c r="JLK1" s="46"/>
      <c r="JLL1" s="46"/>
      <c r="JLM1" s="46"/>
      <c r="JLN1" s="46"/>
      <c r="JLO1" s="46"/>
      <c r="JLP1" s="46"/>
      <c r="JLQ1" s="46"/>
      <c r="JLR1" s="46"/>
      <c r="JLS1" s="46"/>
      <c r="JLT1" s="46"/>
      <c r="JLU1" s="46"/>
      <c r="JLV1" s="46"/>
      <c r="JLW1" s="46"/>
      <c r="JLX1" s="46"/>
      <c r="JLY1" s="46"/>
      <c r="JLZ1" s="46"/>
      <c r="JMA1" s="46"/>
      <c r="JMB1" s="46"/>
      <c r="JMC1" s="46"/>
      <c r="JMD1" s="46"/>
      <c r="JME1" s="46"/>
      <c r="JMF1" s="46"/>
      <c r="JMG1" s="46"/>
      <c r="JMH1" s="46"/>
      <c r="JMI1" s="46"/>
      <c r="JMJ1" s="46"/>
      <c r="JMK1" s="46"/>
      <c r="JML1" s="46"/>
      <c r="JMM1" s="46"/>
      <c r="JMN1" s="46"/>
      <c r="JMO1" s="46"/>
      <c r="JMP1" s="46"/>
      <c r="JMQ1" s="46"/>
      <c r="JMR1" s="46"/>
      <c r="JMS1" s="46"/>
      <c r="JMT1" s="46"/>
      <c r="JMU1" s="46"/>
      <c r="JMV1" s="46"/>
      <c r="JMW1" s="46"/>
      <c r="JMX1" s="46"/>
      <c r="JMY1" s="46"/>
      <c r="JMZ1" s="46"/>
      <c r="JNA1" s="46"/>
      <c r="JNB1" s="46"/>
      <c r="JNC1" s="46"/>
      <c r="JND1" s="46"/>
      <c r="JNE1" s="46"/>
      <c r="JNF1" s="46"/>
      <c r="JNG1" s="46"/>
      <c r="JNH1" s="46"/>
      <c r="JNI1" s="46"/>
      <c r="JNJ1" s="46"/>
      <c r="JNK1" s="46"/>
      <c r="JNL1" s="46"/>
      <c r="JNM1" s="46"/>
      <c r="JNN1" s="46"/>
      <c r="JNO1" s="46"/>
      <c r="JNP1" s="46"/>
      <c r="JNQ1" s="46"/>
      <c r="JNR1" s="46"/>
      <c r="JNS1" s="46"/>
      <c r="JNT1" s="46"/>
      <c r="JNU1" s="46"/>
      <c r="JNV1" s="46"/>
      <c r="JNW1" s="46"/>
      <c r="JNX1" s="46"/>
      <c r="JNY1" s="46"/>
      <c r="JNZ1" s="46"/>
      <c r="JOA1" s="46"/>
      <c r="JOB1" s="46"/>
      <c r="JOC1" s="46"/>
      <c r="JOD1" s="46"/>
      <c r="JOE1" s="46"/>
      <c r="JOF1" s="46"/>
      <c r="JOG1" s="46"/>
      <c r="JOH1" s="46"/>
      <c r="JOI1" s="46"/>
      <c r="JOJ1" s="46"/>
      <c r="JOK1" s="46"/>
      <c r="JOL1" s="46"/>
      <c r="JOM1" s="46"/>
      <c r="JON1" s="46"/>
      <c r="JOO1" s="46"/>
      <c r="JOP1" s="46"/>
      <c r="JOQ1" s="46"/>
      <c r="JOR1" s="46"/>
      <c r="JOS1" s="46"/>
      <c r="JOT1" s="46"/>
      <c r="JOU1" s="46"/>
      <c r="JOV1" s="46"/>
      <c r="JOW1" s="46"/>
      <c r="JOX1" s="46"/>
      <c r="JOY1" s="46"/>
      <c r="JOZ1" s="46"/>
      <c r="JPA1" s="46"/>
      <c r="JPB1" s="46"/>
      <c r="JPC1" s="46"/>
      <c r="JPD1" s="46"/>
      <c r="JPE1" s="46"/>
      <c r="JPF1" s="46"/>
      <c r="JPG1" s="46"/>
      <c r="JPH1" s="46"/>
      <c r="JPI1" s="46"/>
      <c r="JPJ1" s="46"/>
      <c r="JPK1" s="46"/>
      <c r="JPL1" s="46"/>
      <c r="JPM1" s="46"/>
      <c r="JPN1" s="46"/>
      <c r="JPO1" s="46"/>
      <c r="JPP1" s="46"/>
      <c r="JPQ1" s="46"/>
      <c r="JPR1" s="46"/>
      <c r="JPS1" s="46"/>
      <c r="JPT1" s="46"/>
      <c r="JPU1" s="46"/>
      <c r="JPV1" s="46"/>
      <c r="JPW1" s="46"/>
      <c r="JPX1" s="46"/>
      <c r="JPY1" s="46"/>
      <c r="JPZ1" s="46"/>
      <c r="JQA1" s="46"/>
      <c r="JQB1" s="46"/>
      <c r="JQC1" s="46"/>
      <c r="JQD1" s="46"/>
      <c r="JQE1" s="46"/>
      <c r="JQF1" s="46"/>
      <c r="JQG1" s="46"/>
      <c r="JQH1" s="46"/>
      <c r="JQI1" s="46"/>
      <c r="JQJ1" s="46"/>
      <c r="JQK1" s="46"/>
      <c r="JQL1" s="46"/>
      <c r="JQM1" s="46"/>
      <c r="JQN1" s="46"/>
      <c r="JQO1" s="46"/>
      <c r="JQP1" s="46"/>
      <c r="JQQ1" s="46"/>
      <c r="JQR1" s="46"/>
      <c r="JQS1" s="46"/>
      <c r="JQT1" s="46"/>
      <c r="JQU1" s="46"/>
      <c r="JQV1" s="46"/>
      <c r="JQW1" s="46"/>
      <c r="JQX1" s="46"/>
      <c r="JQY1" s="46"/>
      <c r="JQZ1" s="46"/>
      <c r="JRA1" s="46"/>
      <c r="JRB1" s="46"/>
      <c r="JRC1" s="46"/>
      <c r="JRD1" s="46"/>
      <c r="JRE1" s="46"/>
      <c r="JRF1" s="46"/>
      <c r="JRG1" s="46"/>
      <c r="JRH1" s="46"/>
      <c r="JRI1" s="46"/>
      <c r="JRJ1" s="46"/>
      <c r="JRK1" s="46"/>
      <c r="JRL1" s="46"/>
      <c r="JRM1" s="46"/>
      <c r="JRN1" s="46"/>
      <c r="JRO1" s="46"/>
      <c r="JRP1" s="46"/>
      <c r="JRQ1" s="46"/>
      <c r="JRR1" s="46"/>
      <c r="JRS1" s="46"/>
      <c r="JRT1" s="46"/>
      <c r="JRU1" s="46"/>
      <c r="JRV1" s="46"/>
      <c r="JRW1" s="46"/>
      <c r="JRX1" s="46"/>
      <c r="JRY1" s="46"/>
      <c r="JRZ1" s="46"/>
      <c r="JSA1" s="46"/>
      <c r="JSB1" s="46"/>
      <c r="JSC1" s="46"/>
      <c r="JSD1" s="46"/>
      <c r="JSE1" s="46"/>
      <c r="JSF1" s="46"/>
      <c r="JSG1" s="46"/>
      <c r="JSH1" s="46"/>
      <c r="JSI1" s="46"/>
      <c r="JSJ1" s="46"/>
      <c r="JSK1" s="46"/>
      <c r="JSL1" s="46"/>
      <c r="JSM1" s="46"/>
      <c r="JSN1" s="46"/>
      <c r="JSO1" s="46"/>
      <c r="JSP1" s="46"/>
      <c r="JSQ1" s="46"/>
      <c r="JSR1" s="46"/>
      <c r="JSS1" s="46"/>
      <c r="JST1" s="46"/>
      <c r="JSU1" s="46"/>
      <c r="JSV1" s="46"/>
      <c r="JSW1" s="46"/>
      <c r="JSX1" s="46"/>
      <c r="JSY1" s="46"/>
      <c r="JSZ1" s="46"/>
      <c r="JTA1" s="46"/>
      <c r="JTB1" s="46"/>
      <c r="JTC1" s="46"/>
      <c r="JTD1" s="46"/>
      <c r="JTE1" s="46"/>
      <c r="JTF1" s="46"/>
      <c r="JTG1" s="46"/>
      <c r="JTH1" s="46"/>
      <c r="JTI1" s="46"/>
      <c r="JTJ1" s="46"/>
      <c r="JTK1" s="46"/>
      <c r="JTL1" s="46"/>
      <c r="JTM1" s="46"/>
      <c r="JTN1" s="46"/>
      <c r="JTO1" s="46"/>
      <c r="JTP1" s="46"/>
      <c r="JTQ1" s="46"/>
      <c r="JTR1" s="46"/>
      <c r="JTS1" s="46"/>
      <c r="JTT1" s="46"/>
      <c r="JTU1" s="46"/>
      <c r="JTV1" s="46"/>
      <c r="JTW1" s="46"/>
      <c r="JTX1" s="46"/>
      <c r="JTY1" s="46"/>
      <c r="JTZ1" s="46"/>
      <c r="JUA1" s="46"/>
      <c r="JUB1" s="46"/>
      <c r="JUC1" s="46"/>
      <c r="JUD1" s="46"/>
      <c r="JUE1" s="46"/>
      <c r="JUF1" s="46"/>
      <c r="JUG1" s="46"/>
      <c r="JUH1" s="46"/>
      <c r="JUI1" s="46"/>
      <c r="JUJ1" s="46"/>
      <c r="JUK1" s="46"/>
      <c r="JUL1" s="46"/>
      <c r="JUM1" s="46"/>
      <c r="JUN1" s="46"/>
      <c r="JUO1" s="46"/>
      <c r="JUP1" s="46"/>
      <c r="JUQ1" s="46"/>
      <c r="JUR1" s="46"/>
      <c r="JUS1" s="46"/>
      <c r="JUT1" s="46"/>
      <c r="JUU1" s="46"/>
      <c r="JUV1" s="46"/>
      <c r="JUW1" s="46"/>
      <c r="JUX1" s="46"/>
      <c r="JUY1" s="46"/>
      <c r="JUZ1" s="46"/>
      <c r="JVA1" s="46"/>
      <c r="JVB1" s="46"/>
      <c r="JVC1" s="46"/>
      <c r="JVD1" s="46"/>
      <c r="JVE1" s="46"/>
      <c r="JVF1" s="46"/>
      <c r="JVG1" s="46"/>
      <c r="JVH1" s="46"/>
      <c r="JVI1" s="46"/>
      <c r="JVJ1" s="46"/>
      <c r="JVK1" s="46"/>
      <c r="JVL1" s="46"/>
      <c r="JVM1" s="46"/>
      <c r="JVN1" s="46"/>
      <c r="JVO1" s="46"/>
      <c r="JVP1" s="46"/>
      <c r="JVQ1" s="46"/>
      <c r="JVR1" s="46"/>
      <c r="JVS1" s="46"/>
      <c r="JVT1" s="46"/>
      <c r="JVU1" s="46"/>
      <c r="JVV1" s="46"/>
      <c r="JVW1" s="46"/>
      <c r="JVX1" s="46"/>
      <c r="JVY1" s="46"/>
      <c r="JVZ1" s="46"/>
      <c r="JWA1" s="46"/>
      <c r="JWB1" s="46"/>
      <c r="JWC1" s="46"/>
      <c r="JWD1" s="46"/>
      <c r="JWE1" s="46"/>
      <c r="JWF1" s="46"/>
      <c r="JWG1" s="46"/>
      <c r="JWH1" s="46"/>
      <c r="JWI1" s="46"/>
      <c r="JWJ1" s="46"/>
      <c r="JWK1" s="46"/>
      <c r="JWL1" s="46"/>
      <c r="JWM1" s="46"/>
      <c r="JWN1" s="46"/>
      <c r="JWO1" s="46"/>
      <c r="JWP1" s="46"/>
      <c r="JWQ1" s="46"/>
      <c r="JWR1" s="46"/>
      <c r="JWS1" s="46"/>
      <c r="JWT1" s="46"/>
      <c r="JWU1" s="46"/>
      <c r="JWV1" s="46"/>
      <c r="JWW1" s="46"/>
      <c r="JWX1" s="46"/>
      <c r="JWY1" s="46"/>
      <c r="JWZ1" s="46"/>
      <c r="JXA1" s="46"/>
      <c r="JXB1" s="46"/>
      <c r="JXC1" s="46"/>
      <c r="JXD1" s="46"/>
      <c r="JXE1" s="46"/>
      <c r="JXF1" s="46"/>
      <c r="JXG1" s="46"/>
      <c r="JXH1" s="46"/>
      <c r="JXI1" s="46"/>
      <c r="JXJ1" s="46"/>
      <c r="JXK1" s="46"/>
      <c r="JXL1" s="46"/>
      <c r="JXM1" s="46"/>
      <c r="JXN1" s="46"/>
      <c r="JXO1" s="46"/>
      <c r="JXP1" s="46"/>
      <c r="JXQ1" s="46"/>
      <c r="JXR1" s="46"/>
      <c r="JXS1" s="46"/>
      <c r="JXT1" s="46"/>
      <c r="JXU1" s="46"/>
      <c r="JXV1" s="46"/>
      <c r="JXW1" s="46"/>
      <c r="JXX1" s="46"/>
      <c r="JXY1" s="46"/>
      <c r="JXZ1" s="46"/>
      <c r="JYA1" s="46"/>
      <c r="JYB1" s="46"/>
      <c r="JYC1" s="46"/>
      <c r="JYD1" s="46"/>
      <c r="JYE1" s="46"/>
      <c r="JYF1" s="46"/>
      <c r="JYG1" s="46"/>
      <c r="JYH1" s="46"/>
      <c r="JYI1" s="46"/>
      <c r="JYJ1" s="46"/>
      <c r="JYK1" s="46"/>
      <c r="JYL1" s="46"/>
      <c r="JYM1" s="46"/>
      <c r="JYN1" s="46"/>
      <c r="JYO1" s="46"/>
      <c r="JYP1" s="46"/>
      <c r="JYQ1" s="46"/>
      <c r="JYR1" s="46"/>
      <c r="JYS1" s="46"/>
      <c r="JYT1" s="46"/>
      <c r="JYU1" s="46"/>
      <c r="JYV1" s="46"/>
      <c r="JYW1" s="46"/>
      <c r="JYX1" s="46"/>
      <c r="JYY1" s="46"/>
      <c r="JYZ1" s="46"/>
      <c r="JZA1" s="46"/>
      <c r="JZB1" s="46"/>
      <c r="JZC1" s="46"/>
      <c r="JZD1" s="46"/>
      <c r="JZE1" s="46"/>
      <c r="JZF1" s="46"/>
      <c r="JZG1" s="46"/>
      <c r="JZH1" s="46"/>
      <c r="JZI1" s="46"/>
      <c r="JZJ1" s="46"/>
      <c r="JZK1" s="46"/>
      <c r="JZL1" s="46"/>
      <c r="JZM1" s="46"/>
      <c r="JZN1" s="46"/>
      <c r="JZO1" s="46"/>
      <c r="JZP1" s="46"/>
      <c r="JZQ1" s="46"/>
      <c r="JZR1" s="46"/>
      <c r="JZS1" s="46"/>
      <c r="JZT1" s="46"/>
      <c r="JZU1" s="46"/>
      <c r="JZV1" s="46"/>
      <c r="JZW1" s="46"/>
      <c r="JZX1" s="46"/>
      <c r="JZY1" s="46"/>
      <c r="JZZ1" s="46"/>
      <c r="KAA1" s="46"/>
      <c r="KAB1" s="46"/>
      <c r="KAC1" s="46"/>
      <c r="KAD1" s="46"/>
      <c r="KAE1" s="46"/>
      <c r="KAF1" s="46"/>
      <c r="KAG1" s="46"/>
      <c r="KAH1" s="46"/>
      <c r="KAI1" s="46"/>
      <c r="KAJ1" s="46"/>
      <c r="KAK1" s="46"/>
      <c r="KAL1" s="46"/>
      <c r="KAM1" s="46"/>
      <c r="KAN1" s="46"/>
      <c r="KAO1" s="46"/>
      <c r="KAP1" s="46"/>
      <c r="KAQ1" s="46"/>
      <c r="KAR1" s="46"/>
      <c r="KAS1" s="46"/>
      <c r="KAT1" s="46"/>
      <c r="KAU1" s="46"/>
      <c r="KAV1" s="46"/>
      <c r="KAW1" s="46"/>
      <c r="KAX1" s="46"/>
      <c r="KAY1" s="46"/>
      <c r="KAZ1" s="46"/>
      <c r="KBA1" s="46"/>
      <c r="KBB1" s="46"/>
      <c r="KBC1" s="46"/>
      <c r="KBD1" s="46"/>
      <c r="KBE1" s="46"/>
      <c r="KBF1" s="46"/>
      <c r="KBG1" s="46"/>
      <c r="KBH1" s="46"/>
      <c r="KBI1" s="46"/>
      <c r="KBJ1" s="46"/>
      <c r="KBK1" s="46"/>
      <c r="KBL1" s="46"/>
      <c r="KBM1" s="46"/>
      <c r="KBN1" s="46"/>
      <c r="KBO1" s="46"/>
      <c r="KBP1" s="46"/>
      <c r="KBQ1" s="46"/>
      <c r="KBR1" s="46"/>
      <c r="KBS1" s="46"/>
      <c r="KBT1" s="46"/>
      <c r="KBU1" s="46"/>
      <c r="KBV1" s="46"/>
      <c r="KBW1" s="46"/>
      <c r="KBX1" s="46"/>
      <c r="KBY1" s="46"/>
      <c r="KBZ1" s="46"/>
      <c r="KCA1" s="46"/>
      <c r="KCB1" s="46"/>
      <c r="KCC1" s="46"/>
      <c r="KCD1" s="46"/>
      <c r="KCE1" s="46"/>
      <c r="KCF1" s="46"/>
      <c r="KCG1" s="46"/>
      <c r="KCH1" s="46"/>
      <c r="KCI1" s="46"/>
      <c r="KCJ1" s="46"/>
      <c r="KCK1" s="46"/>
      <c r="KCL1" s="46"/>
      <c r="KCM1" s="46"/>
      <c r="KCN1" s="46"/>
      <c r="KCO1" s="46"/>
      <c r="KCP1" s="46"/>
      <c r="KCQ1" s="46"/>
      <c r="KCR1" s="46"/>
      <c r="KCS1" s="46"/>
      <c r="KCT1" s="46"/>
      <c r="KCU1" s="46"/>
      <c r="KCV1" s="46"/>
      <c r="KCW1" s="46"/>
      <c r="KCX1" s="46"/>
      <c r="KCY1" s="46"/>
      <c r="KCZ1" s="46"/>
      <c r="KDA1" s="46"/>
      <c r="KDB1" s="46"/>
      <c r="KDC1" s="46"/>
      <c r="KDD1" s="46"/>
      <c r="KDE1" s="46"/>
      <c r="KDF1" s="46"/>
      <c r="KDG1" s="46"/>
      <c r="KDH1" s="46"/>
      <c r="KDI1" s="46"/>
      <c r="KDJ1" s="46"/>
      <c r="KDK1" s="46"/>
      <c r="KDL1" s="46"/>
      <c r="KDM1" s="46"/>
      <c r="KDN1" s="46"/>
      <c r="KDO1" s="46"/>
      <c r="KDP1" s="46"/>
      <c r="KDQ1" s="46"/>
      <c r="KDR1" s="46"/>
      <c r="KDS1" s="46"/>
      <c r="KDT1" s="46"/>
      <c r="KDU1" s="46"/>
      <c r="KDV1" s="46"/>
      <c r="KDW1" s="46"/>
      <c r="KDX1" s="46"/>
      <c r="KDY1" s="46"/>
      <c r="KDZ1" s="46"/>
      <c r="KEA1" s="46"/>
      <c r="KEB1" s="46"/>
      <c r="KEC1" s="46"/>
      <c r="KED1" s="46"/>
      <c r="KEE1" s="46"/>
      <c r="KEF1" s="46"/>
      <c r="KEG1" s="46"/>
      <c r="KEH1" s="46"/>
      <c r="KEI1" s="46"/>
      <c r="KEJ1" s="46"/>
      <c r="KEK1" s="46"/>
      <c r="KEL1" s="46"/>
      <c r="KEM1" s="46"/>
      <c r="KEN1" s="46"/>
      <c r="KEO1" s="46"/>
      <c r="KEP1" s="46"/>
      <c r="KEQ1" s="46"/>
      <c r="KER1" s="46"/>
      <c r="KES1" s="46"/>
      <c r="KET1" s="46"/>
      <c r="KEU1" s="46"/>
      <c r="KEV1" s="46"/>
      <c r="KEW1" s="46"/>
      <c r="KEX1" s="46"/>
      <c r="KEY1" s="46"/>
      <c r="KEZ1" s="46"/>
      <c r="KFA1" s="46"/>
      <c r="KFB1" s="46"/>
      <c r="KFC1" s="46"/>
      <c r="KFD1" s="46"/>
      <c r="KFE1" s="46"/>
      <c r="KFF1" s="46"/>
      <c r="KFG1" s="46"/>
      <c r="KFH1" s="46"/>
      <c r="KFI1" s="46"/>
      <c r="KFJ1" s="46"/>
      <c r="KFK1" s="46"/>
      <c r="KFL1" s="46"/>
      <c r="KFM1" s="46"/>
      <c r="KFN1" s="46"/>
      <c r="KFO1" s="46"/>
      <c r="KFP1" s="46"/>
      <c r="KFQ1" s="46"/>
      <c r="KFR1" s="46"/>
      <c r="KFS1" s="46"/>
      <c r="KFT1" s="46"/>
      <c r="KFU1" s="46"/>
      <c r="KFV1" s="46"/>
      <c r="KFW1" s="46"/>
      <c r="KFX1" s="46"/>
      <c r="KFY1" s="46"/>
      <c r="KFZ1" s="46"/>
      <c r="KGA1" s="46"/>
      <c r="KGB1" s="46"/>
      <c r="KGC1" s="46"/>
      <c r="KGD1" s="46"/>
      <c r="KGE1" s="46"/>
      <c r="KGF1" s="46"/>
      <c r="KGG1" s="46"/>
      <c r="KGH1" s="46"/>
      <c r="KGI1" s="46"/>
      <c r="KGJ1" s="46"/>
      <c r="KGK1" s="46"/>
      <c r="KGL1" s="46"/>
      <c r="KGM1" s="46"/>
      <c r="KGN1" s="46"/>
      <c r="KGO1" s="46"/>
      <c r="KGP1" s="46"/>
      <c r="KGQ1" s="46"/>
      <c r="KGR1" s="46"/>
      <c r="KGS1" s="46"/>
      <c r="KGT1" s="46"/>
      <c r="KGU1" s="46"/>
      <c r="KGV1" s="46"/>
      <c r="KGW1" s="46"/>
      <c r="KGX1" s="46"/>
      <c r="KGY1" s="46"/>
      <c r="KGZ1" s="46"/>
      <c r="KHA1" s="46"/>
      <c r="KHB1" s="46"/>
      <c r="KHC1" s="46"/>
      <c r="KHD1" s="46"/>
      <c r="KHE1" s="46"/>
      <c r="KHF1" s="46"/>
      <c r="KHG1" s="46"/>
      <c r="KHH1" s="46"/>
      <c r="KHI1" s="46"/>
      <c r="KHJ1" s="46"/>
      <c r="KHK1" s="46"/>
      <c r="KHL1" s="46"/>
      <c r="KHM1" s="46"/>
      <c r="KHN1" s="46"/>
      <c r="KHO1" s="46"/>
      <c r="KHP1" s="46"/>
      <c r="KHQ1" s="46"/>
      <c r="KHR1" s="46"/>
      <c r="KHS1" s="46"/>
      <c r="KHT1" s="46"/>
      <c r="KHU1" s="46"/>
      <c r="KHV1" s="46"/>
      <c r="KHW1" s="46"/>
      <c r="KHX1" s="46"/>
      <c r="KHY1" s="46"/>
      <c r="KHZ1" s="46"/>
      <c r="KIA1" s="46"/>
      <c r="KIB1" s="46"/>
      <c r="KIC1" s="46"/>
      <c r="KID1" s="46"/>
      <c r="KIE1" s="46"/>
      <c r="KIF1" s="46"/>
      <c r="KIG1" s="46"/>
      <c r="KIH1" s="46"/>
      <c r="KII1" s="46"/>
      <c r="KIJ1" s="46"/>
      <c r="KIK1" s="46"/>
      <c r="KIL1" s="46"/>
      <c r="KIM1" s="46"/>
      <c r="KIN1" s="46"/>
      <c r="KIO1" s="46"/>
      <c r="KIP1" s="46"/>
      <c r="KIQ1" s="46"/>
      <c r="KIR1" s="46"/>
      <c r="KIS1" s="46"/>
      <c r="KIT1" s="46"/>
      <c r="KIU1" s="46"/>
      <c r="KIV1" s="46"/>
      <c r="KIW1" s="46"/>
      <c r="KIX1" s="46"/>
      <c r="KIY1" s="46"/>
      <c r="KIZ1" s="46"/>
      <c r="KJA1" s="46"/>
      <c r="KJB1" s="46"/>
      <c r="KJC1" s="46"/>
      <c r="KJD1" s="46"/>
      <c r="KJE1" s="46"/>
      <c r="KJF1" s="46"/>
      <c r="KJG1" s="46"/>
      <c r="KJH1" s="46"/>
      <c r="KJI1" s="46"/>
      <c r="KJJ1" s="46"/>
      <c r="KJK1" s="46"/>
      <c r="KJL1" s="46"/>
      <c r="KJM1" s="46"/>
      <c r="KJN1" s="46"/>
      <c r="KJO1" s="46"/>
      <c r="KJP1" s="46"/>
      <c r="KJQ1" s="46"/>
      <c r="KJR1" s="46"/>
      <c r="KJS1" s="46"/>
      <c r="KJT1" s="46"/>
      <c r="KJU1" s="46"/>
      <c r="KJV1" s="46"/>
      <c r="KJW1" s="46"/>
      <c r="KJX1" s="46"/>
      <c r="KJY1" s="46"/>
      <c r="KJZ1" s="46"/>
      <c r="KKA1" s="46"/>
      <c r="KKB1" s="46"/>
      <c r="KKC1" s="46"/>
      <c r="KKD1" s="46"/>
      <c r="KKE1" s="46"/>
      <c r="KKF1" s="46"/>
      <c r="KKG1" s="46"/>
      <c r="KKH1" s="46"/>
      <c r="KKI1" s="46"/>
      <c r="KKJ1" s="46"/>
      <c r="KKK1" s="46"/>
      <c r="KKL1" s="46"/>
      <c r="KKM1" s="46"/>
      <c r="KKN1" s="46"/>
      <c r="KKO1" s="46"/>
      <c r="KKP1" s="46"/>
      <c r="KKQ1" s="46"/>
      <c r="KKR1" s="46"/>
      <c r="KKS1" s="46"/>
      <c r="KKT1" s="46"/>
      <c r="KKU1" s="46"/>
      <c r="KKV1" s="46"/>
      <c r="KKW1" s="46"/>
      <c r="KKX1" s="46"/>
      <c r="KKY1" s="46"/>
      <c r="KKZ1" s="46"/>
      <c r="KLA1" s="46"/>
      <c r="KLB1" s="46"/>
      <c r="KLC1" s="46"/>
      <c r="KLD1" s="46"/>
      <c r="KLE1" s="46"/>
      <c r="KLF1" s="46"/>
      <c r="KLG1" s="46"/>
      <c r="KLH1" s="46"/>
      <c r="KLI1" s="46"/>
      <c r="KLJ1" s="46"/>
      <c r="KLK1" s="46"/>
      <c r="KLL1" s="46"/>
      <c r="KLM1" s="46"/>
      <c r="KLN1" s="46"/>
      <c r="KLO1" s="46"/>
      <c r="KLP1" s="46"/>
      <c r="KLQ1" s="46"/>
      <c r="KLR1" s="46"/>
      <c r="KLS1" s="46"/>
      <c r="KLT1" s="46"/>
      <c r="KLU1" s="46"/>
      <c r="KLV1" s="46"/>
      <c r="KLW1" s="46"/>
      <c r="KLX1" s="46"/>
      <c r="KLY1" s="46"/>
      <c r="KLZ1" s="46"/>
      <c r="KMA1" s="46"/>
      <c r="KMB1" s="46"/>
      <c r="KMC1" s="46"/>
      <c r="KMD1" s="46"/>
      <c r="KME1" s="46"/>
      <c r="KMF1" s="46"/>
      <c r="KMG1" s="46"/>
      <c r="KMH1" s="46"/>
      <c r="KMI1" s="46"/>
      <c r="KMJ1" s="46"/>
      <c r="KMK1" s="46"/>
      <c r="KML1" s="46"/>
      <c r="KMM1" s="46"/>
      <c r="KMN1" s="46"/>
      <c r="KMO1" s="46"/>
      <c r="KMP1" s="46"/>
      <c r="KMQ1" s="46"/>
      <c r="KMR1" s="46"/>
      <c r="KMS1" s="46"/>
      <c r="KMT1" s="46"/>
      <c r="KMU1" s="46"/>
      <c r="KMV1" s="46"/>
      <c r="KMW1" s="46"/>
      <c r="KMX1" s="46"/>
      <c r="KMY1" s="46"/>
      <c r="KMZ1" s="46"/>
      <c r="KNA1" s="46"/>
      <c r="KNB1" s="46"/>
      <c r="KNC1" s="46"/>
      <c r="KND1" s="46"/>
      <c r="KNE1" s="46"/>
      <c r="KNF1" s="46"/>
      <c r="KNG1" s="46"/>
      <c r="KNH1" s="46"/>
      <c r="KNI1" s="46"/>
      <c r="KNJ1" s="46"/>
      <c r="KNK1" s="46"/>
      <c r="KNL1" s="46"/>
      <c r="KNM1" s="46"/>
      <c r="KNN1" s="46"/>
      <c r="KNO1" s="46"/>
      <c r="KNP1" s="46"/>
      <c r="KNQ1" s="46"/>
      <c r="KNR1" s="46"/>
      <c r="KNS1" s="46"/>
      <c r="KNT1" s="46"/>
      <c r="KNU1" s="46"/>
      <c r="KNV1" s="46"/>
      <c r="KNW1" s="46"/>
      <c r="KNX1" s="46"/>
      <c r="KNY1" s="46"/>
      <c r="KNZ1" s="46"/>
      <c r="KOA1" s="46"/>
      <c r="KOB1" s="46"/>
      <c r="KOC1" s="46"/>
      <c r="KOD1" s="46"/>
      <c r="KOE1" s="46"/>
      <c r="KOF1" s="46"/>
      <c r="KOG1" s="46"/>
      <c r="KOH1" s="46"/>
      <c r="KOI1" s="46"/>
      <c r="KOJ1" s="46"/>
      <c r="KOK1" s="46"/>
      <c r="KOL1" s="46"/>
      <c r="KOM1" s="46"/>
      <c r="KON1" s="46"/>
      <c r="KOO1" s="46"/>
      <c r="KOP1" s="46"/>
      <c r="KOQ1" s="46"/>
      <c r="KOR1" s="46"/>
      <c r="KOS1" s="46"/>
      <c r="KOT1" s="46"/>
      <c r="KOU1" s="46"/>
      <c r="KOV1" s="46"/>
      <c r="KOW1" s="46"/>
      <c r="KOX1" s="46"/>
      <c r="KOY1" s="46"/>
      <c r="KOZ1" s="46"/>
      <c r="KPA1" s="46"/>
      <c r="KPB1" s="46"/>
      <c r="KPC1" s="46"/>
      <c r="KPD1" s="46"/>
      <c r="KPE1" s="46"/>
      <c r="KPF1" s="46"/>
      <c r="KPG1" s="46"/>
      <c r="KPH1" s="46"/>
      <c r="KPI1" s="46"/>
      <c r="KPJ1" s="46"/>
      <c r="KPK1" s="46"/>
      <c r="KPL1" s="46"/>
      <c r="KPM1" s="46"/>
      <c r="KPN1" s="46"/>
      <c r="KPO1" s="46"/>
      <c r="KPP1" s="46"/>
      <c r="KPQ1" s="46"/>
      <c r="KPR1" s="46"/>
      <c r="KPS1" s="46"/>
      <c r="KPT1" s="46"/>
      <c r="KPU1" s="46"/>
      <c r="KPV1" s="46"/>
      <c r="KPW1" s="46"/>
      <c r="KPX1" s="46"/>
      <c r="KPY1" s="46"/>
      <c r="KPZ1" s="46"/>
      <c r="KQA1" s="46"/>
      <c r="KQB1" s="46"/>
      <c r="KQC1" s="46"/>
      <c r="KQD1" s="46"/>
      <c r="KQE1" s="46"/>
      <c r="KQF1" s="46"/>
      <c r="KQG1" s="46"/>
      <c r="KQH1" s="46"/>
      <c r="KQI1" s="46"/>
      <c r="KQJ1" s="46"/>
      <c r="KQK1" s="46"/>
      <c r="KQL1" s="46"/>
      <c r="KQM1" s="46"/>
      <c r="KQN1" s="46"/>
      <c r="KQO1" s="46"/>
      <c r="KQP1" s="46"/>
      <c r="KQQ1" s="46"/>
      <c r="KQR1" s="46"/>
      <c r="KQS1" s="46"/>
      <c r="KQT1" s="46"/>
      <c r="KQU1" s="46"/>
      <c r="KQV1" s="46"/>
      <c r="KQW1" s="46"/>
      <c r="KQX1" s="46"/>
      <c r="KQY1" s="46"/>
      <c r="KQZ1" s="46"/>
      <c r="KRA1" s="46"/>
      <c r="KRB1" s="46"/>
      <c r="KRC1" s="46"/>
      <c r="KRD1" s="46"/>
      <c r="KRE1" s="46"/>
      <c r="KRF1" s="46"/>
      <c r="KRG1" s="46"/>
      <c r="KRH1" s="46"/>
      <c r="KRI1" s="46"/>
      <c r="KRJ1" s="46"/>
      <c r="KRK1" s="46"/>
      <c r="KRL1" s="46"/>
      <c r="KRM1" s="46"/>
      <c r="KRN1" s="46"/>
      <c r="KRO1" s="46"/>
      <c r="KRP1" s="46"/>
      <c r="KRQ1" s="46"/>
      <c r="KRR1" s="46"/>
      <c r="KRS1" s="46"/>
      <c r="KRT1" s="46"/>
      <c r="KRU1" s="46"/>
      <c r="KRV1" s="46"/>
      <c r="KRW1" s="46"/>
      <c r="KRX1" s="46"/>
      <c r="KRY1" s="46"/>
      <c r="KRZ1" s="46"/>
      <c r="KSA1" s="46"/>
      <c r="KSB1" s="46"/>
      <c r="KSC1" s="46"/>
      <c r="KSD1" s="46"/>
      <c r="KSE1" s="46"/>
      <c r="KSF1" s="46"/>
      <c r="KSG1" s="46"/>
      <c r="KSH1" s="46"/>
      <c r="KSI1" s="46"/>
      <c r="KSJ1" s="46"/>
      <c r="KSK1" s="46"/>
      <c r="KSL1" s="46"/>
      <c r="KSM1" s="46"/>
      <c r="KSN1" s="46"/>
      <c r="KSO1" s="46"/>
      <c r="KSP1" s="46"/>
      <c r="KSQ1" s="46"/>
      <c r="KSR1" s="46"/>
      <c r="KSS1" s="46"/>
      <c r="KST1" s="46"/>
      <c r="KSU1" s="46"/>
      <c r="KSV1" s="46"/>
      <c r="KSW1" s="46"/>
      <c r="KSX1" s="46"/>
      <c r="KSY1" s="46"/>
      <c r="KSZ1" s="46"/>
      <c r="KTA1" s="46"/>
      <c r="KTB1" s="46"/>
      <c r="KTC1" s="46"/>
      <c r="KTD1" s="46"/>
      <c r="KTE1" s="46"/>
      <c r="KTF1" s="46"/>
      <c r="KTG1" s="46"/>
      <c r="KTH1" s="46"/>
      <c r="KTI1" s="46"/>
      <c r="KTJ1" s="46"/>
      <c r="KTK1" s="46"/>
      <c r="KTL1" s="46"/>
      <c r="KTM1" s="46"/>
      <c r="KTN1" s="46"/>
      <c r="KTO1" s="46"/>
      <c r="KTP1" s="46"/>
      <c r="KTQ1" s="46"/>
      <c r="KTR1" s="46"/>
      <c r="KTS1" s="46"/>
      <c r="KTT1" s="46"/>
      <c r="KTU1" s="46"/>
      <c r="KTV1" s="46"/>
      <c r="KTW1" s="46"/>
      <c r="KTX1" s="46"/>
      <c r="KTY1" s="46"/>
      <c r="KTZ1" s="46"/>
      <c r="KUA1" s="46"/>
      <c r="KUB1" s="46"/>
      <c r="KUC1" s="46"/>
      <c r="KUD1" s="46"/>
      <c r="KUE1" s="46"/>
      <c r="KUF1" s="46"/>
      <c r="KUG1" s="46"/>
      <c r="KUH1" s="46"/>
      <c r="KUI1" s="46"/>
      <c r="KUJ1" s="46"/>
      <c r="KUK1" s="46"/>
      <c r="KUL1" s="46"/>
      <c r="KUM1" s="46"/>
      <c r="KUN1" s="46"/>
      <c r="KUO1" s="46"/>
      <c r="KUP1" s="46"/>
      <c r="KUQ1" s="46"/>
      <c r="KUR1" s="46"/>
      <c r="KUS1" s="46"/>
      <c r="KUT1" s="46"/>
      <c r="KUU1" s="46"/>
      <c r="KUV1" s="46"/>
      <c r="KUW1" s="46"/>
      <c r="KUX1" s="46"/>
      <c r="KUY1" s="46"/>
      <c r="KUZ1" s="46"/>
      <c r="KVA1" s="46"/>
      <c r="KVB1" s="46"/>
      <c r="KVC1" s="46"/>
      <c r="KVD1" s="46"/>
      <c r="KVE1" s="46"/>
      <c r="KVF1" s="46"/>
      <c r="KVG1" s="46"/>
      <c r="KVH1" s="46"/>
      <c r="KVI1" s="46"/>
      <c r="KVJ1" s="46"/>
      <c r="KVK1" s="46"/>
      <c r="KVL1" s="46"/>
      <c r="KVM1" s="46"/>
      <c r="KVN1" s="46"/>
      <c r="KVO1" s="46"/>
      <c r="KVP1" s="46"/>
      <c r="KVQ1" s="46"/>
      <c r="KVR1" s="46"/>
      <c r="KVS1" s="46"/>
      <c r="KVT1" s="46"/>
      <c r="KVU1" s="46"/>
      <c r="KVV1" s="46"/>
      <c r="KVW1" s="46"/>
      <c r="KVX1" s="46"/>
      <c r="KVY1" s="46"/>
      <c r="KVZ1" s="46"/>
      <c r="KWA1" s="46"/>
      <c r="KWB1" s="46"/>
      <c r="KWC1" s="46"/>
      <c r="KWD1" s="46"/>
      <c r="KWE1" s="46"/>
      <c r="KWF1" s="46"/>
      <c r="KWG1" s="46"/>
      <c r="KWH1" s="46"/>
      <c r="KWI1" s="46"/>
      <c r="KWJ1" s="46"/>
      <c r="KWK1" s="46"/>
      <c r="KWL1" s="46"/>
      <c r="KWM1" s="46"/>
      <c r="KWN1" s="46"/>
      <c r="KWO1" s="46"/>
      <c r="KWP1" s="46"/>
      <c r="KWQ1" s="46"/>
      <c r="KWR1" s="46"/>
      <c r="KWS1" s="46"/>
      <c r="KWT1" s="46"/>
      <c r="KWU1" s="46"/>
      <c r="KWV1" s="46"/>
      <c r="KWW1" s="46"/>
      <c r="KWX1" s="46"/>
      <c r="KWY1" s="46"/>
      <c r="KWZ1" s="46"/>
      <c r="KXA1" s="46"/>
      <c r="KXB1" s="46"/>
      <c r="KXC1" s="46"/>
      <c r="KXD1" s="46"/>
      <c r="KXE1" s="46"/>
      <c r="KXF1" s="46"/>
      <c r="KXG1" s="46"/>
      <c r="KXH1" s="46"/>
      <c r="KXI1" s="46"/>
      <c r="KXJ1" s="46"/>
      <c r="KXK1" s="46"/>
      <c r="KXL1" s="46"/>
      <c r="KXM1" s="46"/>
      <c r="KXN1" s="46"/>
      <c r="KXO1" s="46"/>
      <c r="KXP1" s="46"/>
      <c r="KXQ1" s="46"/>
      <c r="KXR1" s="46"/>
      <c r="KXS1" s="46"/>
      <c r="KXT1" s="46"/>
      <c r="KXU1" s="46"/>
      <c r="KXV1" s="46"/>
      <c r="KXW1" s="46"/>
      <c r="KXX1" s="46"/>
      <c r="KXY1" s="46"/>
      <c r="KXZ1" s="46"/>
      <c r="KYA1" s="46"/>
      <c r="KYB1" s="46"/>
      <c r="KYC1" s="46"/>
      <c r="KYD1" s="46"/>
      <c r="KYE1" s="46"/>
      <c r="KYF1" s="46"/>
      <c r="KYG1" s="46"/>
      <c r="KYH1" s="46"/>
      <c r="KYI1" s="46"/>
      <c r="KYJ1" s="46"/>
      <c r="KYK1" s="46"/>
      <c r="KYL1" s="46"/>
      <c r="KYM1" s="46"/>
      <c r="KYN1" s="46"/>
      <c r="KYO1" s="46"/>
      <c r="KYP1" s="46"/>
      <c r="KYQ1" s="46"/>
      <c r="KYR1" s="46"/>
      <c r="KYS1" s="46"/>
      <c r="KYT1" s="46"/>
      <c r="KYU1" s="46"/>
      <c r="KYV1" s="46"/>
      <c r="KYW1" s="46"/>
      <c r="KYX1" s="46"/>
      <c r="KYY1" s="46"/>
      <c r="KYZ1" s="46"/>
      <c r="KZA1" s="46"/>
      <c r="KZB1" s="46"/>
      <c r="KZC1" s="46"/>
      <c r="KZD1" s="46"/>
      <c r="KZE1" s="46"/>
      <c r="KZF1" s="46"/>
      <c r="KZG1" s="46"/>
      <c r="KZH1" s="46"/>
      <c r="KZI1" s="46"/>
      <c r="KZJ1" s="46"/>
      <c r="KZK1" s="46"/>
      <c r="KZL1" s="46"/>
      <c r="KZM1" s="46"/>
      <c r="KZN1" s="46"/>
      <c r="KZO1" s="46"/>
      <c r="KZP1" s="46"/>
      <c r="KZQ1" s="46"/>
      <c r="KZR1" s="46"/>
      <c r="KZS1" s="46"/>
      <c r="KZT1" s="46"/>
      <c r="KZU1" s="46"/>
      <c r="KZV1" s="46"/>
      <c r="KZW1" s="46"/>
      <c r="KZX1" s="46"/>
      <c r="KZY1" s="46"/>
      <c r="KZZ1" s="46"/>
      <c r="LAA1" s="46"/>
      <c r="LAB1" s="46"/>
      <c r="LAC1" s="46"/>
      <c r="LAD1" s="46"/>
      <c r="LAE1" s="46"/>
      <c r="LAF1" s="46"/>
      <c r="LAG1" s="46"/>
      <c r="LAH1" s="46"/>
      <c r="LAI1" s="46"/>
      <c r="LAJ1" s="46"/>
      <c r="LAK1" s="46"/>
      <c r="LAL1" s="46"/>
      <c r="LAM1" s="46"/>
      <c r="LAN1" s="46"/>
      <c r="LAO1" s="46"/>
      <c r="LAP1" s="46"/>
      <c r="LAQ1" s="46"/>
      <c r="LAR1" s="46"/>
      <c r="LAS1" s="46"/>
      <c r="LAT1" s="46"/>
      <c r="LAU1" s="46"/>
      <c r="LAV1" s="46"/>
      <c r="LAW1" s="46"/>
      <c r="LAX1" s="46"/>
      <c r="LAY1" s="46"/>
      <c r="LAZ1" s="46"/>
      <c r="LBA1" s="46"/>
      <c r="LBB1" s="46"/>
      <c r="LBC1" s="46"/>
      <c r="LBD1" s="46"/>
      <c r="LBE1" s="46"/>
      <c r="LBF1" s="46"/>
      <c r="LBG1" s="46"/>
      <c r="LBH1" s="46"/>
      <c r="LBI1" s="46"/>
      <c r="LBJ1" s="46"/>
      <c r="LBK1" s="46"/>
      <c r="LBL1" s="46"/>
      <c r="LBM1" s="46"/>
      <c r="LBN1" s="46"/>
      <c r="LBO1" s="46"/>
      <c r="LBP1" s="46"/>
      <c r="LBQ1" s="46"/>
      <c r="LBR1" s="46"/>
      <c r="LBS1" s="46"/>
      <c r="LBT1" s="46"/>
      <c r="LBU1" s="46"/>
      <c r="LBV1" s="46"/>
      <c r="LBW1" s="46"/>
      <c r="LBX1" s="46"/>
      <c r="LBY1" s="46"/>
      <c r="LBZ1" s="46"/>
      <c r="LCA1" s="46"/>
      <c r="LCB1" s="46"/>
      <c r="LCC1" s="46"/>
      <c r="LCD1" s="46"/>
      <c r="LCE1" s="46"/>
      <c r="LCF1" s="46"/>
      <c r="LCG1" s="46"/>
      <c r="LCH1" s="46"/>
      <c r="LCI1" s="46"/>
      <c r="LCJ1" s="46"/>
      <c r="LCK1" s="46"/>
      <c r="LCL1" s="46"/>
      <c r="LCM1" s="46"/>
      <c r="LCN1" s="46"/>
      <c r="LCO1" s="46"/>
      <c r="LCP1" s="46"/>
      <c r="LCQ1" s="46"/>
      <c r="LCR1" s="46"/>
      <c r="LCS1" s="46"/>
      <c r="LCT1" s="46"/>
      <c r="LCU1" s="46"/>
      <c r="LCV1" s="46"/>
      <c r="LCW1" s="46"/>
      <c r="LCX1" s="46"/>
      <c r="LCY1" s="46"/>
      <c r="LCZ1" s="46"/>
      <c r="LDA1" s="46"/>
      <c r="LDB1" s="46"/>
      <c r="LDC1" s="46"/>
      <c r="LDD1" s="46"/>
      <c r="LDE1" s="46"/>
      <c r="LDF1" s="46"/>
      <c r="LDG1" s="46"/>
      <c r="LDH1" s="46"/>
      <c r="LDI1" s="46"/>
      <c r="LDJ1" s="46"/>
      <c r="LDK1" s="46"/>
      <c r="LDL1" s="46"/>
      <c r="LDM1" s="46"/>
      <c r="LDN1" s="46"/>
      <c r="LDO1" s="46"/>
      <c r="LDP1" s="46"/>
      <c r="LDQ1" s="46"/>
      <c r="LDR1" s="46"/>
      <c r="LDS1" s="46"/>
      <c r="LDT1" s="46"/>
      <c r="LDU1" s="46"/>
      <c r="LDV1" s="46"/>
      <c r="LDW1" s="46"/>
      <c r="LDX1" s="46"/>
      <c r="LDY1" s="46"/>
      <c r="LDZ1" s="46"/>
      <c r="LEA1" s="46"/>
      <c r="LEB1" s="46"/>
      <c r="LEC1" s="46"/>
      <c r="LED1" s="46"/>
      <c r="LEE1" s="46"/>
      <c r="LEF1" s="46"/>
      <c r="LEG1" s="46"/>
      <c r="LEH1" s="46"/>
      <c r="LEI1" s="46"/>
      <c r="LEJ1" s="46"/>
      <c r="LEK1" s="46"/>
      <c r="LEL1" s="46"/>
      <c r="LEM1" s="46"/>
      <c r="LEN1" s="46"/>
      <c r="LEO1" s="46"/>
      <c r="LEP1" s="46"/>
      <c r="LEQ1" s="46"/>
      <c r="LER1" s="46"/>
      <c r="LES1" s="46"/>
      <c r="LET1" s="46"/>
      <c r="LEU1" s="46"/>
      <c r="LEV1" s="46"/>
      <c r="LEW1" s="46"/>
      <c r="LEX1" s="46"/>
      <c r="LEY1" s="46"/>
      <c r="LEZ1" s="46"/>
      <c r="LFA1" s="46"/>
      <c r="LFB1" s="46"/>
      <c r="LFC1" s="46"/>
      <c r="LFD1" s="46"/>
      <c r="LFE1" s="46"/>
      <c r="LFF1" s="46"/>
      <c r="LFG1" s="46"/>
      <c r="LFH1" s="46"/>
      <c r="LFI1" s="46"/>
      <c r="LFJ1" s="46"/>
      <c r="LFK1" s="46"/>
      <c r="LFL1" s="46"/>
      <c r="LFM1" s="46"/>
      <c r="LFN1" s="46"/>
      <c r="LFO1" s="46"/>
      <c r="LFP1" s="46"/>
      <c r="LFQ1" s="46"/>
      <c r="LFR1" s="46"/>
      <c r="LFS1" s="46"/>
      <c r="LFT1" s="46"/>
      <c r="LFU1" s="46"/>
      <c r="LFV1" s="46"/>
      <c r="LFW1" s="46"/>
      <c r="LFX1" s="46"/>
      <c r="LFY1" s="46"/>
      <c r="LFZ1" s="46"/>
      <c r="LGA1" s="46"/>
      <c r="LGB1" s="46"/>
      <c r="LGC1" s="46"/>
      <c r="LGD1" s="46"/>
      <c r="LGE1" s="46"/>
      <c r="LGF1" s="46"/>
      <c r="LGG1" s="46"/>
      <c r="LGH1" s="46"/>
      <c r="LGI1" s="46"/>
      <c r="LGJ1" s="46"/>
      <c r="LGK1" s="46"/>
      <c r="LGL1" s="46"/>
      <c r="LGM1" s="46"/>
      <c r="LGN1" s="46"/>
      <c r="LGO1" s="46"/>
      <c r="LGP1" s="46"/>
      <c r="LGQ1" s="46"/>
      <c r="LGR1" s="46"/>
      <c r="LGS1" s="46"/>
      <c r="LGT1" s="46"/>
      <c r="LGU1" s="46"/>
      <c r="LGV1" s="46"/>
      <c r="LGW1" s="46"/>
      <c r="LGX1" s="46"/>
      <c r="LGY1" s="46"/>
      <c r="LGZ1" s="46"/>
      <c r="LHA1" s="46"/>
      <c r="LHB1" s="46"/>
      <c r="LHC1" s="46"/>
      <c r="LHD1" s="46"/>
      <c r="LHE1" s="46"/>
      <c r="LHF1" s="46"/>
      <c r="LHG1" s="46"/>
      <c r="LHH1" s="46"/>
      <c r="LHI1" s="46"/>
      <c r="LHJ1" s="46"/>
      <c r="LHK1" s="46"/>
      <c r="LHL1" s="46"/>
      <c r="LHM1" s="46"/>
      <c r="LHN1" s="46"/>
      <c r="LHO1" s="46"/>
      <c r="LHP1" s="46"/>
      <c r="LHQ1" s="46"/>
      <c r="LHR1" s="46"/>
      <c r="LHS1" s="46"/>
      <c r="LHT1" s="46"/>
      <c r="LHU1" s="46"/>
      <c r="LHV1" s="46"/>
      <c r="LHW1" s="46"/>
      <c r="LHX1" s="46"/>
      <c r="LHY1" s="46"/>
      <c r="LHZ1" s="46"/>
      <c r="LIA1" s="46"/>
      <c r="LIB1" s="46"/>
      <c r="LIC1" s="46"/>
      <c r="LID1" s="46"/>
      <c r="LIE1" s="46"/>
      <c r="LIF1" s="46"/>
      <c r="LIG1" s="46"/>
      <c r="LIH1" s="46"/>
      <c r="LII1" s="46"/>
      <c r="LIJ1" s="46"/>
      <c r="LIK1" s="46"/>
      <c r="LIL1" s="46"/>
      <c r="LIM1" s="46"/>
      <c r="LIN1" s="46"/>
      <c r="LIO1" s="46"/>
      <c r="LIP1" s="46"/>
      <c r="LIQ1" s="46"/>
      <c r="LIR1" s="46"/>
      <c r="LIS1" s="46"/>
      <c r="LIT1" s="46"/>
      <c r="LIU1" s="46"/>
      <c r="LIV1" s="46"/>
      <c r="LIW1" s="46"/>
      <c r="LIX1" s="46"/>
      <c r="LIY1" s="46"/>
      <c r="LIZ1" s="46"/>
      <c r="LJA1" s="46"/>
      <c r="LJB1" s="46"/>
      <c r="LJC1" s="46"/>
      <c r="LJD1" s="46"/>
      <c r="LJE1" s="46"/>
      <c r="LJF1" s="46"/>
      <c r="LJG1" s="46"/>
      <c r="LJH1" s="46"/>
      <c r="LJI1" s="46"/>
      <c r="LJJ1" s="46"/>
      <c r="LJK1" s="46"/>
      <c r="LJL1" s="46"/>
      <c r="LJM1" s="46"/>
      <c r="LJN1" s="46"/>
      <c r="LJO1" s="46"/>
      <c r="LJP1" s="46"/>
      <c r="LJQ1" s="46"/>
      <c r="LJR1" s="46"/>
      <c r="LJS1" s="46"/>
      <c r="LJT1" s="46"/>
      <c r="LJU1" s="46"/>
      <c r="LJV1" s="46"/>
      <c r="LJW1" s="46"/>
      <c r="LJX1" s="46"/>
      <c r="LJY1" s="46"/>
      <c r="LJZ1" s="46"/>
      <c r="LKA1" s="46"/>
      <c r="LKB1" s="46"/>
      <c r="LKC1" s="46"/>
      <c r="LKD1" s="46"/>
      <c r="LKE1" s="46"/>
      <c r="LKF1" s="46"/>
      <c r="LKG1" s="46"/>
      <c r="LKH1" s="46"/>
      <c r="LKI1" s="46"/>
      <c r="LKJ1" s="46"/>
      <c r="LKK1" s="46"/>
      <c r="LKL1" s="46"/>
      <c r="LKM1" s="46"/>
      <c r="LKN1" s="46"/>
      <c r="LKO1" s="46"/>
      <c r="LKP1" s="46"/>
      <c r="LKQ1" s="46"/>
      <c r="LKR1" s="46"/>
      <c r="LKS1" s="46"/>
      <c r="LKT1" s="46"/>
      <c r="LKU1" s="46"/>
      <c r="LKV1" s="46"/>
      <c r="LKW1" s="46"/>
      <c r="LKX1" s="46"/>
      <c r="LKY1" s="46"/>
      <c r="LKZ1" s="46"/>
      <c r="LLA1" s="46"/>
      <c r="LLB1" s="46"/>
      <c r="LLC1" s="46"/>
      <c r="LLD1" s="46"/>
      <c r="LLE1" s="46"/>
      <c r="LLF1" s="46"/>
      <c r="LLG1" s="46"/>
      <c r="LLH1" s="46"/>
      <c r="LLI1" s="46"/>
      <c r="LLJ1" s="46"/>
      <c r="LLK1" s="46"/>
      <c r="LLL1" s="46"/>
      <c r="LLM1" s="46"/>
      <c r="LLN1" s="46"/>
      <c r="LLO1" s="46"/>
      <c r="LLP1" s="46"/>
      <c r="LLQ1" s="46"/>
      <c r="LLR1" s="46"/>
      <c r="LLS1" s="46"/>
      <c r="LLT1" s="46"/>
      <c r="LLU1" s="46"/>
      <c r="LLV1" s="46"/>
      <c r="LLW1" s="46"/>
      <c r="LLX1" s="46"/>
      <c r="LLY1" s="46"/>
      <c r="LLZ1" s="46"/>
      <c r="LMA1" s="46"/>
      <c r="LMB1" s="46"/>
      <c r="LMC1" s="46"/>
      <c r="LMD1" s="46"/>
      <c r="LME1" s="46"/>
      <c r="LMF1" s="46"/>
      <c r="LMG1" s="46"/>
      <c r="LMH1" s="46"/>
      <c r="LMI1" s="46"/>
      <c r="LMJ1" s="46"/>
      <c r="LMK1" s="46"/>
      <c r="LML1" s="46"/>
      <c r="LMM1" s="46"/>
      <c r="LMN1" s="46"/>
      <c r="LMO1" s="46"/>
      <c r="LMP1" s="46"/>
      <c r="LMQ1" s="46"/>
      <c r="LMR1" s="46"/>
      <c r="LMS1" s="46"/>
      <c r="LMT1" s="46"/>
      <c r="LMU1" s="46"/>
      <c r="LMV1" s="46"/>
      <c r="LMW1" s="46"/>
      <c r="LMX1" s="46"/>
      <c r="LMY1" s="46"/>
      <c r="LMZ1" s="46"/>
      <c r="LNA1" s="46"/>
      <c r="LNB1" s="46"/>
      <c r="LNC1" s="46"/>
      <c r="LND1" s="46"/>
      <c r="LNE1" s="46"/>
      <c r="LNF1" s="46"/>
      <c r="LNG1" s="46"/>
      <c r="LNH1" s="46"/>
      <c r="LNI1" s="46"/>
      <c r="LNJ1" s="46"/>
      <c r="LNK1" s="46"/>
      <c r="LNL1" s="46"/>
      <c r="LNM1" s="46"/>
      <c r="LNN1" s="46"/>
      <c r="LNO1" s="46"/>
      <c r="LNP1" s="46"/>
      <c r="LNQ1" s="46"/>
      <c r="LNR1" s="46"/>
      <c r="LNS1" s="46"/>
      <c r="LNT1" s="46"/>
      <c r="LNU1" s="46"/>
      <c r="LNV1" s="46"/>
      <c r="LNW1" s="46"/>
      <c r="LNX1" s="46"/>
      <c r="LNY1" s="46"/>
      <c r="LNZ1" s="46"/>
      <c r="LOA1" s="46"/>
      <c r="LOB1" s="46"/>
      <c r="LOC1" s="46"/>
      <c r="LOD1" s="46"/>
      <c r="LOE1" s="46"/>
      <c r="LOF1" s="46"/>
      <c r="LOG1" s="46"/>
      <c r="LOH1" s="46"/>
      <c r="LOI1" s="46"/>
      <c r="LOJ1" s="46"/>
      <c r="LOK1" s="46"/>
      <c r="LOL1" s="46"/>
      <c r="LOM1" s="46"/>
      <c r="LON1" s="46"/>
      <c r="LOO1" s="46"/>
      <c r="LOP1" s="46"/>
      <c r="LOQ1" s="46"/>
      <c r="LOR1" s="46"/>
      <c r="LOS1" s="46"/>
      <c r="LOT1" s="46"/>
      <c r="LOU1" s="46"/>
      <c r="LOV1" s="46"/>
      <c r="LOW1" s="46"/>
      <c r="LOX1" s="46"/>
      <c r="LOY1" s="46"/>
      <c r="LOZ1" s="46"/>
      <c r="LPA1" s="46"/>
      <c r="LPB1" s="46"/>
      <c r="LPC1" s="46"/>
      <c r="LPD1" s="46"/>
      <c r="LPE1" s="46"/>
      <c r="LPF1" s="46"/>
      <c r="LPG1" s="46"/>
      <c r="LPH1" s="46"/>
      <c r="LPI1" s="46"/>
      <c r="LPJ1" s="46"/>
      <c r="LPK1" s="46"/>
      <c r="LPL1" s="46"/>
      <c r="LPM1" s="46"/>
      <c r="LPN1" s="46"/>
      <c r="LPO1" s="46"/>
      <c r="LPP1" s="46"/>
      <c r="LPQ1" s="46"/>
      <c r="LPR1" s="46"/>
      <c r="LPS1" s="46"/>
      <c r="LPT1" s="46"/>
      <c r="LPU1" s="46"/>
      <c r="LPV1" s="46"/>
      <c r="LPW1" s="46"/>
      <c r="LPX1" s="46"/>
      <c r="LPY1" s="46"/>
      <c r="LPZ1" s="46"/>
      <c r="LQA1" s="46"/>
      <c r="LQB1" s="46"/>
      <c r="LQC1" s="46"/>
      <c r="LQD1" s="46"/>
      <c r="LQE1" s="46"/>
      <c r="LQF1" s="46"/>
      <c r="LQG1" s="46"/>
      <c r="LQH1" s="46"/>
      <c r="LQI1" s="46"/>
      <c r="LQJ1" s="46"/>
      <c r="LQK1" s="46"/>
      <c r="LQL1" s="46"/>
      <c r="LQM1" s="46"/>
      <c r="LQN1" s="46"/>
      <c r="LQO1" s="46"/>
      <c r="LQP1" s="46"/>
      <c r="LQQ1" s="46"/>
      <c r="LQR1" s="46"/>
      <c r="LQS1" s="46"/>
      <c r="LQT1" s="46"/>
      <c r="LQU1" s="46"/>
      <c r="LQV1" s="46"/>
      <c r="LQW1" s="46"/>
      <c r="LQX1" s="46"/>
      <c r="LQY1" s="46"/>
      <c r="LQZ1" s="46"/>
      <c r="LRA1" s="46"/>
      <c r="LRB1" s="46"/>
      <c r="LRC1" s="46"/>
      <c r="LRD1" s="46"/>
      <c r="LRE1" s="46"/>
      <c r="LRF1" s="46"/>
      <c r="LRG1" s="46"/>
      <c r="LRH1" s="46"/>
      <c r="LRI1" s="46"/>
      <c r="LRJ1" s="46"/>
      <c r="LRK1" s="46"/>
      <c r="LRL1" s="46"/>
      <c r="LRM1" s="46"/>
      <c r="LRN1" s="46"/>
      <c r="LRO1" s="46"/>
      <c r="LRP1" s="46"/>
      <c r="LRQ1" s="46"/>
      <c r="LRR1" s="46"/>
      <c r="LRS1" s="46"/>
      <c r="LRT1" s="46"/>
      <c r="LRU1" s="46"/>
      <c r="LRV1" s="46"/>
      <c r="LRW1" s="46"/>
      <c r="LRX1" s="46"/>
      <c r="LRY1" s="46"/>
      <c r="LRZ1" s="46"/>
      <c r="LSA1" s="46"/>
      <c r="LSB1" s="46"/>
      <c r="LSC1" s="46"/>
      <c r="LSD1" s="46"/>
      <c r="LSE1" s="46"/>
      <c r="LSF1" s="46"/>
      <c r="LSG1" s="46"/>
      <c r="LSH1" s="46"/>
      <c r="LSI1" s="46"/>
      <c r="LSJ1" s="46"/>
      <c r="LSK1" s="46"/>
      <c r="LSL1" s="46"/>
      <c r="LSM1" s="46"/>
      <c r="LSN1" s="46"/>
      <c r="LSO1" s="46"/>
      <c r="LSP1" s="46"/>
      <c r="LSQ1" s="46"/>
      <c r="LSR1" s="46"/>
      <c r="LSS1" s="46"/>
      <c r="LST1" s="46"/>
      <c r="LSU1" s="46"/>
      <c r="LSV1" s="46"/>
      <c r="LSW1" s="46"/>
      <c r="LSX1" s="46"/>
      <c r="LSY1" s="46"/>
      <c r="LSZ1" s="46"/>
      <c r="LTA1" s="46"/>
      <c r="LTB1" s="46"/>
      <c r="LTC1" s="46"/>
      <c r="LTD1" s="46"/>
      <c r="LTE1" s="46"/>
      <c r="LTF1" s="46"/>
      <c r="LTG1" s="46"/>
      <c r="LTH1" s="46"/>
      <c r="LTI1" s="46"/>
      <c r="LTJ1" s="46"/>
      <c r="LTK1" s="46"/>
      <c r="LTL1" s="46"/>
      <c r="LTM1" s="46"/>
      <c r="LTN1" s="46"/>
      <c r="LTO1" s="46"/>
      <c r="LTP1" s="46"/>
      <c r="LTQ1" s="46"/>
      <c r="LTR1" s="46"/>
      <c r="LTS1" s="46"/>
      <c r="LTT1" s="46"/>
      <c r="LTU1" s="46"/>
      <c r="LTV1" s="46"/>
      <c r="LTW1" s="46"/>
      <c r="LTX1" s="46"/>
      <c r="LTY1" s="46"/>
      <c r="LTZ1" s="46"/>
      <c r="LUA1" s="46"/>
      <c r="LUB1" s="46"/>
      <c r="LUC1" s="46"/>
      <c r="LUD1" s="46"/>
      <c r="LUE1" s="46"/>
      <c r="LUF1" s="46"/>
      <c r="LUG1" s="46"/>
      <c r="LUH1" s="46"/>
      <c r="LUI1" s="46"/>
      <c r="LUJ1" s="46"/>
      <c r="LUK1" s="46"/>
      <c r="LUL1" s="46"/>
      <c r="LUM1" s="46"/>
      <c r="LUN1" s="46"/>
      <c r="LUO1" s="46"/>
      <c r="LUP1" s="46"/>
      <c r="LUQ1" s="46"/>
      <c r="LUR1" s="46"/>
      <c r="LUS1" s="46"/>
      <c r="LUT1" s="46"/>
      <c r="LUU1" s="46"/>
      <c r="LUV1" s="46"/>
      <c r="LUW1" s="46"/>
      <c r="LUX1" s="46"/>
      <c r="LUY1" s="46"/>
      <c r="LUZ1" s="46"/>
      <c r="LVA1" s="46"/>
      <c r="LVB1" s="46"/>
      <c r="LVC1" s="46"/>
      <c r="LVD1" s="46"/>
      <c r="LVE1" s="46"/>
      <c r="LVF1" s="46"/>
      <c r="LVG1" s="46"/>
      <c r="LVH1" s="46"/>
      <c r="LVI1" s="46"/>
      <c r="LVJ1" s="46"/>
      <c r="LVK1" s="46"/>
      <c r="LVL1" s="46"/>
      <c r="LVM1" s="46"/>
      <c r="LVN1" s="46"/>
      <c r="LVO1" s="46"/>
      <c r="LVP1" s="46"/>
      <c r="LVQ1" s="46"/>
      <c r="LVR1" s="46"/>
      <c r="LVS1" s="46"/>
      <c r="LVT1" s="46"/>
      <c r="LVU1" s="46"/>
      <c r="LVV1" s="46"/>
      <c r="LVW1" s="46"/>
      <c r="LVX1" s="46"/>
      <c r="LVY1" s="46"/>
      <c r="LVZ1" s="46"/>
      <c r="LWA1" s="46"/>
      <c r="LWB1" s="46"/>
      <c r="LWC1" s="46"/>
      <c r="LWD1" s="46"/>
      <c r="LWE1" s="46"/>
      <c r="LWF1" s="46"/>
      <c r="LWG1" s="46"/>
      <c r="LWH1" s="46"/>
      <c r="LWI1" s="46"/>
      <c r="LWJ1" s="46"/>
      <c r="LWK1" s="46"/>
      <c r="LWL1" s="46"/>
      <c r="LWM1" s="46"/>
      <c r="LWN1" s="46"/>
      <c r="LWO1" s="46"/>
      <c r="LWP1" s="46"/>
      <c r="LWQ1" s="46"/>
      <c r="LWR1" s="46"/>
      <c r="LWS1" s="46"/>
      <c r="LWT1" s="46"/>
      <c r="LWU1" s="46"/>
      <c r="LWV1" s="46"/>
      <c r="LWW1" s="46"/>
      <c r="LWX1" s="46"/>
      <c r="LWY1" s="46"/>
      <c r="LWZ1" s="46"/>
      <c r="LXA1" s="46"/>
      <c r="LXB1" s="46"/>
      <c r="LXC1" s="46"/>
      <c r="LXD1" s="46"/>
      <c r="LXE1" s="46"/>
      <c r="LXF1" s="46"/>
      <c r="LXG1" s="46"/>
      <c r="LXH1" s="46"/>
      <c r="LXI1" s="46"/>
      <c r="LXJ1" s="46"/>
      <c r="LXK1" s="46"/>
      <c r="LXL1" s="46"/>
      <c r="LXM1" s="46"/>
      <c r="LXN1" s="46"/>
      <c r="LXO1" s="46"/>
      <c r="LXP1" s="46"/>
      <c r="LXQ1" s="46"/>
      <c r="LXR1" s="46"/>
      <c r="LXS1" s="46"/>
      <c r="LXT1" s="46"/>
      <c r="LXU1" s="46"/>
      <c r="LXV1" s="46"/>
      <c r="LXW1" s="46"/>
      <c r="LXX1" s="46"/>
      <c r="LXY1" s="46"/>
      <c r="LXZ1" s="46"/>
      <c r="LYA1" s="46"/>
      <c r="LYB1" s="46"/>
      <c r="LYC1" s="46"/>
      <c r="LYD1" s="46"/>
      <c r="LYE1" s="46"/>
      <c r="LYF1" s="46"/>
      <c r="LYG1" s="46"/>
      <c r="LYH1" s="46"/>
      <c r="LYI1" s="46"/>
      <c r="LYJ1" s="46"/>
      <c r="LYK1" s="46"/>
      <c r="LYL1" s="46"/>
      <c r="LYM1" s="46"/>
      <c r="LYN1" s="46"/>
      <c r="LYO1" s="46"/>
      <c r="LYP1" s="46"/>
      <c r="LYQ1" s="46"/>
      <c r="LYR1" s="46"/>
      <c r="LYS1" s="46"/>
      <c r="LYT1" s="46"/>
      <c r="LYU1" s="46"/>
      <c r="LYV1" s="46"/>
      <c r="LYW1" s="46"/>
      <c r="LYX1" s="46"/>
      <c r="LYY1" s="46"/>
      <c r="LYZ1" s="46"/>
      <c r="LZA1" s="46"/>
      <c r="LZB1" s="46"/>
      <c r="LZC1" s="46"/>
      <c r="LZD1" s="46"/>
      <c r="LZE1" s="46"/>
      <c r="LZF1" s="46"/>
      <c r="LZG1" s="46"/>
      <c r="LZH1" s="46"/>
      <c r="LZI1" s="46"/>
      <c r="LZJ1" s="46"/>
      <c r="LZK1" s="46"/>
      <c r="LZL1" s="46"/>
      <c r="LZM1" s="46"/>
      <c r="LZN1" s="46"/>
      <c r="LZO1" s="46"/>
      <c r="LZP1" s="46"/>
      <c r="LZQ1" s="46"/>
      <c r="LZR1" s="46"/>
      <c r="LZS1" s="46"/>
      <c r="LZT1" s="46"/>
      <c r="LZU1" s="46"/>
      <c r="LZV1" s="46"/>
      <c r="LZW1" s="46"/>
      <c r="LZX1" s="46"/>
      <c r="LZY1" s="46"/>
      <c r="LZZ1" s="46"/>
      <c r="MAA1" s="46"/>
      <c r="MAB1" s="46"/>
      <c r="MAC1" s="46"/>
      <c r="MAD1" s="46"/>
      <c r="MAE1" s="46"/>
      <c r="MAF1" s="46"/>
      <c r="MAG1" s="46"/>
      <c r="MAH1" s="46"/>
      <c r="MAI1" s="46"/>
      <c r="MAJ1" s="46"/>
      <c r="MAK1" s="46"/>
      <c r="MAL1" s="46"/>
      <c r="MAM1" s="46"/>
      <c r="MAN1" s="46"/>
      <c r="MAO1" s="46"/>
      <c r="MAP1" s="46"/>
      <c r="MAQ1" s="46"/>
      <c r="MAR1" s="46"/>
      <c r="MAS1" s="46"/>
      <c r="MAT1" s="46"/>
      <c r="MAU1" s="46"/>
      <c r="MAV1" s="46"/>
      <c r="MAW1" s="46"/>
      <c r="MAX1" s="46"/>
      <c r="MAY1" s="46"/>
      <c r="MAZ1" s="46"/>
      <c r="MBA1" s="46"/>
      <c r="MBB1" s="46"/>
      <c r="MBC1" s="46"/>
      <c r="MBD1" s="46"/>
      <c r="MBE1" s="46"/>
      <c r="MBF1" s="46"/>
      <c r="MBG1" s="46"/>
      <c r="MBH1" s="46"/>
      <c r="MBI1" s="46"/>
      <c r="MBJ1" s="46"/>
      <c r="MBK1" s="46"/>
      <c r="MBL1" s="46"/>
      <c r="MBM1" s="46"/>
      <c r="MBN1" s="46"/>
      <c r="MBO1" s="46"/>
      <c r="MBP1" s="46"/>
      <c r="MBQ1" s="46"/>
      <c r="MBR1" s="46"/>
      <c r="MBS1" s="46"/>
      <c r="MBT1" s="46"/>
      <c r="MBU1" s="46"/>
      <c r="MBV1" s="46"/>
      <c r="MBW1" s="46"/>
      <c r="MBX1" s="46"/>
      <c r="MBY1" s="46"/>
      <c r="MBZ1" s="46"/>
      <c r="MCA1" s="46"/>
      <c r="MCB1" s="46"/>
      <c r="MCC1" s="46"/>
      <c r="MCD1" s="46"/>
      <c r="MCE1" s="46"/>
      <c r="MCF1" s="46"/>
      <c r="MCG1" s="46"/>
      <c r="MCH1" s="46"/>
      <c r="MCI1" s="46"/>
      <c r="MCJ1" s="46"/>
      <c r="MCK1" s="46"/>
      <c r="MCL1" s="46"/>
      <c r="MCM1" s="46"/>
      <c r="MCN1" s="46"/>
      <c r="MCO1" s="46"/>
      <c r="MCP1" s="46"/>
      <c r="MCQ1" s="46"/>
      <c r="MCR1" s="46"/>
      <c r="MCS1" s="46"/>
      <c r="MCT1" s="46"/>
      <c r="MCU1" s="46"/>
      <c r="MCV1" s="46"/>
      <c r="MCW1" s="46"/>
      <c r="MCX1" s="46"/>
      <c r="MCY1" s="46"/>
      <c r="MCZ1" s="46"/>
      <c r="MDA1" s="46"/>
      <c r="MDB1" s="46"/>
      <c r="MDC1" s="46"/>
      <c r="MDD1" s="46"/>
      <c r="MDE1" s="46"/>
      <c r="MDF1" s="46"/>
      <c r="MDG1" s="46"/>
      <c r="MDH1" s="46"/>
      <c r="MDI1" s="46"/>
      <c r="MDJ1" s="46"/>
      <c r="MDK1" s="46"/>
      <c r="MDL1" s="46"/>
      <c r="MDM1" s="46"/>
      <c r="MDN1" s="46"/>
      <c r="MDO1" s="46"/>
      <c r="MDP1" s="46"/>
      <c r="MDQ1" s="46"/>
      <c r="MDR1" s="46"/>
      <c r="MDS1" s="46"/>
      <c r="MDT1" s="46"/>
      <c r="MDU1" s="46"/>
      <c r="MDV1" s="46"/>
      <c r="MDW1" s="46"/>
      <c r="MDX1" s="46"/>
      <c r="MDY1" s="46"/>
      <c r="MDZ1" s="46"/>
      <c r="MEA1" s="46"/>
      <c r="MEB1" s="46"/>
      <c r="MEC1" s="46"/>
      <c r="MED1" s="46"/>
      <c r="MEE1" s="46"/>
      <c r="MEF1" s="46"/>
      <c r="MEG1" s="46"/>
      <c r="MEH1" s="46"/>
      <c r="MEI1" s="46"/>
      <c r="MEJ1" s="46"/>
      <c r="MEK1" s="46"/>
      <c r="MEL1" s="46"/>
      <c r="MEM1" s="46"/>
      <c r="MEN1" s="46"/>
      <c r="MEO1" s="46"/>
      <c r="MEP1" s="46"/>
      <c r="MEQ1" s="46"/>
      <c r="MER1" s="46"/>
      <c r="MES1" s="46"/>
      <c r="MET1" s="46"/>
      <c r="MEU1" s="46"/>
      <c r="MEV1" s="46"/>
      <c r="MEW1" s="46"/>
      <c r="MEX1" s="46"/>
      <c r="MEY1" s="46"/>
      <c r="MEZ1" s="46"/>
      <c r="MFA1" s="46"/>
      <c r="MFB1" s="46"/>
      <c r="MFC1" s="46"/>
      <c r="MFD1" s="46"/>
      <c r="MFE1" s="46"/>
      <c r="MFF1" s="46"/>
      <c r="MFG1" s="46"/>
      <c r="MFH1" s="46"/>
      <c r="MFI1" s="46"/>
      <c r="MFJ1" s="46"/>
      <c r="MFK1" s="46"/>
      <c r="MFL1" s="46"/>
      <c r="MFM1" s="46"/>
      <c r="MFN1" s="46"/>
      <c r="MFO1" s="46"/>
      <c r="MFP1" s="46"/>
      <c r="MFQ1" s="46"/>
      <c r="MFR1" s="46"/>
      <c r="MFS1" s="46"/>
      <c r="MFT1" s="46"/>
      <c r="MFU1" s="46"/>
      <c r="MFV1" s="46"/>
      <c r="MFW1" s="46"/>
      <c r="MFX1" s="46"/>
      <c r="MFY1" s="46"/>
      <c r="MFZ1" s="46"/>
      <c r="MGA1" s="46"/>
      <c r="MGB1" s="46"/>
      <c r="MGC1" s="46"/>
      <c r="MGD1" s="46"/>
      <c r="MGE1" s="46"/>
      <c r="MGF1" s="46"/>
      <c r="MGG1" s="46"/>
      <c r="MGH1" s="46"/>
      <c r="MGI1" s="46"/>
      <c r="MGJ1" s="46"/>
      <c r="MGK1" s="46"/>
      <c r="MGL1" s="46"/>
      <c r="MGM1" s="46"/>
      <c r="MGN1" s="46"/>
      <c r="MGO1" s="46"/>
      <c r="MGP1" s="46"/>
      <c r="MGQ1" s="46"/>
      <c r="MGR1" s="46"/>
      <c r="MGS1" s="46"/>
      <c r="MGT1" s="46"/>
      <c r="MGU1" s="46"/>
      <c r="MGV1" s="46"/>
      <c r="MGW1" s="46"/>
      <c r="MGX1" s="46"/>
      <c r="MGY1" s="46"/>
      <c r="MGZ1" s="46"/>
      <c r="MHA1" s="46"/>
      <c r="MHB1" s="46"/>
      <c r="MHC1" s="46"/>
      <c r="MHD1" s="46"/>
      <c r="MHE1" s="46"/>
      <c r="MHF1" s="46"/>
      <c r="MHG1" s="46"/>
      <c r="MHH1" s="46"/>
      <c r="MHI1" s="46"/>
      <c r="MHJ1" s="46"/>
      <c r="MHK1" s="46"/>
      <c r="MHL1" s="46"/>
      <c r="MHM1" s="46"/>
      <c r="MHN1" s="46"/>
      <c r="MHO1" s="46"/>
      <c r="MHP1" s="46"/>
      <c r="MHQ1" s="46"/>
      <c r="MHR1" s="46"/>
      <c r="MHS1" s="46"/>
      <c r="MHT1" s="46"/>
      <c r="MHU1" s="46"/>
      <c r="MHV1" s="46"/>
      <c r="MHW1" s="46"/>
      <c r="MHX1" s="46"/>
      <c r="MHY1" s="46"/>
      <c r="MHZ1" s="46"/>
      <c r="MIA1" s="46"/>
      <c r="MIB1" s="46"/>
      <c r="MIC1" s="46"/>
      <c r="MID1" s="46"/>
      <c r="MIE1" s="46"/>
      <c r="MIF1" s="46"/>
      <c r="MIG1" s="46"/>
      <c r="MIH1" s="46"/>
      <c r="MII1" s="46"/>
      <c r="MIJ1" s="46"/>
      <c r="MIK1" s="46"/>
      <c r="MIL1" s="46"/>
      <c r="MIM1" s="46"/>
      <c r="MIN1" s="46"/>
      <c r="MIO1" s="46"/>
      <c r="MIP1" s="46"/>
      <c r="MIQ1" s="46"/>
      <c r="MIR1" s="46"/>
      <c r="MIS1" s="46"/>
      <c r="MIT1" s="46"/>
      <c r="MIU1" s="46"/>
      <c r="MIV1" s="46"/>
      <c r="MIW1" s="46"/>
      <c r="MIX1" s="46"/>
      <c r="MIY1" s="46"/>
      <c r="MIZ1" s="46"/>
      <c r="MJA1" s="46"/>
      <c r="MJB1" s="46"/>
      <c r="MJC1" s="46"/>
      <c r="MJD1" s="46"/>
      <c r="MJE1" s="46"/>
      <c r="MJF1" s="46"/>
      <c r="MJG1" s="46"/>
      <c r="MJH1" s="46"/>
      <c r="MJI1" s="46"/>
      <c r="MJJ1" s="46"/>
      <c r="MJK1" s="46"/>
      <c r="MJL1" s="46"/>
      <c r="MJM1" s="46"/>
      <c r="MJN1" s="46"/>
      <c r="MJO1" s="46"/>
      <c r="MJP1" s="46"/>
      <c r="MJQ1" s="46"/>
      <c r="MJR1" s="46"/>
      <c r="MJS1" s="46"/>
      <c r="MJT1" s="46"/>
      <c r="MJU1" s="46"/>
      <c r="MJV1" s="46"/>
      <c r="MJW1" s="46"/>
      <c r="MJX1" s="46"/>
      <c r="MJY1" s="46"/>
      <c r="MJZ1" s="46"/>
      <c r="MKA1" s="46"/>
      <c r="MKB1" s="46"/>
      <c r="MKC1" s="46"/>
      <c r="MKD1" s="46"/>
      <c r="MKE1" s="46"/>
      <c r="MKF1" s="46"/>
      <c r="MKG1" s="46"/>
      <c r="MKH1" s="46"/>
      <c r="MKI1" s="46"/>
      <c r="MKJ1" s="46"/>
      <c r="MKK1" s="46"/>
      <c r="MKL1" s="46"/>
      <c r="MKM1" s="46"/>
      <c r="MKN1" s="46"/>
      <c r="MKO1" s="46"/>
      <c r="MKP1" s="46"/>
      <c r="MKQ1" s="46"/>
      <c r="MKR1" s="46"/>
      <c r="MKS1" s="46"/>
      <c r="MKT1" s="46"/>
      <c r="MKU1" s="46"/>
      <c r="MKV1" s="46"/>
      <c r="MKW1" s="46"/>
      <c r="MKX1" s="46"/>
      <c r="MKY1" s="46"/>
      <c r="MKZ1" s="46"/>
      <c r="MLA1" s="46"/>
      <c r="MLB1" s="46"/>
      <c r="MLC1" s="46"/>
      <c r="MLD1" s="46"/>
      <c r="MLE1" s="46"/>
      <c r="MLF1" s="46"/>
      <c r="MLG1" s="46"/>
      <c r="MLH1" s="46"/>
      <c r="MLI1" s="46"/>
      <c r="MLJ1" s="46"/>
      <c r="MLK1" s="46"/>
      <c r="MLL1" s="46"/>
      <c r="MLM1" s="46"/>
      <c r="MLN1" s="46"/>
      <c r="MLO1" s="46"/>
      <c r="MLP1" s="46"/>
      <c r="MLQ1" s="46"/>
      <c r="MLR1" s="46"/>
      <c r="MLS1" s="46"/>
      <c r="MLT1" s="46"/>
      <c r="MLU1" s="46"/>
      <c r="MLV1" s="46"/>
      <c r="MLW1" s="46"/>
      <c r="MLX1" s="46"/>
      <c r="MLY1" s="46"/>
      <c r="MLZ1" s="46"/>
      <c r="MMA1" s="46"/>
      <c r="MMB1" s="46"/>
      <c r="MMC1" s="46"/>
      <c r="MMD1" s="46"/>
      <c r="MME1" s="46"/>
      <c r="MMF1" s="46"/>
      <c r="MMG1" s="46"/>
      <c r="MMH1" s="46"/>
      <c r="MMI1" s="46"/>
      <c r="MMJ1" s="46"/>
      <c r="MMK1" s="46"/>
      <c r="MML1" s="46"/>
      <c r="MMM1" s="46"/>
      <c r="MMN1" s="46"/>
      <c r="MMO1" s="46"/>
      <c r="MMP1" s="46"/>
      <c r="MMQ1" s="46"/>
      <c r="MMR1" s="46"/>
      <c r="MMS1" s="46"/>
      <c r="MMT1" s="46"/>
      <c r="MMU1" s="46"/>
      <c r="MMV1" s="46"/>
      <c r="MMW1" s="46"/>
      <c r="MMX1" s="46"/>
      <c r="MMY1" s="46"/>
      <c r="MMZ1" s="46"/>
      <c r="MNA1" s="46"/>
      <c r="MNB1" s="46"/>
      <c r="MNC1" s="46"/>
      <c r="MND1" s="46"/>
      <c r="MNE1" s="46"/>
      <c r="MNF1" s="46"/>
      <c r="MNG1" s="46"/>
      <c r="MNH1" s="46"/>
      <c r="MNI1" s="46"/>
      <c r="MNJ1" s="46"/>
      <c r="MNK1" s="46"/>
      <c r="MNL1" s="46"/>
      <c r="MNM1" s="46"/>
      <c r="MNN1" s="46"/>
      <c r="MNO1" s="46"/>
      <c r="MNP1" s="46"/>
      <c r="MNQ1" s="46"/>
      <c r="MNR1" s="46"/>
      <c r="MNS1" s="46"/>
      <c r="MNT1" s="46"/>
      <c r="MNU1" s="46"/>
      <c r="MNV1" s="46"/>
      <c r="MNW1" s="46"/>
      <c r="MNX1" s="46"/>
      <c r="MNY1" s="46"/>
      <c r="MNZ1" s="46"/>
      <c r="MOA1" s="46"/>
      <c r="MOB1" s="46"/>
      <c r="MOC1" s="46"/>
      <c r="MOD1" s="46"/>
      <c r="MOE1" s="46"/>
      <c r="MOF1" s="46"/>
      <c r="MOG1" s="46"/>
      <c r="MOH1" s="46"/>
      <c r="MOI1" s="46"/>
      <c r="MOJ1" s="46"/>
      <c r="MOK1" s="46"/>
      <c r="MOL1" s="46"/>
      <c r="MOM1" s="46"/>
      <c r="MON1" s="46"/>
      <c r="MOO1" s="46"/>
      <c r="MOP1" s="46"/>
      <c r="MOQ1" s="46"/>
      <c r="MOR1" s="46"/>
      <c r="MOS1" s="46"/>
      <c r="MOT1" s="46"/>
      <c r="MOU1" s="46"/>
      <c r="MOV1" s="46"/>
      <c r="MOW1" s="46"/>
      <c r="MOX1" s="46"/>
      <c r="MOY1" s="46"/>
      <c r="MOZ1" s="46"/>
      <c r="MPA1" s="46"/>
      <c r="MPB1" s="46"/>
      <c r="MPC1" s="46"/>
      <c r="MPD1" s="46"/>
      <c r="MPE1" s="46"/>
      <c r="MPF1" s="46"/>
      <c r="MPG1" s="46"/>
      <c r="MPH1" s="46"/>
      <c r="MPI1" s="46"/>
      <c r="MPJ1" s="46"/>
      <c r="MPK1" s="46"/>
      <c r="MPL1" s="46"/>
      <c r="MPM1" s="46"/>
      <c r="MPN1" s="46"/>
      <c r="MPO1" s="46"/>
      <c r="MPP1" s="46"/>
      <c r="MPQ1" s="46"/>
      <c r="MPR1" s="46"/>
      <c r="MPS1" s="46"/>
      <c r="MPT1" s="46"/>
      <c r="MPU1" s="46"/>
      <c r="MPV1" s="46"/>
      <c r="MPW1" s="46"/>
      <c r="MPX1" s="46"/>
      <c r="MPY1" s="46"/>
      <c r="MPZ1" s="46"/>
      <c r="MQA1" s="46"/>
      <c r="MQB1" s="46"/>
      <c r="MQC1" s="46"/>
      <c r="MQD1" s="46"/>
      <c r="MQE1" s="46"/>
      <c r="MQF1" s="46"/>
      <c r="MQG1" s="46"/>
      <c r="MQH1" s="46"/>
      <c r="MQI1" s="46"/>
      <c r="MQJ1" s="46"/>
      <c r="MQK1" s="46"/>
      <c r="MQL1" s="46"/>
      <c r="MQM1" s="46"/>
      <c r="MQN1" s="46"/>
      <c r="MQO1" s="46"/>
      <c r="MQP1" s="46"/>
      <c r="MQQ1" s="46"/>
      <c r="MQR1" s="46"/>
      <c r="MQS1" s="46"/>
      <c r="MQT1" s="46"/>
      <c r="MQU1" s="46"/>
      <c r="MQV1" s="46"/>
      <c r="MQW1" s="46"/>
      <c r="MQX1" s="46"/>
      <c r="MQY1" s="46"/>
      <c r="MQZ1" s="46"/>
      <c r="MRA1" s="46"/>
      <c r="MRB1" s="46"/>
      <c r="MRC1" s="46"/>
      <c r="MRD1" s="46"/>
      <c r="MRE1" s="46"/>
      <c r="MRF1" s="46"/>
      <c r="MRG1" s="46"/>
      <c r="MRH1" s="46"/>
      <c r="MRI1" s="46"/>
      <c r="MRJ1" s="46"/>
      <c r="MRK1" s="46"/>
      <c r="MRL1" s="46"/>
      <c r="MRM1" s="46"/>
      <c r="MRN1" s="46"/>
      <c r="MRO1" s="46"/>
      <c r="MRP1" s="46"/>
      <c r="MRQ1" s="46"/>
      <c r="MRR1" s="46"/>
      <c r="MRS1" s="46"/>
      <c r="MRT1" s="46"/>
      <c r="MRU1" s="46"/>
      <c r="MRV1" s="46"/>
      <c r="MRW1" s="46"/>
      <c r="MRX1" s="46"/>
      <c r="MRY1" s="46"/>
      <c r="MRZ1" s="46"/>
      <c r="MSA1" s="46"/>
      <c r="MSB1" s="46"/>
      <c r="MSC1" s="46"/>
      <c r="MSD1" s="46"/>
      <c r="MSE1" s="46"/>
      <c r="MSF1" s="46"/>
      <c r="MSG1" s="46"/>
      <c r="MSH1" s="46"/>
      <c r="MSI1" s="46"/>
      <c r="MSJ1" s="46"/>
      <c r="MSK1" s="46"/>
      <c r="MSL1" s="46"/>
      <c r="MSM1" s="46"/>
      <c r="MSN1" s="46"/>
      <c r="MSO1" s="46"/>
      <c r="MSP1" s="46"/>
      <c r="MSQ1" s="46"/>
      <c r="MSR1" s="46"/>
      <c r="MSS1" s="46"/>
      <c r="MST1" s="46"/>
      <c r="MSU1" s="46"/>
      <c r="MSV1" s="46"/>
      <c r="MSW1" s="46"/>
      <c r="MSX1" s="46"/>
      <c r="MSY1" s="46"/>
      <c r="MSZ1" s="46"/>
      <c r="MTA1" s="46"/>
      <c r="MTB1" s="46"/>
      <c r="MTC1" s="46"/>
      <c r="MTD1" s="46"/>
      <c r="MTE1" s="46"/>
      <c r="MTF1" s="46"/>
      <c r="MTG1" s="46"/>
      <c r="MTH1" s="46"/>
      <c r="MTI1" s="46"/>
      <c r="MTJ1" s="46"/>
      <c r="MTK1" s="46"/>
      <c r="MTL1" s="46"/>
      <c r="MTM1" s="46"/>
      <c r="MTN1" s="46"/>
      <c r="MTO1" s="46"/>
      <c r="MTP1" s="46"/>
      <c r="MTQ1" s="46"/>
      <c r="MTR1" s="46"/>
      <c r="MTS1" s="46"/>
      <c r="MTT1" s="46"/>
      <c r="MTU1" s="46"/>
      <c r="MTV1" s="46"/>
      <c r="MTW1" s="46"/>
      <c r="MTX1" s="46"/>
      <c r="MTY1" s="46"/>
      <c r="MTZ1" s="46"/>
      <c r="MUA1" s="46"/>
      <c r="MUB1" s="46"/>
      <c r="MUC1" s="46"/>
      <c r="MUD1" s="46"/>
      <c r="MUE1" s="46"/>
      <c r="MUF1" s="46"/>
      <c r="MUG1" s="46"/>
      <c r="MUH1" s="46"/>
      <c r="MUI1" s="46"/>
      <c r="MUJ1" s="46"/>
      <c r="MUK1" s="46"/>
      <c r="MUL1" s="46"/>
      <c r="MUM1" s="46"/>
      <c r="MUN1" s="46"/>
      <c r="MUO1" s="46"/>
      <c r="MUP1" s="46"/>
      <c r="MUQ1" s="46"/>
      <c r="MUR1" s="46"/>
      <c r="MUS1" s="46"/>
      <c r="MUT1" s="46"/>
      <c r="MUU1" s="46"/>
      <c r="MUV1" s="46"/>
      <c r="MUW1" s="46"/>
      <c r="MUX1" s="46"/>
      <c r="MUY1" s="46"/>
      <c r="MUZ1" s="46"/>
      <c r="MVA1" s="46"/>
      <c r="MVB1" s="46"/>
      <c r="MVC1" s="46"/>
      <c r="MVD1" s="46"/>
      <c r="MVE1" s="46"/>
      <c r="MVF1" s="46"/>
      <c r="MVG1" s="46"/>
      <c r="MVH1" s="46"/>
      <c r="MVI1" s="46"/>
      <c r="MVJ1" s="46"/>
      <c r="MVK1" s="46"/>
      <c r="MVL1" s="46"/>
      <c r="MVM1" s="46"/>
      <c r="MVN1" s="46"/>
      <c r="MVO1" s="46"/>
      <c r="MVP1" s="46"/>
      <c r="MVQ1" s="46"/>
      <c r="MVR1" s="46"/>
      <c r="MVS1" s="46"/>
      <c r="MVT1" s="46"/>
      <c r="MVU1" s="46"/>
      <c r="MVV1" s="46"/>
      <c r="MVW1" s="46"/>
      <c r="MVX1" s="46"/>
      <c r="MVY1" s="46"/>
      <c r="MVZ1" s="46"/>
      <c r="MWA1" s="46"/>
      <c r="MWB1" s="46"/>
      <c r="MWC1" s="46"/>
      <c r="MWD1" s="46"/>
      <c r="MWE1" s="46"/>
      <c r="MWF1" s="46"/>
      <c r="MWG1" s="46"/>
      <c r="MWH1" s="46"/>
      <c r="MWI1" s="46"/>
      <c r="MWJ1" s="46"/>
      <c r="MWK1" s="46"/>
      <c r="MWL1" s="46"/>
      <c r="MWM1" s="46"/>
      <c r="MWN1" s="46"/>
      <c r="MWO1" s="46"/>
      <c r="MWP1" s="46"/>
      <c r="MWQ1" s="46"/>
      <c r="MWR1" s="46"/>
      <c r="MWS1" s="46"/>
      <c r="MWT1" s="46"/>
      <c r="MWU1" s="46"/>
      <c r="MWV1" s="46"/>
      <c r="MWW1" s="46"/>
      <c r="MWX1" s="46"/>
      <c r="MWY1" s="46"/>
      <c r="MWZ1" s="46"/>
      <c r="MXA1" s="46"/>
      <c r="MXB1" s="46"/>
      <c r="MXC1" s="46"/>
      <c r="MXD1" s="46"/>
      <c r="MXE1" s="46"/>
      <c r="MXF1" s="46"/>
      <c r="MXG1" s="46"/>
      <c r="MXH1" s="46"/>
      <c r="MXI1" s="46"/>
      <c r="MXJ1" s="46"/>
      <c r="MXK1" s="46"/>
      <c r="MXL1" s="46"/>
      <c r="MXM1" s="46"/>
      <c r="MXN1" s="46"/>
      <c r="MXO1" s="46"/>
      <c r="MXP1" s="46"/>
      <c r="MXQ1" s="46"/>
      <c r="MXR1" s="46"/>
      <c r="MXS1" s="46"/>
      <c r="MXT1" s="46"/>
      <c r="MXU1" s="46"/>
      <c r="MXV1" s="46"/>
      <c r="MXW1" s="46"/>
      <c r="MXX1" s="46"/>
      <c r="MXY1" s="46"/>
      <c r="MXZ1" s="46"/>
      <c r="MYA1" s="46"/>
      <c r="MYB1" s="46"/>
      <c r="MYC1" s="46"/>
      <c r="MYD1" s="46"/>
      <c r="MYE1" s="46"/>
      <c r="MYF1" s="46"/>
      <c r="MYG1" s="46"/>
      <c r="MYH1" s="46"/>
      <c r="MYI1" s="46"/>
      <c r="MYJ1" s="46"/>
      <c r="MYK1" s="46"/>
      <c r="MYL1" s="46"/>
      <c r="MYM1" s="46"/>
      <c r="MYN1" s="46"/>
      <c r="MYO1" s="46"/>
      <c r="MYP1" s="46"/>
      <c r="MYQ1" s="46"/>
      <c r="MYR1" s="46"/>
      <c r="MYS1" s="46"/>
      <c r="MYT1" s="46"/>
      <c r="MYU1" s="46"/>
      <c r="MYV1" s="46"/>
      <c r="MYW1" s="46"/>
      <c r="MYX1" s="46"/>
      <c r="MYY1" s="46"/>
      <c r="MYZ1" s="46"/>
      <c r="MZA1" s="46"/>
      <c r="MZB1" s="46"/>
      <c r="MZC1" s="46"/>
      <c r="MZD1" s="46"/>
      <c r="MZE1" s="46"/>
      <c r="MZF1" s="46"/>
      <c r="MZG1" s="46"/>
      <c r="MZH1" s="46"/>
      <c r="MZI1" s="46"/>
      <c r="MZJ1" s="46"/>
      <c r="MZK1" s="46"/>
      <c r="MZL1" s="46"/>
      <c r="MZM1" s="46"/>
      <c r="MZN1" s="46"/>
      <c r="MZO1" s="46"/>
      <c r="MZP1" s="46"/>
      <c r="MZQ1" s="46"/>
      <c r="MZR1" s="46"/>
      <c r="MZS1" s="46"/>
      <c r="MZT1" s="46"/>
      <c r="MZU1" s="46"/>
      <c r="MZV1" s="46"/>
      <c r="MZW1" s="46"/>
      <c r="MZX1" s="46"/>
      <c r="MZY1" s="46"/>
      <c r="MZZ1" s="46"/>
      <c r="NAA1" s="46"/>
      <c r="NAB1" s="46"/>
      <c r="NAC1" s="46"/>
      <c r="NAD1" s="46"/>
      <c r="NAE1" s="46"/>
      <c r="NAF1" s="46"/>
      <c r="NAG1" s="46"/>
      <c r="NAH1" s="46"/>
      <c r="NAI1" s="46"/>
      <c r="NAJ1" s="46"/>
      <c r="NAK1" s="46"/>
      <c r="NAL1" s="46"/>
      <c r="NAM1" s="46"/>
      <c r="NAN1" s="46"/>
      <c r="NAO1" s="46"/>
      <c r="NAP1" s="46"/>
      <c r="NAQ1" s="46"/>
      <c r="NAR1" s="46"/>
      <c r="NAS1" s="46"/>
      <c r="NAT1" s="46"/>
      <c r="NAU1" s="46"/>
      <c r="NAV1" s="46"/>
      <c r="NAW1" s="46"/>
      <c r="NAX1" s="46"/>
      <c r="NAY1" s="46"/>
      <c r="NAZ1" s="46"/>
      <c r="NBA1" s="46"/>
      <c r="NBB1" s="46"/>
      <c r="NBC1" s="46"/>
      <c r="NBD1" s="46"/>
      <c r="NBE1" s="46"/>
      <c r="NBF1" s="46"/>
      <c r="NBG1" s="46"/>
      <c r="NBH1" s="46"/>
      <c r="NBI1" s="46"/>
      <c r="NBJ1" s="46"/>
      <c r="NBK1" s="46"/>
      <c r="NBL1" s="46"/>
      <c r="NBM1" s="46"/>
      <c r="NBN1" s="46"/>
      <c r="NBO1" s="46"/>
      <c r="NBP1" s="46"/>
      <c r="NBQ1" s="46"/>
      <c r="NBR1" s="46"/>
      <c r="NBS1" s="46"/>
      <c r="NBT1" s="46"/>
      <c r="NBU1" s="46"/>
      <c r="NBV1" s="46"/>
      <c r="NBW1" s="46"/>
      <c r="NBX1" s="46"/>
      <c r="NBY1" s="46"/>
      <c r="NBZ1" s="46"/>
      <c r="NCA1" s="46"/>
      <c r="NCB1" s="46"/>
      <c r="NCC1" s="46"/>
      <c r="NCD1" s="46"/>
      <c r="NCE1" s="46"/>
      <c r="NCF1" s="46"/>
      <c r="NCG1" s="46"/>
      <c r="NCH1" s="46"/>
      <c r="NCI1" s="46"/>
      <c r="NCJ1" s="46"/>
      <c r="NCK1" s="46"/>
      <c r="NCL1" s="46"/>
      <c r="NCM1" s="46"/>
      <c r="NCN1" s="46"/>
      <c r="NCO1" s="46"/>
      <c r="NCP1" s="46"/>
      <c r="NCQ1" s="46"/>
      <c r="NCR1" s="46"/>
      <c r="NCS1" s="46"/>
      <c r="NCT1" s="46"/>
      <c r="NCU1" s="46"/>
      <c r="NCV1" s="46"/>
      <c r="NCW1" s="46"/>
      <c r="NCX1" s="46"/>
      <c r="NCY1" s="46"/>
      <c r="NCZ1" s="46"/>
      <c r="NDA1" s="46"/>
      <c r="NDB1" s="46"/>
      <c r="NDC1" s="46"/>
      <c r="NDD1" s="46"/>
      <c r="NDE1" s="46"/>
      <c r="NDF1" s="46"/>
      <c r="NDG1" s="46"/>
      <c r="NDH1" s="46"/>
      <c r="NDI1" s="46"/>
      <c r="NDJ1" s="46"/>
      <c r="NDK1" s="46"/>
      <c r="NDL1" s="46"/>
      <c r="NDM1" s="46"/>
      <c r="NDN1" s="46"/>
      <c r="NDO1" s="46"/>
      <c r="NDP1" s="46"/>
      <c r="NDQ1" s="46"/>
      <c r="NDR1" s="46"/>
      <c r="NDS1" s="46"/>
      <c r="NDT1" s="46"/>
      <c r="NDU1" s="46"/>
      <c r="NDV1" s="46"/>
      <c r="NDW1" s="46"/>
      <c r="NDX1" s="46"/>
      <c r="NDY1" s="46"/>
      <c r="NDZ1" s="46"/>
      <c r="NEA1" s="46"/>
      <c r="NEB1" s="46"/>
      <c r="NEC1" s="46"/>
      <c r="NED1" s="46"/>
      <c r="NEE1" s="46"/>
      <c r="NEF1" s="46"/>
      <c r="NEG1" s="46"/>
      <c r="NEH1" s="46"/>
      <c r="NEI1" s="46"/>
      <c r="NEJ1" s="46"/>
      <c r="NEK1" s="46"/>
      <c r="NEL1" s="46"/>
      <c r="NEM1" s="46"/>
      <c r="NEN1" s="46"/>
      <c r="NEO1" s="46"/>
      <c r="NEP1" s="46"/>
      <c r="NEQ1" s="46"/>
      <c r="NER1" s="46"/>
      <c r="NES1" s="46"/>
      <c r="NET1" s="46"/>
      <c r="NEU1" s="46"/>
      <c r="NEV1" s="46"/>
      <c r="NEW1" s="46"/>
      <c r="NEX1" s="46"/>
      <c r="NEY1" s="46"/>
      <c r="NEZ1" s="46"/>
      <c r="NFA1" s="46"/>
      <c r="NFB1" s="46"/>
      <c r="NFC1" s="46"/>
      <c r="NFD1" s="46"/>
      <c r="NFE1" s="46"/>
      <c r="NFF1" s="46"/>
      <c r="NFG1" s="46"/>
      <c r="NFH1" s="46"/>
      <c r="NFI1" s="46"/>
      <c r="NFJ1" s="46"/>
      <c r="NFK1" s="46"/>
      <c r="NFL1" s="46"/>
      <c r="NFM1" s="46"/>
      <c r="NFN1" s="46"/>
      <c r="NFO1" s="46"/>
      <c r="NFP1" s="46"/>
      <c r="NFQ1" s="46"/>
      <c r="NFR1" s="46"/>
      <c r="NFS1" s="46"/>
      <c r="NFT1" s="46"/>
      <c r="NFU1" s="46"/>
      <c r="NFV1" s="46"/>
      <c r="NFW1" s="46"/>
      <c r="NFX1" s="46"/>
      <c r="NFY1" s="46"/>
      <c r="NFZ1" s="46"/>
      <c r="NGA1" s="46"/>
      <c r="NGB1" s="46"/>
      <c r="NGC1" s="46"/>
      <c r="NGD1" s="46"/>
      <c r="NGE1" s="46"/>
      <c r="NGF1" s="46"/>
      <c r="NGG1" s="46"/>
      <c r="NGH1" s="46"/>
      <c r="NGI1" s="46"/>
      <c r="NGJ1" s="46"/>
      <c r="NGK1" s="46"/>
      <c r="NGL1" s="46"/>
      <c r="NGM1" s="46"/>
      <c r="NGN1" s="46"/>
      <c r="NGO1" s="46"/>
      <c r="NGP1" s="46"/>
      <c r="NGQ1" s="46"/>
      <c r="NGR1" s="46"/>
      <c r="NGS1" s="46"/>
      <c r="NGT1" s="46"/>
      <c r="NGU1" s="46"/>
      <c r="NGV1" s="46"/>
      <c r="NGW1" s="46"/>
      <c r="NGX1" s="46"/>
      <c r="NGY1" s="46"/>
      <c r="NGZ1" s="46"/>
      <c r="NHA1" s="46"/>
      <c r="NHB1" s="46"/>
      <c r="NHC1" s="46"/>
      <c r="NHD1" s="46"/>
      <c r="NHE1" s="46"/>
      <c r="NHF1" s="46"/>
      <c r="NHG1" s="46"/>
      <c r="NHH1" s="46"/>
      <c r="NHI1" s="46"/>
      <c r="NHJ1" s="46"/>
      <c r="NHK1" s="46"/>
      <c r="NHL1" s="46"/>
      <c r="NHM1" s="46"/>
      <c r="NHN1" s="46"/>
      <c r="NHO1" s="46"/>
      <c r="NHP1" s="46"/>
      <c r="NHQ1" s="46"/>
      <c r="NHR1" s="46"/>
      <c r="NHS1" s="46"/>
      <c r="NHT1" s="46"/>
      <c r="NHU1" s="46"/>
      <c r="NHV1" s="46"/>
      <c r="NHW1" s="46"/>
      <c r="NHX1" s="46"/>
      <c r="NHY1" s="46"/>
      <c r="NHZ1" s="46"/>
      <c r="NIA1" s="46"/>
      <c r="NIB1" s="46"/>
      <c r="NIC1" s="46"/>
      <c r="NID1" s="46"/>
      <c r="NIE1" s="46"/>
      <c r="NIF1" s="46"/>
      <c r="NIG1" s="46"/>
      <c r="NIH1" s="46"/>
      <c r="NII1" s="46"/>
      <c r="NIJ1" s="46"/>
      <c r="NIK1" s="46"/>
      <c r="NIL1" s="46"/>
      <c r="NIM1" s="46"/>
      <c r="NIN1" s="46"/>
      <c r="NIO1" s="46"/>
      <c r="NIP1" s="46"/>
      <c r="NIQ1" s="46"/>
      <c r="NIR1" s="46"/>
      <c r="NIS1" s="46"/>
      <c r="NIT1" s="46"/>
      <c r="NIU1" s="46"/>
      <c r="NIV1" s="46"/>
      <c r="NIW1" s="46"/>
      <c r="NIX1" s="46"/>
      <c r="NIY1" s="46"/>
      <c r="NIZ1" s="46"/>
      <c r="NJA1" s="46"/>
      <c r="NJB1" s="46"/>
      <c r="NJC1" s="46"/>
      <c r="NJD1" s="46"/>
      <c r="NJE1" s="46"/>
      <c r="NJF1" s="46"/>
      <c r="NJG1" s="46"/>
      <c r="NJH1" s="46"/>
      <c r="NJI1" s="46"/>
      <c r="NJJ1" s="46"/>
      <c r="NJK1" s="46"/>
      <c r="NJL1" s="46"/>
      <c r="NJM1" s="46"/>
      <c r="NJN1" s="46"/>
      <c r="NJO1" s="46"/>
      <c r="NJP1" s="46"/>
      <c r="NJQ1" s="46"/>
      <c r="NJR1" s="46"/>
      <c r="NJS1" s="46"/>
      <c r="NJT1" s="46"/>
      <c r="NJU1" s="46"/>
      <c r="NJV1" s="46"/>
      <c r="NJW1" s="46"/>
      <c r="NJX1" s="46"/>
      <c r="NJY1" s="46"/>
      <c r="NJZ1" s="46"/>
      <c r="NKA1" s="46"/>
      <c r="NKB1" s="46"/>
      <c r="NKC1" s="46"/>
      <c r="NKD1" s="46"/>
      <c r="NKE1" s="46"/>
      <c r="NKF1" s="46"/>
      <c r="NKG1" s="46"/>
      <c r="NKH1" s="46"/>
      <c r="NKI1" s="46"/>
      <c r="NKJ1" s="46"/>
      <c r="NKK1" s="46"/>
      <c r="NKL1" s="46"/>
      <c r="NKM1" s="46"/>
      <c r="NKN1" s="46"/>
      <c r="NKO1" s="46"/>
      <c r="NKP1" s="46"/>
      <c r="NKQ1" s="46"/>
      <c r="NKR1" s="46"/>
      <c r="NKS1" s="46"/>
      <c r="NKT1" s="46"/>
      <c r="NKU1" s="46"/>
      <c r="NKV1" s="46"/>
      <c r="NKW1" s="46"/>
      <c r="NKX1" s="46"/>
      <c r="NKY1" s="46"/>
      <c r="NKZ1" s="46"/>
      <c r="NLA1" s="46"/>
      <c r="NLB1" s="46"/>
      <c r="NLC1" s="46"/>
      <c r="NLD1" s="46"/>
      <c r="NLE1" s="46"/>
      <c r="NLF1" s="46"/>
      <c r="NLG1" s="46"/>
      <c r="NLH1" s="46"/>
      <c r="NLI1" s="46"/>
      <c r="NLJ1" s="46"/>
      <c r="NLK1" s="46"/>
      <c r="NLL1" s="46"/>
      <c r="NLM1" s="46"/>
      <c r="NLN1" s="46"/>
      <c r="NLO1" s="46"/>
      <c r="NLP1" s="46"/>
      <c r="NLQ1" s="46"/>
      <c r="NLR1" s="46"/>
      <c r="NLS1" s="46"/>
      <c r="NLT1" s="46"/>
      <c r="NLU1" s="46"/>
      <c r="NLV1" s="46"/>
      <c r="NLW1" s="46"/>
      <c r="NLX1" s="46"/>
      <c r="NLY1" s="46"/>
      <c r="NLZ1" s="46"/>
      <c r="NMA1" s="46"/>
      <c r="NMB1" s="46"/>
      <c r="NMC1" s="46"/>
      <c r="NMD1" s="46"/>
      <c r="NME1" s="46"/>
      <c r="NMF1" s="46"/>
      <c r="NMG1" s="46"/>
      <c r="NMH1" s="46"/>
      <c r="NMI1" s="46"/>
      <c r="NMJ1" s="46"/>
      <c r="NMK1" s="46"/>
      <c r="NML1" s="46"/>
      <c r="NMM1" s="46"/>
      <c r="NMN1" s="46"/>
      <c r="NMO1" s="46"/>
      <c r="NMP1" s="46"/>
      <c r="NMQ1" s="46"/>
      <c r="NMR1" s="46"/>
      <c r="NMS1" s="46"/>
      <c r="NMT1" s="46"/>
      <c r="NMU1" s="46"/>
      <c r="NMV1" s="46"/>
      <c r="NMW1" s="46"/>
      <c r="NMX1" s="46"/>
      <c r="NMY1" s="46"/>
      <c r="NMZ1" s="46"/>
      <c r="NNA1" s="46"/>
      <c r="NNB1" s="46"/>
      <c r="NNC1" s="46"/>
      <c r="NND1" s="46"/>
      <c r="NNE1" s="46"/>
      <c r="NNF1" s="46"/>
      <c r="NNG1" s="46"/>
      <c r="NNH1" s="46"/>
      <c r="NNI1" s="46"/>
      <c r="NNJ1" s="46"/>
      <c r="NNK1" s="46"/>
      <c r="NNL1" s="46"/>
      <c r="NNM1" s="46"/>
      <c r="NNN1" s="46"/>
      <c r="NNO1" s="46"/>
      <c r="NNP1" s="46"/>
      <c r="NNQ1" s="46"/>
      <c r="NNR1" s="46"/>
      <c r="NNS1" s="46"/>
      <c r="NNT1" s="46"/>
      <c r="NNU1" s="46"/>
      <c r="NNV1" s="46"/>
      <c r="NNW1" s="46"/>
      <c r="NNX1" s="46"/>
      <c r="NNY1" s="46"/>
      <c r="NNZ1" s="46"/>
      <c r="NOA1" s="46"/>
      <c r="NOB1" s="46"/>
      <c r="NOC1" s="46"/>
      <c r="NOD1" s="46"/>
      <c r="NOE1" s="46"/>
      <c r="NOF1" s="46"/>
      <c r="NOG1" s="46"/>
      <c r="NOH1" s="46"/>
      <c r="NOI1" s="46"/>
      <c r="NOJ1" s="46"/>
      <c r="NOK1" s="46"/>
      <c r="NOL1" s="46"/>
      <c r="NOM1" s="46"/>
      <c r="NON1" s="46"/>
      <c r="NOO1" s="46"/>
      <c r="NOP1" s="46"/>
      <c r="NOQ1" s="46"/>
      <c r="NOR1" s="46"/>
      <c r="NOS1" s="46"/>
      <c r="NOT1" s="46"/>
      <c r="NOU1" s="46"/>
      <c r="NOV1" s="46"/>
      <c r="NOW1" s="46"/>
      <c r="NOX1" s="46"/>
      <c r="NOY1" s="46"/>
      <c r="NOZ1" s="46"/>
      <c r="NPA1" s="46"/>
      <c r="NPB1" s="46"/>
      <c r="NPC1" s="46"/>
      <c r="NPD1" s="46"/>
      <c r="NPE1" s="46"/>
      <c r="NPF1" s="46"/>
      <c r="NPG1" s="46"/>
      <c r="NPH1" s="46"/>
      <c r="NPI1" s="46"/>
      <c r="NPJ1" s="46"/>
      <c r="NPK1" s="46"/>
      <c r="NPL1" s="46"/>
      <c r="NPM1" s="46"/>
      <c r="NPN1" s="46"/>
      <c r="NPO1" s="46"/>
      <c r="NPP1" s="46"/>
      <c r="NPQ1" s="46"/>
      <c r="NPR1" s="46"/>
      <c r="NPS1" s="46"/>
      <c r="NPT1" s="46"/>
      <c r="NPU1" s="46"/>
      <c r="NPV1" s="46"/>
      <c r="NPW1" s="46"/>
      <c r="NPX1" s="46"/>
      <c r="NPY1" s="46"/>
      <c r="NPZ1" s="46"/>
      <c r="NQA1" s="46"/>
      <c r="NQB1" s="46"/>
      <c r="NQC1" s="46"/>
      <c r="NQD1" s="46"/>
      <c r="NQE1" s="46"/>
      <c r="NQF1" s="46"/>
      <c r="NQG1" s="46"/>
      <c r="NQH1" s="46"/>
      <c r="NQI1" s="46"/>
      <c r="NQJ1" s="46"/>
      <c r="NQK1" s="46"/>
      <c r="NQL1" s="46"/>
      <c r="NQM1" s="46"/>
      <c r="NQN1" s="46"/>
      <c r="NQO1" s="46"/>
      <c r="NQP1" s="46"/>
      <c r="NQQ1" s="46"/>
      <c r="NQR1" s="46"/>
      <c r="NQS1" s="46"/>
      <c r="NQT1" s="46"/>
      <c r="NQU1" s="46"/>
      <c r="NQV1" s="46"/>
      <c r="NQW1" s="46"/>
      <c r="NQX1" s="46"/>
      <c r="NQY1" s="46"/>
      <c r="NQZ1" s="46"/>
      <c r="NRA1" s="46"/>
      <c r="NRB1" s="46"/>
      <c r="NRC1" s="46"/>
      <c r="NRD1" s="46"/>
      <c r="NRE1" s="46"/>
      <c r="NRF1" s="46"/>
      <c r="NRG1" s="46"/>
      <c r="NRH1" s="46"/>
      <c r="NRI1" s="46"/>
      <c r="NRJ1" s="46"/>
      <c r="NRK1" s="46"/>
      <c r="NRL1" s="46"/>
      <c r="NRM1" s="46"/>
      <c r="NRN1" s="46"/>
      <c r="NRO1" s="46"/>
      <c r="NRP1" s="46"/>
      <c r="NRQ1" s="46"/>
      <c r="NRR1" s="46"/>
      <c r="NRS1" s="46"/>
      <c r="NRT1" s="46"/>
      <c r="NRU1" s="46"/>
      <c r="NRV1" s="46"/>
      <c r="NRW1" s="46"/>
      <c r="NRX1" s="46"/>
      <c r="NRY1" s="46"/>
      <c r="NRZ1" s="46"/>
      <c r="NSA1" s="46"/>
      <c r="NSB1" s="46"/>
      <c r="NSC1" s="46"/>
      <c r="NSD1" s="46"/>
      <c r="NSE1" s="46"/>
      <c r="NSF1" s="46"/>
      <c r="NSG1" s="46"/>
      <c r="NSH1" s="46"/>
      <c r="NSI1" s="46"/>
      <c r="NSJ1" s="46"/>
      <c r="NSK1" s="46"/>
      <c r="NSL1" s="46"/>
      <c r="NSM1" s="46"/>
      <c r="NSN1" s="46"/>
      <c r="NSO1" s="46"/>
      <c r="NSP1" s="46"/>
      <c r="NSQ1" s="46"/>
      <c r="NSR1" s="46"/>
      <c r="NSS1" s="46"/>
      <c r="NST1" s="46"/>
      <c r="NSU1" s="46"/>
      <c r="NSV1" s="46"/>
      <c r="NSW1" s="46"/>
      <c r="NSX1" s="46"/>
      <c r="NSY1" s="46"/>
      <c r="NSZ1" s="46"/>
      <c r="NTA1" s="46"/>
      <c r="NTB1" s="46"/>
      <c r="NTC1" s="46"/>
      <c r="NTD1" s="46"/>
      <c r="NTE1" s="46"/>
      <c r="NTF1" s="46"/>
      <c r="NTG1" s="46"/>
      <c r="NTH1" s="46"/>
      <c r="NTI1" s="46"/>
      <c r="NTJ1" s="46"/>
      <c r="NTK1" s="46"/>
      <c r="NTL1" s="46"/>
      <c r="NTM1" s="46"/>
      <c r="NTN1" s="46"/>
      <c r="NTO1" s="46"/>
      <c r="NTP1" s="46"/>
      <c r="NTQ1" s="46"/>
      <c r="NTR1" s="46"/>
      <c r="NTS1" s="46"/>
      <c r="NTT1" s="46"/>
      <c r="NTU1" s="46"/>
      <c r="NTV1" s="46"/>
      <c r="NTW1" s="46"/>
      <c r="NTX1" s="46"/>
      <c r="NTY1" s="46"/>
      <c r="NTZ1" s="46"/>
      <c r="NUA1" s="46"/>
      <c r="NUB1" s="46"/>
      <c r="NUC1" s="46"/>
      <c r="NUD1" s="46"/>
      <c r="NUE1" s="46"/>
      <c r="NUF1" s="46"/>
      <c r="NUG1" s="46"/>
      <c r="NUH1" s="46"/>
      <c r="NUI1" s="46"/>
      <c r="NUJ1" s="46"/>
      <c r="NUK1" s="46"/>
      <c r="NUL1" s="46"/>
      <c r="NUM1" s="46"/>
      <c r="NUN1" s="46"/>
      <c r="NUO1" s="46"/>
      <c r="NUP1" s="46"/>
      <c r="NUQ1" s="46"/>
      <c r="NUR1" s="46"/>
      <c r="NUS1" s="46"/>
      <c r="NUT1" s="46"/>
      <c r="NUU1" s="46"/>
      <c r="NUV1" s="46"/>
      <c r="NUW1" s="46"/>
      <c r="NUX1" s="46"/>
      <c r="NUY1" s="46"/>
      <c r="NUZ1" s="46"/>
      <c r="NVA1" s="46"/>
      <c r="NVB1" s="46"/>
      <c r="NVC1" s="46"/>
      <c r="NVD1" s="46"/>
      <c r="NVE1" s="46"/>
      <c r="NVF1" s="46"/>
      <c r="NVG1" s="46"/>
      <c r="NVH1" s="46"/>
      <c r="NVI1" s="46"/>
      <c r="NVJ1" s="46"/>
      <c r="NVK1" s="46"/>
      <c r="NVL1" s="46"/>
      <c r="NVM1" s="46"/>
      <c r="NVN1" s="46"/>
      <c r="NVO1" s="46"/>
      <c r="NVP1" s="46"/>
      <c r="NVQ1" s="46"/>
      <c r="NVR1" s="46"/>
      <c r="NVS1" s="46"/>
      <c r="NVT1" s="46"/>
      <c r="NVU1" s="46"/>
      <c r="NVV1" s="46"/>
      <c r="NVW1" s="46"/>
      <c r="NVX1" s="46"/>
      <c r="NVY1" s="46"/>
      <c r="NVZ1" s="46"/>
      <c r="NWA1" s="46"/>
      <c r="NWB1" s="46"/>
      <c r="NWC1" s="46"/>
      <c r="NWD1" s="46"/>
      <c r="NWE1" s="46"/>
      <c r="NWF1" s="46"/>
      <c r="NWG1" s="46"/>
      <c r="NWH1" s="46"/>
      <c r="NWI1" s="46"/>
      <c r="NWJ1" s="46"/>
      <c r="NWK1" s="46"/>
      <c r="NWL1" s="46"/>
      <c r="NWM1" s="46"/>
      <c r="NWN1" s="46"/>
      <c r="NWO1" s="46"/>
      <c r="NWP1" s="46"/>
      <c r="NWQ1" s="46"/>
      <c r="NWR1" s="46"/>
      <c r="NWS1" s="46"/>
      <c r="NWT1" s="46"/>
      <c r="NWU1" s="46"/>
      <c r="NWV1" s="46"/>
      <c r="NWW1" s="46"/>
      <c r="NWX1" s="46"/>
      <c r="NWY1" s="46"/>
      <c r="NWZ1" s="46"/>
      <c r="NXA1" s="46"/>
      <c r="NXB1" s="46"/>
      <c r="NXC1" s="46"/>
      <c r="NXD1" s="46"/>
      <c r="NXE1" s="46"/>
      <c r="NXF1" s="46"/>
      <c r="NXG1" s="46"/>
      <c r="NXH1" s="46"/>
      <c r="NXI1" s="46"/>
      <c r="NXJ1" s="46"/>
      <c r="NXK1" s="46"/>
      <c r="NXL1" s="46"/>
      <c r="NXM1" s="46"/>
      <c r="NXN1" s="46"/>
      <c r="NXO1" s="46"/>
      <c r="NXP1" s="46"/>
      <c r="NXQ1" s="46"/>
      <c r="NXR1" s="46"/>
      <c r="NXS1" s="46"/>
      <c r="NXT1" s="46"/>
      <c r="NXU1" s="46"/>
      <c r="NXV1" s="46"/>
      <c r="NXW1" s="46"/>
      <c r="NXX1" s="46"/>
      <c r="NXY1" s="46"/>
      <c r="NXZ1" s="46"/>
      <c r="NYA1" s="46"/>
      <c r="NYB1" s="46"/>
      <c r="NYC1" s="46"/>
      <c r="NYD1" s="46"/>
      <c r="NYE1" s="46"/>
      <c r="NYF1" s="46"/>
      <c r="NYG1" s="46"/>
      <c r="NYH1" s="46"/>
      <c r="NYI1" s="46"/>
      <c r="NYJ1" s="46"/>
      <c r="NYK1" s="46"/>
      <c r="NYL1" s="46"/>
      <c r="NYM1" s="46"/>
      <c r="NYN1" s="46"/>
      <c r="NYO1" s="46"/>
      <c r="NYP1" s="46"/>
      <c r="NYQ1" s="46"/>
      <c r="NYR1" s="46"/>
      <c r="NYS1" s="46"/>
      <c r="NYT1" s="46"/>
      <c r="NYU1" s="46"/>
      <c r="NYV1" s="46"/>
      <c r="NYW1" s="46"/>
      <c r="NYX1" s="46"/>
      <c r="NYY1" s="46"/>
      <c r="NYZ1" s="46"/>
      <c r="NZA1" s="46"/>
      <c r="NZB1" s="46"/>
      <c r="NZC1" s="46"/>
      <c r="NZD1" s="46"/>
      <c r="NZE1" s="46"/>
      <c r="NZF1" s="46"/>
      <c r="NZG1" s="46"/>
      <c r="NZH1" s="46"/>
      <c r="NZI1" s="46"/>
      <c r="NZJ1" s="46"/>
      <c r="NZK1" s="46"/>
      <c r="NZL1" s="46"/>
      <c r="NZM1" s="46"/>
      <c r="NZN1" s="46"/>
      <c r="NZO1" s="46"/>
      <c r="NZP1" s="46"/>
      <c r="NZQ1" s="46"/>
      <c r="NZR1" s="46"/>
      <c r="NZS1" s="46"/>
      <c r="NZT1" s="46"/>
      <c r="NZU1" s="46"/>
      <c r="NZV1" s="46"/>
      <c r="NZW1" s="46"/>
      <c r="NZX1" s="46"/>
      <c r="NZY1" s="46"/>
      <c r="NZZ1" s="46"/>
      <c r="OAA1" s="46"/>
      <c r="OAB1" s="46"/>
      <c r="OAC1" s="46"/>
      <c r="OAD1" s="46"/>
      <c r="OAE1" s="46"/>
      <c r="OAF1" s="46"/>
      <c r="OAG1" s="46"/>
      <c r="OAH1" s="46"/>
      <c r="OAI1" s="46"/>
      <c r="OAJ1" s="46"/>
      <c r="OAK1" s="46"/>
      <c r="OAL1" s="46"/>
      <c r="OAM1" s="46"/>
      <c r="OAN1" s="46"/>
      <c r="OAO1" s="46"/>
      <c r="OAP1" s="46"/>
      <c r="OAQ1" s="46"/>
      <c r="OAR1" s="46"/>
      <c r="OAS1" s="46"/>
      <c r="OAT1" s="46"/>
      <c r="OAU1" s="46"/>
      <c r="OAV1" s="46"/>
      <c r="OAW1" s="46"/>
      <c r="OAX1" s="46"/>
      <c r="OAY1" s="46"/>
      <c r="OAZ1" s="46"/>
      <c r="OBA1" s="46"/>
      <c r="OBB1" s="46"/>
      <c r="OBC1" s="46"/>
      <c r="OBD1" s="46"/>
      <c r="OBE1" s="46"/>
      <c r="OBF1" s="46"/>
      <c r="OBG1" s="46"/>
      <c r="OBH1" s="46"/>
      <c r="OBI1" s="46"/>
      <c r="OBJ1" s="46"/>
      <c r="OBK1" s="46"/>
      <c r="OBL1" s="46"/>
      <c r="OBM1" s="46"/>
      <c r="OBN1" s="46"/>
      <c r="OBO1" s="46"/>
      <c r="OBP1" s="46"/>
      <c r="OBQ1" s="46"/>
      <c r="OBR1" s="46"/>
      <c r="OBS1" s="46"/>
      <c r="OBT1" s="46"/>
      <c r="OBU1" s="46"/>
      <c r="OBV1" s="46"/>
      <c r="OBW1" s="46"/>
      <c r="OBX1" s="46"/>
      <c r="OBY1" s="46"/>
      <c r="OBZ1" s="46"/>
      <c r="OCA1" s="46"/>
      <c r="OCB1" s="46"/>
      <c r="OCC1" s="46"/>
      <c r="OCD1" s="46"/>
      <c r="OCE1" s="46"/>
      <c r="OCF1" s="46"/>
      <c r="OCG1" s="46"/>
      <c r="OCH1" s="46"/>
      <c r="OCI1" s="46"/>
      <c r="OCJ1" s="46"/>
      <c r="OCK1" s="46"/>
      <c r="OCL1" s="46"/>
      <c r="OCM1" s="46"/>
      <c r="OCN1" s="46"/>
      <c r="OCO1" s="46"/>
      <c r="OCP1" s="46"/>
      <c r="OCQ1" s="46"/>
      <c r="OCR1" s="46"/>
      <c r="OCS1" s="46"/>
      <c r="OCT1" s="46"/>
      <c r="OCU1" s="46"/>
      <c r="OCV1" s="46"/>
      <c r="OCW1" s="46"/>
      <c r="OCX1" s="46"/>
      <c r="OCY1" s="46"/>
      <c r="OCZ1" s="46"/>
      <c r="ODA1" s="46"/>
      <c r="ODB1" s="46"/>
      <c r="ODC1" s="46"/>
      <c r="ODD1" s="46"/>
      <c r="ODE1" s="46"/>
      <c r="ODF1" s="46"/>
      <c r="ODG1" s="46"/>
      <c r="ODH1" s="46"/>
      <c r="ODI1" s="46"/>
      <c r="ODJ1" s="46"/>
      <c r="ODK1" s="46"/>
      <c r="ODL1" s="46"/>
      <c r="ODM1" s="46"/>
      <c r="ODN1" s="46"/>
      <c r="ODO1" s="46"/>
      <c r="ODP1" s="46"/>
      <c r="ODQ1" s="46"/>
      <c r="ODR1" s="46"/>
      <c r="ODS1" s="46"/>
      <c r="ODT1" s="46"/>
      <c r="ODU1" s="46"/>
      <c r="ODV1" s="46"/>
      <c r="ODW1" s="46"/>
      <c r="ODX1" s="46"/>
      <c r="ODY1" s="46"/>
      <c r="ODZ1" s="46"/>
      <c r="OEA1" s="46"/>
      <c r="OEB1" s="46"/>
      <c r="OEC1" s="46"/>
      <c r="OED1" s="46"/>
      <c r="OEE1" s="46"/>
      <c r="OEF1" s="46"/>
      <c r="OEG1" s="46"/>
      <c r="OEH1" s="46"/>
      <c r="OEI1" s="46"/>
      <c r="OEJ1" s="46"/>
      <c r="OEK1" s="46"/>
      <c r="OEL1" s="46"/>
      <c r="OEM1" s="46"/>
      <c r="OEN1" s="46"/>
      <c r="OEO1" s="46"/>
      <c r="OEP1" s="46"/>
      <c r="OEQ1" s="46"/>
      <c r="OER1" s="46"/>
      <c r="OES1" s="46"/>
      <c r="OET1" s="46"/>
      <c r="OEU1" s="46"/>
      <c r="OEV1" s="46"/>
      <c r="OEW1" s="46"/>
      <c r="OEX1" s="46"/>
      <c r="OEY1" s="46"/>
      <c r="OEZ1" s="46"/>
      <c r="OFA1" s="46"/>
      <c r="OFB1" s="46"/>
      <c r="OFC1" s="46"/>
      <c r="OFD1" s="46"/>
      <c r="OFE1" s="46"/>
      <c r="OFF1" s="46"/>
      <c r="OFG1" s="46"/>
      <c r="OFH1" s="46"/>
      <c r="OFI1" s="46"/>
      <c r="OFJ1" s="46"/>
      <c r="OFK1" s="46"/>
      <c r="OFL1" s="46"/>
      <c r="OFM1" s="46"/>
      <c r="OFN1" s="46"/>
      <c r="OFO1" s="46"/>
      <c r="OFP1" s="46"/>
      <c r="OFQ1" s="46"/>
      <c r="OFR1" s="46"/>
      <c r="OFS1" s="46"/>
      <c r="OFT1" s="46"/>
      <c r="OFU1" s="46"/>
      <c r="OFV1" s="46"/>
      <c r="OFW1" s="46"/>
      <c r="OFX1" s="46"/>
      <c r="OFY1" s="46"/>
      <c r="OFZ1" s="46"/>
      <c r="OGA1" s="46"/>
      <c r="OGB1" s="46"/>
      <c r="OGC1" s="46"/>
      <c r="OGD1" s="46"/>
      <c r="OGE1" s="46"/>
      <c r="OGF1" s="46"/>
      <c r="OGG1" s="46"/>
      <c r="OGH1" s="46"/>
      <c r="OGI1" s="46"/>
      <c r="OGJ1" s="46"/>
      <c r="OGK1" s="46"/>
      <c r="OGL1" s="46"/>
      <c r="OGM1" s="46"/>
      <c r="OGN1" s="46"/>
      <c r="OGO1" s="46"/>
      <c r="OGP1" s="46"/>
      <c r="OGQ1" s="46"/>
      <c r="OGR1" s="46"/>
      <c r="OGS1" s="46"/>
      <c r="OGT1" s="46"/>
      <c r="OGU1" s="46"/>
      <c r="OGV1" s="46"/>
      <c r="OGW1" s="46"/>
      <c r="OGX1" s="46"/>
      <c r="OGY1" s="46"/>
      <c r="OGZ1" s="46"/>
      <c r="OHA1" s="46"/>
      <c r="OHB1" s="46"/>
      <c r="OHC1" s="46"/>
      <c r="OHD1" s="46"/>
      <c r="OHE1" s="46"/>
      <c r="OHF1" s="46"/>
      <c r="OHG1" s="46"/>
      <c r="OHH1" s="46"/>
      <c r="OHI1" s="46"/>
      <c r="OHJ1" s="46"/>
      <c r="OHK1" s="46"/>
      <c r="OHL1" s="46"/>
      <c r="OHM1" s="46"/>
      <c r="OHN1" s="46"/>
      <c r="OHO1" s="46"/>
      <c r="OHP1" s="46"/>
      <c r="OHQ1" s="46"/>
      <c r="OHR1" s="46"/>
      <c r="OHS1" s="46"/>
      <c r="OHT1" s="46"/>
      <c r="OHU1" s="46"/>
      <c r="OHV1" s="46"/>
      <c r="OHW1" s="46"/>
      <c r="OHX1" s="46"/>
      <c r="OHY1" s="46"/>
      <c r="OHZ1" s="46"/>
      <c r="OIA1" s="46"/>
      <c r="OIB1" s="46"/>
      <c r="OIC1" s="46"/>
      <c r="OID1" s="46"/>
      <c r="OIE1" s="46"/>
      <c r="OIF1" s="46"/>
      <c r="OIG1" s="46"/>
      <c r="OIH1" s="46"/>
      <c r="OII1" s="46"/>
      <c r="OIJ1" s="46"/>
      <c r="OIK1" s="46"/>
      <c r="OIL1" s="46"/>
      <c r="OIM1" s="46"/>
      <c r="OIN1" s="46"/>
      <c r="OIO1" s="46"/>
      <c r="OIP1" s="46"/>
      <c r="OIQ1" s="46"/>
      <c r="OIR1" s="46"/>
      <c r="OIS1" s="46"/>
      <c r="OIT1" s="46"/>
      <c r="OIU1" s="46"/>
      <c r="OIV1" s="46"/>
      <c r="OIW1" s="46"/>
      <c r="OIX1" s="46"/>
      <c r="OIY1" s="46"/>
      <c r="OIZ1" s="46"/>
      <c r="OJA1" s="46"/>
      <c r="OJB1" s="46"/>
      <c r="OJC1" s="46"/>
      <c r="OJD1" s="46"/>
      <c r="OJE1" s="46"/>
      <c r="OJF1" s="46"/>
      <c r="OJG1" s="46"/>
      <c r="OJH1" s="46"/>
      <c r="OJI1" s="46"/>
      <c r="OJJ1" s="46"/>
      <c r="OJK1" s="46"/>
      <c r="OJL1" s="46"/>
      <c r="OJM1" s="46"/>
      <c r="OJN1" s="46"/>
      <c r="OJO1" s="46"/>
      <c r="OJP1" s="46"/>
      <c r="OJQ1" s="46"/>
      <c r="OJR1" s="46"/>
      <c r="OJS1" s="46"/>
      <c r="OJT1" s="46"/>
      <c r="OJU1" s="46"/>
      <c r="OJV1" s="46"/>
      <c r="OJW1" s="46"/>
      <c r="OJX1" s="46"/>
      <c r="OJY1" s="46"/>
      <c r="OJZ1" s="46"/>
      <c r="OKA1" s="46"/>
      <c r="OKB1" s="46"/>
      <c r="OKC1" s="46"/>
      <c r="OKD1" s="46"/>
      <c r="OKE1" s="46"/>
      <c r="OKF1" s="46"/>
      <c r="OKG1" s="46"/>
      <c r="OKH1" s="46"/>
      <c r="OKI1" s="46"/>
      <c r="OKJ1" s="46"/>
      <c r="OKK1" s="46"/>
      <c r="OKL1" s="46"/>
      <c r="OKM1" s="46"/>
      <c r="OKN1" s="46"/>
      <c r="OKO1" s="46"/>
      <c r="OKP1" s="46"/>
      <c r="OKQ1" s="46"/>
      <c r="OKR1" s="46"/>
      <c r="OKS1" s="46"/>
      <c r="OKT1" s="46"/>
      <c r="OKU1" s="46"/>
      <c r="OKV1" s="46"/>
      <c r="OKW1" s="46"/>
      <c r="OKX1" s="46"/>
      <c r="OKY1" s="46"/>
      <c r="OKZ1" s="46"/>
      <c r="OLA1" s="46"/>
      <c r="OLB1" s="46"/>
      <c r="OLC1" s="46"/>
      <c r="OLD1" s="46"/>
      <c r="OLE1" s="46"/>
      <c r="OLF1" s="46"/>
      <c r="OLG1" s="46"/>
      <c r="OLH1" s="46"/>
      <c r="OLI1" s="46"/>
      <c r="OLJ1" s="46"/>
      <c r="OLK1" s="46"/>
      <c r="OLL1" s="46"/>
      <c r="OLM1" s="46"/>
      <c r="OLN1" s="46"/>
      <c r="OLO1" s="46"/>
      <c r="OLP1" s="46"/>
      <c r="OLQ1" s="46"/>
      <c r="OLR1" s="46"/>
      <c r="OLS1" s="46"/>
      <c r="OLT1" s="46"/>
      <c r="OLU1" s="46"/>
      <c r="OLV1" s="46"/>
      <c r="OLW1" s="46"/>
      <c r="OLX1" s="46"/>
      <c r="OLY1" s="46"/>
      <c r="OLZ1" s="46"/>
      <c r="OMA1" s="46"/>
      <c r="OMB1" s="46"/>
      <c r="OMC1" s="46"/>
      <c r="OMD1" s="46"/>
      <c r="OME1" s="46"/>
      <c r="OMF1" s="46"/>
      <c r="OMG1" s="46"/>
      <c r="OMH1" s="46"/>
      <c r="OMI1" s="46"/>
      <c r="OMJ1" s="46"/>
      <c r="OMK1" s="46"/>
      <c r="OML1" s="46"/>
      <c r="OMM1" s="46"/>
      <c r="OMN1" s="46"/>
      <c r="OMO1" s="46"/>
      <c r="OMP1" s="46"/>
      <c r="OMQ1" s="46"/>
      <c r="OMR1" s="46"/>
      <c r="OMS1" s="46"/>
      <c r="OMT1" s="46"/>
      <c r="OMU1" s="46"/>
      <c r="OMV1" s="46"/>
      <c r="OMW1" s="46"/>
      <c r="OMX1" s="46"/>
      <c r="OMY1" s="46"/>
      <c r="OMZ1" s="46"/>
      <c r="ONA1" s="46"/>
      <c r="ONB1" s="46"/>
      <c r="ONC1" s="46"/>
      <c r="OND1" s="46"/>
      <c r="ONE1" s="46"/>
      <c r="ONF1" s="46"/>
      <c r="ONG1" s="46"/>
      <c r="ONH1" s="46"/>
      <c r="ONI1" s="46"/>
      <c r="ONJ1" s="46"/>
      <c r="ONK1" s="46"/>
      <c r="ONL1" s="46"/>
      <c r="ONM1" s="46"/>
      <c r="ONN1" s="46"/>
      <c r="ONO1" s="46"/>
      <c r="ONP1" s="46"/>
      <c r="ONQ1" s="46"/>
      <c r="ONR1" s="46"/>
      <c r="ONS1" s="46"/>
      <c r="ONT1" s="46"/>
      <c r="ONU1" s="46"/>
      <c r="ONV1" s="46"/>
      <c r="ONW1" s="46"/>
      <c r="ONX1" s="46"/>
      <c r="ONY1" s="46"/>
      <c r="ONZ1" s="46"/>
      <c r="OOA1" s="46"/>
      <c r="OOB1" s="46"/>
      <c r="OOC1" s="46"/>
      <c r="OOD1" s="46"/>
      <c r="OOE1" s="46"/>
      <c r="OOF1" s="46"/>
      <c r="OOG1" s="46"/>
      <c r="OOH1" s="46"/>
      <c r="OOI1" s="46"/>
      <c r="OOJ1" s="46"/>
      <c r="OOK1" s="46"/>
      <c r="OOL1" s="46"/>
      <c r="OOM1" s="46"/>
      <c r="OON1" s="46"/>
      <c r="OOO1" s="46"/>
      <c r="OOP1" s="46"/>
      <c r="OOQ1" s="46"/>
      <c r="OOR1" s="46"/>
      <c r="OOS1" s="46"/>
      <c r="OOT1" s="46"/>
      <c r="OOU1" s="46"/>
      <c r="OOV1" s="46"/>
      <c r="OOW1" s="46"/>
      <c r="OOX1" s="46"/>
      <c r="OOY1" s="46"/>
      <c r="OOZ1" s="46"/>
      <c r="OPA1" s="46"/>
      <c r="OPB1" s="46"/>
      <c r="OPC1" s="46"/>
      <c r="OPD1" s="46"/>
      <c r="OPE1" s="46"/>
      <c r="OPF1" s="46"/>
      <c r="OPG1" s="46"/>
      <c r="OPH1" s="46"/>
      <c r="OPI1" s="46"/>
      <c r="OPJ1" s="46"/>
      <c r="OPK1" s="46"/>
      <c r="OPL1" s="46"/>
      <c r="OPM1" s="46"/>
      <c r="OPN1" s="46"/>
      <c r="OPO1" s="46"/>
      <c r="OPP1" s="46"/>
      <c r="OPQ1" s="46"/>
      <c r="OPR1" s="46"/>
      <c r="OPS1" s="46"/>
      <c r="OPT1" s="46"/>
      <c r="OPU1" s="46"/>
      <c r="OPV1" s="46"/>
      <c r="OPW1" s="46"/>
      <c r="OPX1" s="46"/>
      <c r="OPY1" s="46"/>
      <c r="OPZ1" s="46"/>
      <c r="OQA1" s="46"/>
      <c r="OQB1" s="46"/>
      <c r="OQC1" s="46"/>
      <c r="OQD1" s="46"/>
      <c r="OQE1" s="46"/>
      <c r="OQF1" s="46"/>
      <c r="OQG1" s="46"/>
      <c r="OQH1" s="46"/>
      <c r="OQI1" s="46"/>
      <c r="OQJ1" s="46"/>
      <c r="OQK1" s="46"/>
      <c r="OQL1" s="46"/>
      <c r="OQM1" s="46"/>
      <c r="OQN1" s="46"/>
      <c r="OQO1" s="46"/>
      <c r="OQP1" s="46"/>
      <c r="OQQ1" s="46"/>
      <c r="OQR1" s="46"/>
      <c r="OQS1" s="46"/>
      <c r="OQT1" s="46"/>
      <c r="OQU1" s="46"/>
      <c r="OQV1" s="46"/>
      <c r="OQW1" s="46"/>
      <c r="OQX1" s="46"/>
      <c r="OQY1" s="46"/>
      <c r="OQZ1" s="46"/>
      <c r="ORA1" s="46"/>
      <c r="ORB1" s="46"/>
      <c r="ORC1" s="46"/>
      <c r="ORD1" s="46"/>
      <c r="ORE1" s="46"/>
      <c r="ORF1" s="46"/>
      <c r="ORG1" s="46"/>
      <c r="ORH1" s="46"/>
      <c r="ORI1" s="46"/>
      <c r="ORJ1" s="46"/>
      <c r="ORK1" s="46"/>
      <c r="ORL1" s="46"/>
      <c r="ORM1" s="46"/>
      <c r="ORN1" s="46"/>
      <c r="ORO1" s="46"/>
      <c r="ORP1" s="46"/>
      <c r="ORQ1" s="46"/>
      <c r="ORR1" s="46"/>
      <c r="ORS1" s="46"/>
      <c r="ORT1" s="46"/>
      <c r="ORU1" s="46"/>
      <c r="ORV1" s="46"/>
      <c r="ORW1" s="46"/>
      <c r="ORX1" s="46"/>
      <c r="ORY1" s="46"/>
      <c r="ORZ1" s="46"/>
      <c r="OSA1" s="46"/>
      <c r="OSB1" s="46"/>
      <c r="OSC1" s="46"/>
      <c r="OSD1" s="46"/>
      <c r="OSE1" s="46"/>
      <c r="OSF1" s="46"/>
      <c r="OSG1" s="46"/>
      <c r="OSH1" s="46"/>
      <c r="OSI1" s="46"/>
      <c r="OSJ1" s="46"/>
      <c r="OSK1" s="46"/>
      <c r="OSL1" s="46"/>
      <c r="OSM1" s="46"/>
      <c r="OSN1" s="46"/>
      <c r="OSO1" s="46"/>
      <c r="OSP1" s="46"/>
      <c r="OSQ1" s="46"/>
      <c r="OSR1" s="46"/>
      <c r="OSS1" s="46"/>
      <c r="OST1" s="46"/>
      <c r="OSU1" s="46"/>
      <c r="OSV1" s="46"/>
      <c r="OSW1" s="46"/>
      <c r="OSX1" s="46"/>
      <c r="OSY1" s="46"/>
      <c r="OSZ1" s="46"/>
      <c r="OTA1" s="46"/>
      <c r="OTB1" s="46"/>
      <c r="OTC1" s="46"/>
      <c r="OTD1" s="46"/>
      <c r="OTE1" s="46"/>
      <c r="OTF1" s="46"/>
      <c r="OTG1" s="46"/>
      <c r="OTH1" s="46"/>
      <c r="OTI1" s="46"/>
      <c r="OTJ1" s="46"/>
      <c r="OTK1" s="46"/>
      <c r="OTL1" s="46"/>
      <c r="OTM1" s="46"/>
      <c r="OTN1" s="46"/>
      <c r="OTO1" s="46"/>
      <c r="OTP1" s="46"/>
      <c r="OTQ1" s="46"/>
      <c r="OTR1" s="46"/>
      <c r="OTS1" s="46"/>
      <c r="OTT1" s="46"/>
      <c r="OTU1" s="46"/>
      <c r="OTV1" s="46"/>
      <c r="OTW1" s="46"/>
      <c r="OTX1" s="46"/>
      <c r="OTY1" s="46"/>
      <c r="OTZ1" s="46"/>
      <c r="OUA1" s="46"/>
      <c r="OUB1" s="46"/>
      <c r="OUC1" s="46"/>
      <c r="OUD1" s="46"/>
      <c r="OUE1" s="46"/>
      <c r="OUF1" s="46"/>
      <c r="OUG1" s="46"/>
      <c r="OUH1" s="46"/>
      <c r="OUI1" s="46"/>
      <c r="OUJ1" s="46"/>
      <c r="OUK1" s="46"/>
      <c r="OUL1" s="46"/>
      <c r="OUM1" s="46"/>
      <c r="OUN1" s="46"/>
      <c r="OUO1" s="46"/>
      <c r="OUP1" s="46"/>
      <c r="OUQ1" s="46"/>
      <c r="OUR1" s="46"/>
      <c r="OUS1" s="46"/>
      <c r="OUT1" s="46"/>
      <c r="OUU1" s="46"/>
      <c r="OUV1" s="46"/>
      <c r="OUW1" s="46"/>
      <c r="OUX1" s="46"/>
      <c r="OUY1" s="46"/>
      <c r="OUZ1" s="46"/>
      <c r="OVA1" s="46"/>
      <c r="OVB1" s="46"/>
      <c r="OVC1" s="46"/>
      <c r="OVD1" s="46"/>
      <c r="OVE1" s="46"/>
      <c r="OVF1" s="46"/>
      <c r="OVG1" s="46"/>
      <c r="OVH1" s="46"/>
      <c r="OVI1" s="46"/>
      <c r="OVJ1" s="46"/>
      <c r="OVK1" s="46"/>
      <c r="OVL1" s="46"/>
      <c r="OVM1" s="46"/>
      <c r="OVN1" s="46"/>
      <c r="OVO1" s="46"/>
      <c r="OVP1" s="46"/>
      <c r="OVQ1" s="46"/>
      <c r="OVR1" s="46"/>
      <c r="OVS1" s="46"/>
      <c r="OVT1" s="46"/>
      <c r="OVU1" s="46"/>
      <c r="OVV1" s="46"/>
      <c r="OVW1" s="46"/>
      <c r="OVX1" s="46"/>
      <c r="OVY1" s="46"/>
      <c r="OVZ1" s="46"/>
      <c r="OWA1" s="46"/>
      <c r="OWB1" s="46"/>
      <c r="OWC1" s="46"/>
      <c r="OWD1" s="46"/>
      <c r="OWE1" s="46"/>
      <c r="OWF1" s="46"/>
      <c r="OWG1" s="46"/>
      <c r="OWH1" s="46"/>
      <c r="OWI1" s="46"/>
      <c r="OWJ1" s="46"/>
      <c r="OWK1" s="46"/>
      <c r="OWL1" s="46"/>
      <c r="OWM1" s="46"/>
      <c r="OWN1" s="46"/>
      <c r="OWO1" s="46"/>
      <c r="OWP1" s="46"/>
      <c r="OWQ1" s="46"/>
      <c r="OWR1" s="46"/>
      <c r="OWS1" s="46"/>
      <c r="OWT1" s="46"/>
      <c r="OWU1" s="46"/>
      <c r="OWV1" s="46"/>
      <c r="OWW1" s="46"/>
      <c r="OWX1" s="46"/>
      <c r="OWY1" s="46"/>
      <c r="OWZ1" s="46"/>
      <c r="OXA1" s="46"/>
      <c r="OXB1" s="46"/>
      <c r="OXC1" s="46"/>
      <c r="OXD1" s="46"/>
      <c r="OXE1" s="46"/>
      <c r="OXF1" s="46"/>
      <c r="OXG1" s="46"/>
      <c r="OXH1" s="46"/>
      <c r="OXI1" s="46"/>
      <c r="OXJ1" s="46"/>
      <c r="OXK1" s="46"/>
      <c r="OXL1" s="46"/>
      <c r="OXM1" s="46"/>
      <c r="OXN1" s="46"/>
      <c r="OXO1" s="46"/>
      <c r="OXP1" s="46"/>
      <c r="OXQ1" s="46"/>
      <c r="OXR1" s="46"/>
      <c r="OXS1" s="46"/>
      <c r="OXT1" s="46"/>
      <c r="OXU1" s="46"/>
      <c r="OXV1" s="46"/>
      <c r="OXW1" s="46"/>
      <c r="OXX1" s="46"/>
      <c r="OXY1" s="46"/>
      <c r="OXZ1" s="46"/>
      <c r="OYA1" s="46"/>
      <c r="OYB1" s="46"/>
      <c r="OYC1" s="46"/>
      <c r="OYD1" s="46"/>
      <c r="OYE1" s="46"/>
      <c r="OYF1" s="46"/>
      <c r="OYG1" s="46"/>
      <c r="OYH1" s="46"/>
      <c r="OYI1" s="46"/>
      <c r="OYJ1" s="46"/>
      <c r="OYK1" s="46"/>
      <c r="OYL1" s="46"/>
      <c r="OYM1" s="46"/>
      <c r="OYN1" s="46"/>
      <c r="OYO1" s="46"/>
      <c r="OYP1" s="46"/>
      <c r="OYQ1" s="46"/>
      <c r="OYR1" s="46"/>
      <c r="OYS1" s="46"/>
      <c r="OYT1" s="46"/>
      <c r="OYU1" s="46"/>
      <c r="OYV1" s="46"/>
      <c r="OYW1" s="46"/>
      <c r="OYX1" s="46"/>
      <c r="OYY1" s="46"/>
      <c r="OYZ1" s="46"/>
      <c r="OZA1" s="46"/>
      <c r="OZB1" s="46"/>
      <c r="OZC1" s="46"/>
      <c r="OZD1" s="46"/>
      <c r="OZE1" s="46"/>
      <c r="OZF1" s="46"/>
      <c r="OZG1" s="46"/>
      <c r="OZH1" s="46"/>
      <c r="OZI1" s="46"/>
      <c r="OZJ1" s="46"/>
      <c r="OZK1" s="46"/>
      <c r="OZL1" s="46"/>
      <c r="OZM1" s="46"/>
      <c r="OZN1" s="46"/>
      <c r="OZO1" s="46"/>
      <c r="OZP1" s="46"/>
      <c r="OZQ1" s="46"/>
      <c r="OZR1" s="46"/>
      <c r="OZS1" s="46"/>
      <c r="OZT1" s="46"/>
      <c r="OZU1" s="46"/>
      <c r="OZV1" s="46"/>
      <c r="OZW1" s="46"/>
      <c r="OZX1" s="46"/>
      <c r="OZY1" s="46"/>
      <c r="OZZ1" s="46"/>
      <c r="PAA1" s="46"/>
      <c r="PAB1" s="46"/>
      <c r="PAC1" s="46"/>
      <c r="PAD1" s="46"/>
      <c r="PAE1" s="46"/>
      <c r="PAF1" s="46"/>
      <c r="PAG1" s="46"/>
      <c r="PAH1" s="46"/>
      <c r="PAI1" s="46"/>
      <c r="PAJ1" s="46"/>
      <c r="PAK1" s="46"/>
      <c r="PAL1" s="46"/>
      <c r="PAM1" s="46"/>
      <c r="PAN1" s="46"/>
      <c r="PAO1" s="46"/>
      <c r="PAP1" s="46"/>
      <c r="PAQ1" s="46"/>
      <c r="PAR1" s="46"/>
      <c r="PAS1" s="46"/>
      <c r="PAT1" s="46"/>
      <c r="PAU1" s="46"/>
      <c r="PAV1" s="46"/>
      <c r="PAW1" s="46"/>
      <c r="PAX1" s="46"/>
      <c r="PAY1" s="46"/>
      <c r="PAZ1" s="46"/>
      <c r="PBA1" s="46"/>
      <c r="PBB1" s="46"/>
      <c r="PBC1" s="46"/>
      <c r="PBD1" s="46"/>
      <c r="PBE1" s="46"/>
      <c r="PBF1" s="46"/>
      <c r="PBG1" s="46"/>
      <c r="PBH1" s="46"/>
      <c r="PBI1" s="46"/>
      <c r="PBJ1" s="46"/>
      <c r="PBK1" s="46"/>
      <c r="PBL1" s="46"/>
      <c r="PBM1" s="46"/>
      <c r="PBN1" s="46"/>
      <c r="PBO1" s="46"/>
      <c r="PBP1" s="46"/>
      <c r="PBQ1" s="46"/>
      <c r="PBR1" s="46"/>
      <c r="PBS1" s="46"/>
      <c r="PBT1" s="46"/>
      <c r="PBU1" s="46"/>
      <c r="PBV1" s="46"/>
      <c r="PBW1" s="46"/>
      <c r="PBX1" s="46"/>
      <c r="PBY1" s="46"/>
      <c r="PBZ1" s="46"/>
      <c r="PCA1" s="46"/>
      <c r="PCB1" s="46"/>
      <c r="PCC1" s="46"/>
      <c r="PCD1" s="46"/>
      <c r="PCE1" s="46"/>
      <c r="PCF1" s="46"/>
      <c r="PCG1" s="46"/>
      <c r="PCH1" s="46"/>
      <c r="PCI1" s="46"/>
      <c r="PCJ1" s="46"/>
      <c r="PCK1" s="46"/>
      <c r="PCL1" s="46"/>
      <c r="PCM1" s="46"/>
      <c r="PCN1" s="46"/>
      <c r="PCO1" s="46"/>
      <c r="PCP1" s="46"/>
      <c r="PCQ1" s="46"/>
      <c r="PCR1" s="46"/>
      <c r="PCS1" s="46"/>
      <c r="PCT1" s="46"/>
      <c r="PCU1" s="46"/>
      <c r="PCV1" s="46"/>
      <c r="PCW1" s="46"/>
      <c r="PCX1" s="46"/>
      <c r="PCY1" s="46"/>
      <c r="PCZ1" s="46"/>
      <c r="PDA1" s="46"/>
      <c r="PDB1" s="46"/>
      <c r="PDC1" s="46"/>
      <c r="PDD1" s="46"/>
      <c r="PDE1" s="46"/>
      <c r="PDF1" s="46"/>
      <c r="PDG1" s="46"/>
      <c r="PDH1" s="46"/>
      <c r="PDI1" s="46"/>
      <c r="PDJ1" s="46"/>
      <c r="PDK1" s="46"/>
      <c r="PDL1" s="46"/>
      <c r="PDM1" s="46"/>
      <c r="PDN1" s="46"/>
      <c r="PDO1" s="46"/>
      <c r="PDP1" s="46"/>
      <c r="PDQ1" s="46"/>
      <c r="PDR1" s="46"/>
      <c r="PDS1" s="46"/>
      <c r="PDT1" s="46"/>
      <c r="PDU1" s="46"/>
      <c r="PDV1" s="46"/>
      <c r="PDW1" s="46"/>
      <c r="PDX1" s="46"/>
      <c r="PDY1" s="46"/>
      <c r="PDZ1" s="46"/>
      <c r="PEA1" s="46"/>
      <c r="PEB1" s="46"/>
      <c r="PEC1" s="46"/>
      <c r="PED1" s="46"/>
      <c r="PEE1" s="46"/>
      <c r="PEF1" s="46"/>
      <c r="PEG1" s="46"/>
      <c r="PEH1" s="46"/>
      <c r="PEI1" s="46"/>
      <c r="PEJ1" s="46"/>
      <c r="PEK1" s="46"/>
      <c r="PEL1" s="46"/>
      <c r="PEM1" s="46"/>
      <c r="PEN1" s="46"/>
      <c r="PEO1" s="46"/>
      <c r="PEP1" s="46"/>
      <c r="PEQ1" s="46"/>
      <c r="PER1" s="46"/>
      <c r="PES1" s="46"/>
      <c r="PET1" s="46"/>
      <c r="PEU1" s="46"/>
      <c r="PEV1" s="46"/>
      <c r="PEW1" s="46"/>
      <c r="PEX1" s="46"/>
      <c r="PEY1" s="46"/>
      <c r="PEZ1" s="46"/>
      <c r="PFA1" s="46"/>
      <c r="PFB1" s="46"/>
      <c r="PFC1" s="46"/>
      <c r="PFD1" s="46"/>
      <c r="PFE1" s="46"/>
      <c r="PFF1" s="46"/>
      <c r="PFG1" s="46"/>
      <c r="PFH1" s="46"/>
      <c r="PFI1" s="46"/>
      <c r="PFJ1" s="46"/>
      <c r="PFK1" s="46"/>
      <c r="PFL1" s="46"/>
      <c r="PFM1" s="46"/>
      <c r="PFN1" s="46"/>
      <c r="PFO1" s="46"/>
      <c r="PFP1" s="46"/>
      <c r="PFQ1" s="46"/>
      <c r="PFR1" s="46"/>
      <c r="PFS1" s="46"/>
      <c r="PFT1" s="46"/>
      <c r="PFU1" s="46"/>
      <c r="PFV1" s="46"/>
      <c r="PFW1" s="46"/>
      <c r="PFX1" s="46"/>
      <c r="PFY1" s="46"/>
      <c r="PFZ1" s="46"/>
      <c r="PGA1" s="46"/>
      <c r="PGB1" s="46"/>
      <c r="PGC1" s="46"/>
      <c r="PGD1" s="46"/>
      <c r="PGE1" s="46"/>
      <c r="PGF1" s="46"/>
      <c r="PGG1" s="46"/>
      <c r="PGH1" s="46"/>
      <c r="PGI1" s="46"/>
      <c r="PGJ1" s="46"/>
      <c r="PGK1" s="46"/>
      <c r="PGL1" s="46"/>
      <c r="PGM1" s="46"/>
      <c r="PGN1" s="46"/>
      <c r="PGO1" s="46"/>
      <c r="PGP1" s="46"/>
      <c r="PGQ1" s="46"/>
      <c r="PGR1" s="46"/>
      <c r="PGS1" s="46"/>
      <c r="PGT1" s="46"/>
      <c r="PGU1" s="46"/>
      <c r="PGV1" s="46"/>
      <c r="PGW1" s="46"/>
      <c r="PGX1" s="46"/>
      <c r="PGY1" s="46"/>
      <c r="PGZ1" s="46"/>
      <c r="PHA1" s="46"/>
      <c r="PHB1" s="46"/>
      <c r="PHC1" s="46"/>
      <c r="PHD1" s="46"/>
      <c r="PHE1" s="46"/>
      <c r="PHF1" s="46"/>
      <c r="PHG1" s="46"/>
      <c r="PHH1" s="46"/>
      <c r="PHI1" s="46"/>
      <c r="PHJ1" s="46"/>
      <c r="PHK1" s="46"/>
      <c r="PHL1" s="46"/>
      <c r="PHM1" s="46"/>
      <c r="PHN1" s="46"/>
      <c r="PHO1" s="46"/>
      <c r="PHP1" s="46"/>
      <c r="PHQ1" s="46"/>
      <c r="PHR1" s="46"/>
      <c r="PHS1" s="46"/>
      <c r="PHT1" s="46"/>
      <c r="PHU1" s="46"/>
      <c r="PHV1" s="46"/>
      <c r="PHW1" s="46"/>
      <c r="PHX1" s="46"/>
      <c r="PHY1" s="46"/>
      <c r="PHZ1" s="46"/>
      <c r="PIA1" s="46"/>
      <c r="PIB1" s="46"/>
      <c r="PIC1" s="46"/>
      <c r="PID1" s="46"/>
      <c r="PIE1" s="46"/>
      <c r="PIF1" s="46"/>
      <c r="PIG1" s="46"/>
      <c r="PIH1" s="46"/>
      <c r="PII1" s="46"/>
      <c r="PIJ1" s="46"/>
      <c r="PIK1" s="46"/>
      <c r="PIL1" s="46"/>
      <c r="PIM1" s="46"/>
      <c r="PIN1" s="46"/>
      <c r="PIO1" s="46"/>
      <c r="PIP1" s="46"/>
      <c r="PIQ1" s="46"/>
      <c r="PIR1" s="46"/>
      <c r="PIS1" s="46"/>
      <c r="PIT1" s="46"/>
      <c r="PIU1" s="46"/>
      <c r="PIV1" s="46"/>
      <c r="PIW1" s="46"/>
      <c r="PIX1" s="46"/>
      <c r="PIY1" s="46"/>
      <c r="PIZ1" s="46"/>
      <c r="PJA1" s="46"/>
      <c r="PJB1" s="46"/>
      <c r="PJC1" s="46"/>
      <c r="PJD1" s="46"/>
      <c r="PJE1" s="46"/>
      <c r="PJF1" s="46"/>
      <c r="PJG1" s="46"/>
      <c r="PJH1" s="46"/>
      <c r="PJI1" s="46"/>
      <c r="PJJ1" s="46"/>
      <c r="PJK1" s="46"/>
      <c r="PJL1" s="46"/>
      <c r="PJM1" s="46"/>
      <c r="PJN1" s="46"/>
      <c r="PJO1" s="46"/>
      <c r="PJP1" s="46"/>
      <c r="PJQ1" s="46"/>
      <c r="PJR1" s="46"/>
      <c r="PJS1" s="46"/>
      <c r="PJT1" s="46"/>
      <c r="PJU1" s="46"/>
      <c r="PJV1" s="46"/>
      <c r="PJW1" s="46"/>
      <c r="PJX1" s="46"/>
      <c r="PJY1" s="46"/>
      <c r="PJZ1" s="46"/>
      <c r="PKA1" s="46"/>
      <c r="PKB1" s="46"/>
      <c r="PKC1" s="46"/>
      <c r="PKD1" s="46"/>
      <c r="PKE1" s="46"/>
      <c r="PKF1" s="46"/>
      <c r="PKG1" s="46"/>
      <c r="PKH1" s="46"/>
      <c r="PKI1" s="46"/>
      <c r="PKJ1" s="46"/>
      <c r="PKK1" s="46"/>
      <c r="PKL1" s="46"/>
      <c r="PKM1" s="46"/>
      <c r="PKN1" s="46"/>
      <c r="PKO1" s="46"/>
      <c r="PKP1" s="46"/>
      <c r="PKQ1" s="46"/>
      <c r="PKR1" s="46"/>
      <c r="PKS1" s="46"/>
      <c r="PKT1" s="46"/>
      <c r="PKU1" s="46"/>
      <c r="PKV1" s="46"/>
      <c r="PKW1" s="46"/>
      <c r="PKX1" s="46"/>
      <c r="PKY1" s="46"/>
      <c r="PKZ1" s="46"/>
      <c r="PLA1" s="46"/>
      <c r="PLB1" s="46"/>
      <c r="PLC1" s="46"/>
      <c r="PLD1" s="46"/>
      <c r="PLE1" s="46"/>
      <c r="PLF1" s="46"/>
      <c r="PLG1" s="46"/>
      <c r="PLH1" s="46"/>
      <c r="PLI1" s="46"/>
      <c r="PLJ1" s="46"/>
      <c r="PLK1" s="46"/>
      <c r="PLL1" s="46"/>
      <c r="PLM1" s="46"/>
      <c r="PLN1" s="46"/>
      <c r="PLO1" s="46"/>
      <c r="PLP1" s="46"/>
      <c r="PLQ1" s="46"/>
      <c r="PLR1" s="46"/>
      <c r="PLS1" s="46"/>
      <c r="PLT1" s="46"/>
      <c r="PLU1" s="46"/>
      <c r="PLV1" s="46"/>
      <c r="PLW1" s="46"/>
      <c r="PLX1" s="46"/>
      <c r="PLY1" s="46"/>
      <c r="PLZ1" s="46"/>
      <c r="PMA1" s="46"/>
      <c r="PMB1" s="46"/>
      <c r="PMC1" s="46"/>
      <c r="PMD1" s="46"/>
      <c r="PME1" s="46"/>
      <c r="PMF1" s="46"/>
      <c r="PMG1" s="46"/>
      <c r="PMH1" s="46"/>
      <c r="PMI1" s="46"/>
      <c r="PMJ1" s="46"/>
      <c r="PMK1" s="46"/>
      <c r="PML1" s="46"/>
      <c r="PMM1" s="46"/>
      <c r="PMN1" s="46"/>
      <c r="PMO1" s="46"/>
      <c r="PMP1" s="46"/>
      <c r="PMQ1" s="46"/>
      <c r="PMR1" s="46"/>
      <c r="PMS1" s="46"/>
      <c r="PMT1" s="46"/>
      <c r="PMU1" s="46"/>
      <c r="PMV1" s="46"/>
      <c r="PMW1" s="46"/>
      <c r="PMX1" s="46"/>
      <c r="PMY1" s="46"/>
      <c r="PMZ1" s="46"/>
      <c r="PNA1" s="46"/>
      <c r="PNB1" s="46"/>
      <c r="PNC1" s="46"/>
      <c r="PND1" s="46"/>
      <c r="PNE1" s="46"/>
      <c r="PNF1" s="46"/>
      <c r="PNG1" s="46"/>
      <c r="PNH1" s="46"/>
      <c r="PNI1" s="46"/>
      <c r="PNJ1" s="46"/>
      <c r="PNK1" s="46"/>
      <c r="PNL1" s="46"/>
      <c r="PNM1" s="46"/>
      <c r="PNN1" s="46"/>
      <c r="PNO1" s="46"/>
      <c r="PNP1" s="46"/>
      <c r="PNQ1" s="46"/>
      <c r="PNR1" s="46"/>
      <c r="PNS1" s="46"/>
      <c r="PNT1" s="46"/>
      <c r="PNU1" s="46"/>
      <c r="PNV1" s="46"/>
      <c r="PNW1" s="46"/>
      <c r="PNX1" s="46"/>
      <c r="PNY1" s="46"/>
      <c r="PNZ1" s="46"/>
      <c r="POA1" s="46"/>
      <c r="POB1" s="46"/>
      <c r="POC1" s="46"/>
      <c r="POD1" s="46"/>
      <c r="POE1" s="46"/>
      <c r="POF1" s="46"/>
      <c r="POG1" s="46"/>
      <c r="POH1" s="46"/>
      <c r="POI1" s="46"/>
      <c r="POJ1" s="46"/>
      <c r="POK1" s="46"/>
      <c r="POL1" s="46"/>
      <c r="POM1" s="46"/>
      <c r="PON1" s="46"/>
      <c r="POO1" s="46"/>
      <c r="POP1" s="46"/>
      <c r="POQ1" s="46"/>
      <c r="POR1" s="46"/>
      <c r="POS1" s="46"/>
      <c r="POT1" s="46"/>
      <c r="POU1" s="46"/>
      <c r="POV1" s="46"/>
      <c r="POW1" s="46"/>
      <c r="POX1" s="46"/>
      <c r="POY1" s="46"/>
      <c r="POZ1" s="46"/>
      <c r="PPA1" s="46"/>
      <c r="PPB1" s="46"/>
      <c r="PPC1" s="46"/>
      <c r="PPD1" s="46"/>
      <c r="PPE1" s="46"/>
      <c r="PPF1" s="46"/>
      <c r="PPG1" s="46"/>
      <c r="PPH1" s="46"/>
      <c r="PPI1" s="46"/>
      <c r="PPJ1" s="46"/>
      <c r="PPK1" s="46"/>
      <c r="PPL1" s="46"/>
      <c r="PPM1" s="46"/>
      <c r="PPN1" s="46"/>
      <c r="PPO1" s="46"/>
      <c r="PPP1" s="46"/>
      <c r="PPQ1" s="46"/>
      <c r="PPR1" s="46"/>
      <c r="PPS1" s="46"/>
      <c r="PPT1" s="46"/>
      <c r="PPU1" s="46"/>
      <c r="PPV1" s="46"/>
      <c r="PPW1" s="46"/>
      <c r="PPX1" s="46"/>
      <c r="PPY1" s="46"/>
      <c r="PPZ1" s="46"/>
      <c r="PQA1" s="46"/>
      <c r="PQB1" s="46"/>
      <c r="PQC1" s="46"/>
      <c r="PQD1" s="46"/>
      <c r="PQE1" s="46"/>
      <c r="PQF1" s="46"/>
      <c r="PQG1" s="46"/>
      <c r="PQH1" s="46"/>
      <c r="PQI1" s="46"/>
      <c r="PQJ1" s="46"/>
      <c r="PQK1" s="46"/>
      <c r="PQL1" s="46"/>
      <c r="PQM1" s="46"/>
      <c r="PQN1" s="46"/>
      <c r="PQO1" s="46"/>
      <c r="PQP1" s="46"/>
      <c r="PQQ1" s="46"/>
      <c r="PQR1" s="46"/>
      <c r="PQS1" s="46"/>
      <c r="PQT1" s="46"/>
      <c r="PQU1" s="46"/>
      <c r="PQV1" s="46"/>
      <c r="PQW1" s="46"/>
      <c r="PQX1" s="46"/>
      <c r="PQY1" s="46"/>
      <c r="PQZ1" s="46"/>
      <c r="PRA1" s="46"/>
      <c r="PRB1" s="46"/>
      <c r="PRC1" s="46"/>
      <c r="PRD1" s="46"/>
      <c r="PRE1" s="46"/>
      <c r="PRF1" s="46"/>
      <c r="PRG1" s="46"/>
      <c r="PRH1" s="46"/>
      <c r="PRI1" s="46"/>
      <c r="PRJ1" s="46"/>
      <c r="PRK1" s="46"/>
      <c r="PRL1" s="46"/>
      <c r="PRM1" s="46"/>
      <c r="PRN1" s="46"/>
      <c r="PRO1" s="46"/>
      <c r="PRP1" s="46"/>
      <c r="PRQ1" s="46"/>
      <c r="PRR1" s="46"/>
      <c r="PRS1" s="46"/>
      <c r="PRT1" s="46"/>
      <c r="PRU1" s="46"/>
      <c r="PRV1" s="46"/>
      <c r="PRW1" s="46"/>
      <c r="PRX1" s="46"/>
      <c r="PRY1" s="46"/>
      <c r="PRZ1" s="46"/>
      <c r="PSA1" s="46"/>
      <c r="PSB1" s="46"/>
      <c r="PSC1" s="46"/>
      <c r="PSD1" s="46"/>
      <c r="PSE1" s="46"/>
      <c r="PSF1" s="46"/>
      <c r="PSG1" s="46"/>
      <c r="PSH1" s="46"/>
      <c r="PSI1" s="46"/>
      <c r="PSJ1" s="46"/>
      <c r="PSK1" s="46"/>
      <c r="PSL1" s="46"/>
      <c r="PSM1" s="46"/>
      <c r="PSN1" s="46"/>
      <c r="PSO1" s="46"/>
      <c r="PSP1" s="46"/>
      <c r="PSQ1" s="46"/>
      <c r="PSR1" s="46"/>
      <c r="PSS1" s="46"/>
      <c r="PST1" s="46"/>
      <c r="PSU1" s="46"/>
      <c r="PSV1" s="46"/>
      <c r="PSW1" s="46"/>
      <c r="PSX1" s="46"/>
      <c r="PSY1" s="46"/>
      <c r="PSZ1" s="46"/>
      <c r="PTA1" s="46"/>
      <c r="PTB1" s="46"/>
      <c r="PTC1" s="46"/>
      <c r="PTD1" s="46"/>
      <c r="PTE1" s="46"/>
      <c r="PTF1" s="46"/>
      <c r="PTG1" s="46"/>
      <c r="PTH1" s="46"/>
      <c r="PTI1" s="46"/>
      <c r="PTJ1" s="46"/>
      <c r="PTK1" s="46"/>
      <c r="PTL1" s="46"/>
      <c r="PTM1" s="46"/>
      <c r="PTN1" s="46"/>
      <c r="PTO1" s="46"/>
      <c r="PTP1" s="46"/>
      <c r="PTQ1" s="46"/>
      <c r="PTR1" s="46"/>
      <c r="PTS1" s="46"/>
      <c r="PTT1" s="46"/>
      <c r="PTU1" s="46"/>
      <c r="PTV1" s="46"/>
      <c r="PTW1" s="46"/>
      <c r="PTX1" s="46"/>
      <c r="PTY1" s="46"/>
      <c r="PTZ1" s="46"/>
      <c r="PUA1" s="46"/>
      <c r="PUB1" s="46"/>
      <c r="PUC1" s="46"/>
      <c r="PUD1" s="46"/>
      <c r="PUE1" s="46"/>
      <c r="PUF1" s="46"/>
      <c r="PUG1" s="46"/>
      <c r="PUH1" s="46"/>
      <c r="PUI1" s="46"/>
      <c r="PUJ1" s="46"/>
      <c r="PUK1" s="46"/>
      <c r="PUL1" s="46"/>
      <c r="PUM1" s="46"/>
      <c r="PUN1" s="46"/>
      <c r="PUO1" s="46"/>
      <c r="PUP1" s="46"/>
      <c r="PUQ1" s="46"/>
      <c r="PUR1" s="46"/>
      <c r="PUS1" s="46"/>
      <c r="PUT1" s="46"/>
      <c r="PUU1" s="46"/>
      <c r="PUV1" s="46"/>
      <c r="PUW1" s="46"/>
      <c r="PUX1" s="46"/>
      <c r="PUY1" s="46"/>
      <c r="PUZ1" s="46"/>
      <c r="PVA1" s="46"/>
      <c r="PVB1" s="46"/>
      <c r="PVC1" s="46"/>
      <c r="PVD1" s="46"/>
      <c r="PVE1" s="46"/>
      <c r="PVF1" s="46"/>
      <c r="PVG1" s="46"/>
      <c r="PVH1" s="46"/>
      <c r="PVI1" s="46"/>
      <c r="PVJ1" s="46"/>
      <c r="PVK1" s="46"/>
      <c r="PVL1" s="46"/>
      <c r="PVM1" s="46"/>
      <c r="PVN1" s="46"/>
      <c r="PVO1" s="46"/>
      <c r="PVP1" s="46"/>
      <c r="PVQ1" s="46"/>
      <c r="PVR1" s="46"/>
      <c r="PVS1" s="46"/>
      <c r="PVT1" s="46"/>
      <c r="PVU1" s="46"/>
      <c r="PVV1" s="46"/>
      <c r="PVW1" s="46"/>
      <c r="PVX1" s="46"/>
      <c r="PVY1" s="46"/>
      <c r="PVZ1" s="46"/>
      <c r="PWA1" s="46"/>
      <c r="PWB1" s="46"/>
      <c r="PWC1" s="46"/>
      <c r="PWD1" s="46"/>
      <c r="PWE1" s="46"/>
      <c r="PWF1" s="46"/>
      <c r="PWG1" s="46"/>
      <c r="PWH1" s="46"/>
      <c r="PWI1" s="46"/>
      <c r="PWJ1" s="46"/>
      <c r="PWK1" s="46"/>
      <c r="PWL1" s="46"/>
      <c r="PWM1" s="46"/>
      <c r="PWN1" s="46"/>
      <c r="PWO1" s="46"/>
      <c r="PWP1" s="46"/>
      <c r="PWQ1" s="46"/>
      <c r="PWR1" s="46"/>
      <c r="PWS1" s="46"/>
      <c r="PWT1" s="46"/>
      <c r="PWU1" s="46"/>
      <c r="PWV1" s="46"/>
      <c r="PWW1" s="46"/>
      <c r="PWX1" s="46"/>
      <c r="PWY1" s="46"/>
      <c r="PWZ1" s="46"/>
      <c r="PXA1" s="46"/>
      <c r="PXB1" s="46"/>
      <c r="PXC1" s="46"/>
      <c r="PXD1" s="46"/>
      <c r="PXE1" s="46"/>
      <c r="PXF1" s="46"/>
      <c r="PXG1" s="46"/>
      <c r="PXH1" s="46"/>
      <c r="PXI1" s="46"/>
      <c r="PXJ1" s="46"/>
      <c r="PXK1" s="46"/>
      <c r="PXL1" s="46"/>
      <c r="PXM1" s="46"/>
      <c r="PXN1" s="46"/>
      <c r="PXO1" s="46"/>
      <c r="PXP1" s="46"/>
      <c r="PXQ1" s="46"/>
      <c r="PXR1" s="46"/>
      <c r="PXS1" s="46"/>
      <c r="PXT1" s="46"/>
      <c r="PXU1" s="46"/>
      <c r="PXV1" s="46"/>
      <c r="PXW1" s="46"/>
      <c r="PXX1" s="46"/>
      <c r="PXY1" s="46"/>
      <c r="PXZ1" s="46"/>
      <c r="PYA1" s="46"/>
      <c r="PYB1" s="46"/>
      <c r="PYC1" s="46"/>
      <c r="PYD1" s="46"/>
      <c r="PYE1" s="46"/>
      <c r="PYF1" s="46"/>
      <c r="PYG1" s="46"/>
      <c r="PYH1" s="46"/>
      <c r="PYI1" s="46"/>
      <c r="PYJ1" s="46"/>
      <c r="PYK1" s="46"/>
      <c r="PYL1" s="46"/>
      <c r="PYM1" s="46"/>
      <c r="PYN1" s="46"/>
      <c r="PYO1" s="46"/>
      <c r="PYP1" s="46"/>
      <c r="PYQ1" s="46"/>
      <c r="PYR1" s="46"/>
      <c r="PYS1" s="46"/>
      <c r="PYT1" s="46"/>
      <c r="PYU1" s="46"/>
      <c r="PYV1" s="46"/>
      <c r="PYW1" s="46"/>
      <c r="PYX1" s="46"/>
      <c r="PYY1" s="46"/>
      <c r="PYZ1" s="46"/>
      <c r="PZA1" s="46"/>
      <c r="PZB1" s="46"/>
      <c r="PZC1" s="46"/>
      <c r="PZD1" s="46"/>
      <c r="PZE1" s="46"/>
      <c r="PZF1" s="46"/>
      <c r="PZG1" s="46"/>
      <c r="PZH1" s="46"/>
      <c r="PZI1" s="46"/>
      <c r="PZJ1" s="46"/>
      <c r="PZK1" s="46"/>
      <c r="PZL1" s="46"/>
      <c r="PZM1" s="46"/>
      <c r="PZN1" s="46"/>
      <c r="PZO1" s="46"/>
      <c r="PZP1" s="46"/>
      <c r="PZQ1" s="46"/>
      <c r="PZR1" s="46"/>
      <c r="PZS1" s="46"/>
      <c r="PZT1" s="46"/>
      <c r="PZU1" s="46"/>
      <c r="PZV1" s="46"/>
      <c r="PZW1" s="46"/>
      <c r="PZX1" s="46"/>
      <c r="PZY1" s="46"/>
      <c r="PZZ1" s="46"/>
      <c r="QAA1" s="46"/>
      <c r="QAB1" s="46"/>
      <c r="QAC1" s="46"/>
      <c r="QAD1" s="46"/>
      <c r="QAE1" s="46"/>
      <c r="QAF1" s="46"/>
      <c r="QAG1" s="46"/>
      <c r="QAH1" s="46"/>
      <c r="QAI1" s="46"/>
      <c r="QAJ1" s="46"/>
      <c r="QAK1" s="46"/>
      <c r="QAL1" s="46"/>
      <c r="QAM1" s="46"/>
      <c r="QAN1" s="46"/>
      <c r="QAO1" s="46"/>
      <c r="QAP1" s="46"/>
      <c r="QAQ1" s="46"/>
      <c r="QAR1" s="46"/>
      <c r="QAS1" s="46"/>
      <c r="QAT1" s="46"/>
      <c r="QAU1" s="46"/>
      <c r="QAV1" s="46"/>
      <c r="QAW1" s="46"/>
      <c r="QAX1" s="46"/>
      <c r="QAY1" s="46"/>
      <c r="QAZ1" s="46"/>
      <c r="QBA1" s="46"/>
      <c r="QBB1" s="46"/>
      <c r="QBC1" s="46"/>
      <c r="QBD1" s="46"/>
      <c r="QBE1" s="46"/>
      <c r="QBF1" s="46"/>
      <c r="QBG1" s="46"/>
      <c r="QBH1" s="46"/>
      <c r="QBI1" s="46"/>
      <c r="QBJ1" s="46"/>
      <c r="QBK1" s="46"/>
      <c r="QBL1" s="46"/>
      <c r="QBM1" s="46"/>
      <c r="QBN1" s="46"/>
      <c r="QBO1" s="46"/>
      <c r="QBP1" s="46"/>
      <c r="QBQ1" s="46"/>
      <c r="QBR1" s="46"/>
      <c r="QBS1" s="46"/>
      <c r="QBT1" s="46"/>
      <c r="QBU1" s="46"/>
      <c r="QBV1" s="46"/>
      <c r="QBW1" s="46"/>
      <c r="QBX1" s="46"/>
      <c r="QBY1" s="46"/>
      <c r="QBZ1" s="46"/>
      <c r="QCA1" s="46"/>
      <c r="QCB1" s="46"/>
      <c r="QCC1" s="46"/>
      <c r="QCD1" s="46"/>
      <c r="QCE1" s="46"/>
      <c r="QCF1" s="46"/>
      <c r="QCG1" s="46"/>
      <c r="QCH1" s="46"/>
      <c r="QCI1" s="46"/>
      <c r="QCJ1" s="46"/>
      <c r="QCK1" s="46"/>
      <c r="QCL1" s="46"/>
      <c r="QCM1" s="46"/>
      <c r="QCN1" s="46"/>
      <c r="QCO1" s="46"/>
      <c r="QCP1" s="46"/>
      <c r="QCQ1" s="46"/>
      <c r="QCR1" s="46"/>
      <c r="QCS1" s="46"/>
      <c r="QCT1" s="46"/>
      <c r="QCU1" s="46"/>
      <c r="QCV1" s="46"/>
      <c r="QCW1" s="46"/>
      <c r="QCX1" s="46"/>
      <c r="QCY1" s="46"/>
      <c r="QCZ1" s="46"/>
      <c r="QDA1" s="46"/>
      <c r="QDB1" s="46"/>
      <c r="QDC1" s="46"/>
      <c r="QDD1" s="46"/>
      <c r="QDE1" s="46"/>
      <c r="QDF1" s="46"/>
      <c r="QDG1" s="46"/>
      <c r="QDH1" s="46"/>
      <c r="QDI1" s="46"/>
      <c r="QDJ1" s="46"/>
      <c r="QDK1" s="46"/>
      <c r="QDL1" s="46"/>
      <c r="QDM1" s="46"/>
      <c r="QDN1" s="46"/>
      <c r="QDO1" s="46"/>
      <c r="QDP1" s="46"/>
      <c r="QDQ1" s="46"/>
      <c r="QDR1" s="46"/>
      <c r="QDS1" s="46"/>
      <c r="QDT1" s="46"/>
      <c r="QDU1" s="46"/>
      <c r="QDV1" s="46"/>
      <c r="QDW1" s="46"/>
      <c r="QDX1" s="46"/>
      <c r="QDY1" s="46"/>
      <c r="QDZ1" s="46"/>
      <c r="QEA1" s="46"/>
      <c r="QEB1" s="46"/>
      <c r="QEC1" s="46"/>
      <c r="QED1" s="46"/>
      <c r="QEE1" s="46"/>
      <c r="QEF1" s="46"/>
      <c r="QEG1" s="46"/>
      <c r="QEH1" s="46"/>
      <c r="QEI1" s="46"/>
      <c r="QEJ1" s="46"/>
      <c r="QEK1" s="46"/>
      <c r="QEL1" s="46"/>
      <c r="QEM1" s="46"/>
      <c r="QEN1" s="46"/>
      <c r="QEO1" s="46"/>
      <c r="QEP1" s="46"/>
      <c r="QEQ1" s="46"/>
      <c r="QER1" s="46"/>
      <c r="QES1" s="46"/>
      <c r="QET1" s="46"/>
      <c r="QEU1" s="46"/>
      <c r="QEV1" s="46"/>
      <c r="QEW1" s="46"/>
      <c r="QEX1" s="46"/>
      <c r="QEY1" s="46"/>
      <c r="QEZ1" s="46"/>
      <c r="QFA1" s="46"/>
      <c r="QFB1" s="46"/>
      <c r="QFC1" s="46"/>
      <c r="QFD1" s="46"/>
      <c r="QFE1" s="46"/>
      <c r="QFF1" s="46"/>
      <c r="QFG1" s="46"/>
      <c r="QFH1" s="46"/>
      <c r="QFI1" s="46"/>
      <c r="QFJ1" s="46"/>
      <c r="QFK1" s="46"/>
      <c r="QFL1" s="46"/>
      <c r="QFM1" s="46"/>
      <c r="QFN1" s="46"/>
      <c r="QFO1" s="46"/>
      <c r="QFP1" s="46"/>
      <c r="QFQ1" s="46"/>
      <c r="QFR1" s="46"/>
      <c r="QFS1" s="46"/>
      <c r="QFT1" s="46"/>
      <c r="QFU1" s="46"/>
      <c r="QFV1" s="46"/>
      <c r="QFW1" s="46"/>
      <c r="QFX1" s="46"/>
      <c r="QFY1" s="46"/>
      <c r="QFZ1" s="46"/>
      <c r="QGA1" s="46"/>
      <c r="QGB1" s="46"/>
      <c r="QGC1" s="46"/>
      <c r="QGD1" s="46"/>
      <c r="QGE1" s="46"/>
      <c r="QGF1" s="46"/>
      <c r="QGG1" s="46"/>
      <c r="QGH1" s="46"/>
      <c r="QGI1" s="46"/>
      <c r="QGJ1" s="46"/>
      <c r="QGK1" s="46"/>
      <c r="QGL1" s="46"/>
      <c r="QGM1" s="46"/>
      <c r="QGN1" s="46"/>
      <c r="QGO1" s="46"/>
      <c r="QGP1" s="46"/>
      <c r="QGQ1" s="46"/>
      <c r="QGR1" s="46"/>
      <c r="QGS1" s="46"/>
      <c r="QGT1" s="46"/>
      <c r="QGU1" s="46"/>
      <c r="QGV1" s="46"/>
      <c r="QGW1" s="46"/>
      <c r="QGX1" s="46"/>
      <c r="QGY1" s="46"/>
      <c r="QGZ1" s="46"/>
      <c r="QHA1" s="46"/>
      <c r="QHB1" s="46"/>
      <c r="QHC1" s="46"/>
      <c r="QHD1" s="46"/>
      <c r="QHE1" s="46"/>
      <c r="QHF1" s="46"/>
      <c r="QHG1" s="46"/>
      <c r="QHH1" s="46"/>
      <c r="QHI1" s="46"/>
      <c r="QHJ1" s="46"/>
      <c r="QHK1" s="46"/>
      <c r="QHL1" s="46"/>
      <c r="QHM1" s="46"/>
      <c r="QHN1" s="46"/>
      <c r="QHO1" s="46"/>
      <c r="QHP1" s="46"/>
      <c r="QHQ1" s="46"/>
      <c r="QHR1" s="46"/>
      <c r="QHS1" s="46"/>
      <c r="QHT1" s="46"/>
      <c r="QHU1" s="46"/>
      <c r="QHV1" s="46"/>
      <c r="QHW1" s="46"/>
      <c r="QHX1" s="46"/>
      <c r="QHY1" s="46"/>
      <c r="QHZ1" s="46"/>
      <c r="QIA1" s="46"/>
      <c r="QIB1" s="46"/>
      <c r="QIC1" s="46"/>
      <c r="QID1" s="46"/>
      <c r="QIE1" s="46"/>
      <c r="QIF1" s="46"/>
      <c r="QIG1" s="46"/>
      <c r="QIH1" s="46"/>
      <c r="QII1" s="46"/>
      <c r="QIJ1" s="46"/>
      <c r="QIK1" s="46"/>
      <c r="QIL1" s="46"/>
      <c r="QIM1" s="46"/>
      <c r="QIN1" s="46"/>
      <c r="QIO1" s="46"/>
      <c r="QIP1" s="46"/>
      <c r="QIQ1" s="46"/>
      <c r="QIR1" s="46"/>
      <c r="QIS1" s="46"/>
      <c r="QIT1" s="46"/>
      <c r="QIU1" s="46"/>
      <c r="QIV1" s="46"/>
      <c r="QIW1" s="46"/>
      <c r="QIX1" s="46"/>
      <c r="QIY1" s="46"/>
      <c r="QIZ1" s="46"/>
      <c r="QJA1" s="46"/>
      <c r="QJB1" s="46"/>
      <c r="QJC1" s="46"/>
      <c r="QJD1" s="46"/>
      <c r="QJE1" s="46"/>
      <c r="QJF1" s="46"/>
      <c r="QJG1" s="46"/>
      <c r="QJH1" s="46"/>
      <c r="QJI1" s="46"/>
      <c r="QJJ1" s="46"/>
      <c r="QJK1" s="46"/>
      <c r="QJL1" s="46"/>
      <c r="QJM1" s="46"/>
      <c r="QJN1" s="46"/>
      <c r="QJO1" s="46"/>
      <c r="QJP1" s="46"/>
      <c r="QJQ1" s="46"/>
      <c r="QJR1" s="46"/>
      <c r="QJS1" s="46"/>
      <c r="QJT1" s="46"/>
      <c r="QJU1" s="46"/>
      <c r="QJV1" s="46"/>
      <c r="QJW1" s="46"/>
      <c r="QJX1" s="46"/>
      <c r="QJY1" s="46"/>
      <c r="QJZ1" s="46"/>
      <c r="QKA1" s="46"/>
      <c r="QKB1" s="46"/>
      <c r="QKC1" s="46"/>
      <c r="QKD1" s="46"/>
      <c r="QKE1" s="46"/>
      <c r="QKF1" s="46"/>
      <c r="QKG1" s="46"/>
      <c r="QKH1" s="46"/>
      <c r="QKI1" s="46"/>
      <c r="QKJ1" s="46"/>
      <c r="QKK1" s="46"/>
      <c r="QKL1" s="46"/>
      <c r="QKM1" s="46"/>
      <c r="QKN1" s="46"/>
      <c r="QKO1" s="46"/>
      <c r="QKP1" s="46"/>
      <c r="QKQ1" s="46"/>
      <c r="QKR1" s="46"/>
      <c r="QKS1" s="46"/>
      <c r="QKT1" s="46"/>
      <c r="QKU1" s="46"/>
      <c r="QKV1" s="46"/>
      <c r="QKW1" s="46"/>
      <c r="QKX1" s="46"/>
      <c r="QKY1" s="46"/>
      <c r="QKZ1" s="46"/>
      <c r="QLA1" s="46"/>
      <c r="QLB1" s="46"/>
      <c r="QLC1" s="46"/>
      <c r="QLD1" s="46"/>
      <c r="QLE1" s="46"/>
      <c r="QLF1" s="46"/>
      <c r="QLG1" s="46"/>
      <c r="QLH1" s="46"/>
      <c r="QLI1" s="46"/>
      <c r="QLJ1" s="46"/>
      <c r="QLK1" s="46"/>
      <c r="QLL1" s="46"/>
      <c r="QLM1" s="46"/>
      <c r="QLN1" s="46"/>
      <c r="QLO1" s="46"/>
      <c r="QLP1" s="46"/>
      <c r="QLQ1" s="46"/>
      <c r="QLR1" s="46"/>
      <c r="QLS1" s="46"/>
      <c r="QLT1" s="46"/>
      <c r="QLU1" s="46"/>
      <c r="QLV1" s="46"/>
      <c r="QLW1" s="46"/>
      <c r="QLX1" s="46"/>
      <c r="QLY1" s="46"/>
      <c r="QLZ1" s="46"/>
      <c r="QMA1" s="46"/>
      <c r="QMB1" s="46"/>
      <c r="QMC1" s="46"/>
      <c r="QMD1" s="46"/>
      <c r="QME1" s="46"/>
      <c r="QMF1" s="46"/>
      <c r="QMG1" s="46"/>
      <c r="QMH1" s="46"/>
      <c r="QMI1" s="46"/>
      <c r="QMJ1" s="46"/>
      <c r="QMK1" s="46"/>
      <c r="QML1" s="46"/>
      <c r="QMM1" s="46"/>
      <c r="QMN1" s="46"/>
      <c r="QMO1" s="46"/>
      <c r="QMP1" s="46"/>
      <c r="QMQ1" s="46"/>
      <c r="QMR1" s="46"/>
      <c r="QMS1" s="46"/>
      <c r="QMT1" s="46"/>
      <c r="QMU1" s="46"/>
      <c r="QMV1" s="46"/>
      <c r="QMW1" s="46"/>
      <c r="QMX1" s="46"/>
      <c r="QMY1" s="46"/>
      <c r="QMZ1" s="46"/>
      <c r="QNA1" s="46"/>
      <c r="QNB1" s="46"/>
      <c r="QNC1" s="46"/>
      <c r="QND1" s="46"/>
      <c r="QNE1" s="46"/>
      <c r="QNF1" s="46"/>
      <c r="QNG1" s="46"/>
      <c r="QNH1" s="46"/>
      <c r="QNI1" s="46"/>
      <c r="QNJ1" s="46"/>
      <c r="QNK1" s="46"/>
      <c r="QNL1" s="46"/>
      <c r="QNM1" s="46"/>
      <c r="QNN1" s="46"/>
      <c r="QNO1" s="46"/>
      <c r="QNP1" s="46"/>
      <c r="QNQ1" s="46"/>
      <c r="QNR1" s="46"/>
      <c r="QNS1" s="46"/>
      <c r="QNT1" s="46"/>
      <c r="QNU1" s="46"/>
      <c r="QNV1" s="46"/>
      <c r="QNW1" s="46"/>
      <c r="QNX1" s="46"/>
      <c r="QNY1" s="46"/>
      <c r="QNZ1" s="46"/>
      <c r="QOA1" s="46"/>
      <c r="QOB1" s="46"/>
      <c r="QOC1" s="46"/>
      <c r="QOD1" s="46"/>
      <c r="QOE1" s="46"/>
      <c r="QOF1" s="46"/>
      <c r="QOG1" s="46"/>
      <c r="QOH1" s="46"/>
      <c r="QOI1" s="46"/>
      <c r="QOJ1" s="46"/>
      <c r="QOK1" s="46"/>
      <c r="QOL1" s="46"/>
      <c r="QOM1" s="46"/>
      <c r="QON1" s="46"/>
      <c r="QOO1" s="46"/>
      <c r="QOP1" s="46"/>
      <c r="QOQ1" s="46"/>
      <c r="QOR1" s="46"/>
      <c r="QOS1" s="46"/>
      <c r="QOT1" s="46"/>
      <c r="QOU1" s="46"/>
      <c r="QOV1" s="46"/>
      <c r="QOW1" s="46"/>
      <c r="QOX1" s="46"/>
      <c r="QOY1" s="46"/>
      <c r="QOZ1" s="46"/>
      <c r="QPA1" s="46"/>
      <c r="QPB1" s="46"/>
      <c r="QPC1" s="46"/>
      <c r="QPD1" s="46"/>
      <c r="QPE1" s="46"/>
      <c r="QPF1" s="46"/>
      <c r="QPG1" s="46"/>
      <c r="QPH1" s="46"/>
      <c r="QPI1" s="46"/>
      <c r="QPJ1" s="46"/>
      <c r="QPK1" s="46"/>
      <c r="QPL1" s="46"/>
      <c r="QPM1" s="46"/>
      <c r="QPN1" s="46"/>
      <c r="QPO1" s="46"/>
      <c r="QPP1" s="46"/>
      <c r="QPQ1" s="46"/>
      <c r="QPR1" s="46"/>
      <c r="QPS1" s="46"/>
      <c r="QPT1" s="46"/>
      <c r="QPU1" s="46"/>
      <c r="QPV1" s="46"/>
      <c r="QPW1" s="46"/>
      <c r="QPX1" s="46"/>
      <c r="QPY1" s="46"/>
      <c r="QPZ1" s="46"/>
      <c r="QQA1" s="46"/>
      <c r="QQB1" s="46"/>
      <c r="QQC1" s="46"/>
      <c r="QQD1" s="46"/>
      <c r="QQE1" s="46"/>
      <c r="QQF1" s="46"/>
      <c r="QQG1" s="46"/>
      <c r="QQH1" s="46"/>
      <c r="QQI1" s="46"/>
      <c r="QQJ1" s="46"/>
      <c r="QQK1" s="46"/>
      <c r="QQL1" s="46"/>
      <c r="QQM1" s="46"/>
      <c r="QQN1" s="46"/>
      <c r="QQO1" s="46"/>
      <c r="QQP1" s="46"/>
      <c r="QQQ1" s="46"/>
      <c r="QQR1" s="46"/>
      <c r="QQS1" s="46"/>
      <c r="QQT1" s="46"/>
      <c r="QQU1" s="46"/>
      <c r="QQV1" s="46"/>
      <c r="QQW1" s="46"/>
      <c r="QQX1" s="46"/>
      <c r="QQY1" s="46"/>
      <c r="QQZ1" s="46"/>
      <c r="QRA1" s="46"/>
      <c r="QRB1" s="46"/>
      <c r="QRC1" s="46"/>
      <c r="QRD1" s="46"/>
      <c r="QRE1" s="46"/>
      <c r="QRF1" s="46"/>
      <c r="QRG1" s="46"/>
      <c r="QRH1" s="46"/>
      <c r="QRI1" s="46"/>
      <c r="QRJ1" s="46"/>
      <c r="QRK1" s="46"/>
      <c r="QRL1" s="46"/>
      <c r="QRM1" s="46"/>
      <c r="QRN1" s="46"/>
      <c r="QRO1" s="46"/>
      <c r="QRP1" s="46"/>
      <c r="QRQ1" s="46"/>
      <c r="QRR1" s="46"/>
      <c r="QRS1" s="46"/>
      <c r="QRT1" s="46"/>
      <c r="QRU1" s="46"/>
      <c r="QRV1" s="46"/>
      <c r="QRW1" s="46"/>
      <c r="QRX1" s="46"/>
      <c r="QRY1" s="46"/>
      <c r="QRZ1" s="46"/>
      <c r="QSA1" s="46"/>
      <c r="QSB1" s="46"/>
      <c r="QSC1" s="46"/>
      <c r="QSD1" s="46"/>
      <c r="QSE1" s="46"/>
      <c r="QSF1" s="46"/>
      <c r="QSG1" s="46"/>
      <c r="QSH1" s="46"/>
      <c r="QSI1" s="46"/>
      <c r="QSJ1" s="46"/>
      <c r="QSK1" s="46"/>
      <c r="QSL1" s="46"/>
      <c r="QSM1" s="46"/>
      <c r="QSN1" s="46"/>
      <c r="QSO1" s="46"/>
      <c r="QSP1" s="46"/>
      <c r="QSQ1" s="46"/>
      <c r="QSR1" s="46"/>
      <c r="QSS1" s="46"/>
      <c r="QST1" s="46"/>
      <c r="QSU1" s="46"/>
      <c r="QSV1" s="46"/>
      <c r="QSW1" s="46"/>
      <c r="QSX1" s="46"/>
      <c r="QSY1" s="46"/>
      <c r="QSZ1" s="46"/>
      <c r="QTA1" s="46"/>
      <c r="QTB1" s="46"/>
      <c r="QTC1" s="46"/>
      <c r="QTD1" s="46"/>
      <c r="QTE1" s="46"/>
      <c r="QTF1" s="46"/>
      <c r="QTG1" s="46"/>
      <c r="QTH1" s="46"/>
      <c r="QTI1" s="46"/>
      <c r="QTJ1" s="46"/>
      <c r="QTK1" s="46"/>
      <c r="QTL1" s="46"/>
      <c r="QTM1" s="46"/>
      <c r="QTN1" s="46"/>
      <c r="QTO1" s="46"/>
      <c r="QTP1" s="46"/>
      <c r="QTQ1" s="46"/>
      <c r="QTR1" s="46"/>
      <c r="QTS1" s="46"/>
      <c r="QTT1" s="46"/>
      <c r="QTU1" s="46"/>
      <c r="QTV1" s="46"/>
      <c r="QTW1" s="46"/>
      <c r="QTX1" s="46"/>
      <c r="QTY1" s="46"/>
      <c r="QTZ1" s="46"/>
      <c r="QUA1" s="46"/>
      <c r="QUB1" s="46"/>
      <c r="QUC1" s="46"/>
      <c r="QUD1" s="46"/>
      <c r="QUE1" s="46"/>
      <c r="QUF1" s="46"/>
      <c r="QUG1" s="46"/>
      <c r="QUH1" s="46"/>
      <c r="QUI1" s="46"/>
      <c r="QUJ1" s="46"/>
      <c r="QUK1" s="46"/>
      <c r="QUL1" s="46"/>
      <c r="QUM1" s="46"/>
      <c r="QUN1" s="46"/>
      <c r="QUO1" s="46"/>
      <c r="QUP1" s="46"/>
      <c r="QUQ1" s="46"/>
      <c r="QUR1" s="46"/>
      <c r="QUS1" s="46"/>
      <c r="QUT1" s="46"/>
      <c r="QUU1" s="46"/>
      <c r="QUV1" s="46"/>
      <c r="QUW1" s="46"/>
      <c r="QUX1" s="46"/>
      <c r="QUY1" s="46"/>
      <c r="QUZ1" s="46"/>
      <c r="QVA1" s="46"/>
      <c r="QVB1" s="46"/>
      <c r="QVC1" s="46"/>
      <c r="QVD1" s="46"/>
      <c r="QVE1" s="46"/>
      <c r="QVF1" s="46"/>
      <c r="QVG1" s="46"/>
      <c r="QVH1" s="46"/>
      <c r="QVI1" s="46"/>
      <c r="QVJ1" s="46"/>
      <c r="QVK1" s="46"/>
      <c r="QVL1" s="46"/>
      <c r="QVM1" s="46"/>
      <c r="QVN1" s="46"/>
      <c r="QVO1" s="46"/>
      <c r="QVP1" s="46"/>
      <c r="QVQ1" s="46"/>
      <c r="QVR1" s="46"/>
      <c r="QVS1" s="46"/>
      <c r="QVT1" s="46"/>
      <c r="QVU1" s="46"/>
      <c r="QVV1" s="46"/>
      <c r="QVW1" s="46"/>
      <c r="QVX1" s="46"/>
      <c r="QVY1" s="46"/>
      <c r="QVZ1" s="46"/>
      <c r="QWA1" s="46"/>
      <c r="QWB1" s="46"/>
      <c r="QWC1" s="46"/>
      <c r="QWD1" s="46"/>
      <c r="QWE1" s="46"/>
      <c r="QWF1" s="46"/>
      <c r="QWG1" s="46"/>
      <c r="QWH1" s="46"/>
      <c r="QWI1" s="46"/>
      <c r="QWJ1" s="46"/>
      <c r="QWK1" s="46"/>
      <c r="QWL1" s="46"/>
      <c r="QWM1" s="46"/>
      <c r="QWN1" s="46"/>
      <c r="QWO1" s="46"/>
      <c r="QWP1" s="46"/>
      <c r="QWQ1" s="46"/>
      <c r="QWR1" s="46"/>
      <c r="QWS1" s="46"/>
      <c r="QWT1" s="46"/>
      <c r="QWU1" s="46"/>
      <c r="QWV1" s="46"/>
      <c r="QWW1" s="46"/>
      <c r="QWX1" s="46"/>
      <c r="QWY1" s="46"/>
      <c r="QWZ1" s="46"/>
      <c r="QXA1" s="46"/>
      <c r="QXB1" s="46"/>
      <c r="QXC1" s="46"/>
      <c r="QXD1" s="46"/>
      <c r="QXE1" s="46"/>
      <c r="QXF1" s="46"/>
      <c r="QXG1" s="46"/>
      <c r="QXH1" s="46"/>
      <c r="QXI1" s="46"/>
      <c r="QXJ1" s="46"/>
      <c r="QXK1" s="46"/>
      <c r="QXL1" s="46"/>
      <c r="QXM1" s="46"/>
      <c r="QXN1" s="46"/>
      <c r="QXO1" s="46"/>
      <c r="QXP1" s="46"/>
      <c r="QXQ1" s="46"/>
      <c r="QXR1" s="46"/>
      <c r="QXS1" s="46"/>
      <c r="QXT1" s="46"/>
      <c r="QXU1" s="46"/>
      <c r="QXV1" s="46"/>
      <c r="QXW1" s="46"/>
      <c r="QXX1" s="46"/>
      <c r="QXY1" s="46"/>
      <c r="QXZ1" s="46"/>
      <c r="QYA1" s="46"/>
      <c r="QYB1" s="46"/>
      <c r="QYC1" s="46"/>
      <c r="QYD1" s="46"/>
      <c r="QYE1" s="46"/>
      <c r="QYF1" s="46"/>
      <c r="QYG1" s="46"/>
      <c r="QYH1" s="46"/>
      <c r="QYI1" s="46"/>
      <c r="QYJ1" s="46"/>
      <c r="QYK1" s="46"/>
      <c r="QYL1" s="46"/>
      <c r="QYM1" s="46"/>
      <c r="QYN1" s="46"/>
      <c r="QYO1" s="46"/>
      <c r="QYP1" s="46"/>
      <c r="QYQ1" s="46"/>
      <c r="QYR1" s="46"/>
      <c r="QYS1" s="46"/>
      <c r="QYT1" s="46"/>
      <c r="QYU1" s="46"/>
      <c r="QYV1" s="46"/>
      <c r="QYW1" s="46"/>
      <c r="QYX1" s="46"/>
      <c r="QYY1" s="46"/>
      <c r="QYZ1" s="46"/>
      <c r="QZA1" s="46"/>
      <c r="QZB1" s="46"/>
      <c r="QZC1" s="46"/>
      <c r="QZD1" s="46"/>
      <c r="QZE1" s="46"/>
      <c r="QZF1" s="46"/>
      <c r="QZG1" s="46"/>
      <c r="QZH1" s="46"/>
      <c r="QZI1" s="46"/>
      <c r="QZJ1" s="46"/>
      <c r="QZK1" s="46"/>
      <c r="QZL1" s="46"/>
      <c r="QZM1" s="46"/>
      <c r="QZN1" s="46"/>
      <c r="QZO1" s="46"/>
      <c r="QZP1" s="46"/>
      <c r="QZQ1" s="46"/>
      <c r="QZR1" s="46"/>
      <c r="QZS1" s="46"/>
      <c r="QZT1" s="46"/>
      <c r="QZU1" s="46"/>
      <c r="QZV1" s="46"/>
      <c r="QZW1" s="46"/>
      <c r="QZX1" s="46"/>
      <c r="QZY1" s="46"/>
      <c r="QZZ1" s="46"/>
      <c r="RAA1" s="46"/>
      <c r="RAB1" s="46"/>
      <c r="RAC1" s="46"/>
      <c r="RAD1" s="46"/>
      <c r="RAE1" s="46"/>
      <c r="RAF1" s="46"/>
      <c r="RAG1" s="46"/>
      <c r="RAH1" s="46"/>
      <c r="RAI1" s="46"/>
      <c r="RAJ1" s="46"/>
      <c r="RAK1" s="46"/>
      <c r="RAL1" s="46"/>
      <c r="RAM1" s="46"/>
      <c r="RAN1" s="46"/>
      <c r="RAO1" s="46"/>
      <c r="RAP1" s="46"/>
      <c r="RAQ1" s="46"/>
      <c r="RAR1" s="46"/>
      <c r="RAS1" s="46"/>
      <c r="RAT1" s="46"/>
      <c r="RAU1" s="46"/>
      <c r="RAV1" s="46"/>
      <c r="RAW1" s="46"/>
      <c r="RAX1" s="46"/>
      <c r="RAY1" s="46"/>
      <c r="RAZ1" s="46"/>
      <c r="RBA1" s="46"/>
      <c r="RBB1" s="46"/>
      <c r="RBC1" s="46"/>
      <c r="RBD1" s="46"/>
      <c r="RBE1" s="46"/>
      <c r="RBF1" s="46"/>
      <c r="RBG1" s="46"/>
      <c r="RBH1" s="46"/>
      <c r="RBI1" s="46"/>
      <c r="RBJ1" s="46"/>
      <c r="RBK1" s="46"/>
      <c r="RBL1" s="46"/>
      <c r="RBM1" s="46"/>
      <c r="RBN1" s="46"/>
      <c r="RBO1" s="46"/>
      <c r="RBP1" s="46"/>
      <c r="RBQ1" s="46"/>
      <c r="RBR1" s="46"/>
      <c r="RBS1" s="46"/>
      <c r="RBT1" s="46"/>
      <c r="RBU1" s="46"/>
      <c r="RBV1" s="46"/>
      <c r="RBW1" s="46"/>
      <c r="RBX1" s="46"/>
      <c r="RBY1" s="46"/>
      <c r="RBZ1" s="46"/>
      <c r="RCA1" s="46"/>
      <c r="RCB1" s="46"/>
      <c r="RCC1" s="46"/>
      <c r="RCD1" s="46"/>
      <c r="RCE1" s="46"/>
      <c r="RCF1" s="46"/>
      <c r="RCG1" s="46"/>
      <c r="RCH1" s="46"/>
      <c r="RCI1" s="46"/>
      <c r="RCJ1" s="46"/>
      <c r="RCK1" s="46"/>
      <c r="RCL1" s="46"/>
      <c r="RCM1" s="46"/>
      <c r="RCN1" s="46"/>
      <c r="RCO1" s="46"/>
      <c r="RCP1" s="46"/>
      <c r="RCQ1" s="46"/>
      <c r="RCR1" s="46"/>
      <c r="RCS1" s="46"/>
      <c r="RCT1" s="46"/>
      <c r="RCU1" s="46"/>
      <c r="RCV1" s="46"/>
      <c r="RCW1" s="46"/>
      <c r="RCX1" s="46"/>
      <c r="RCY1" s="46"/>
      <c r="RCZ1" s="46"/>
      <c r="RDA1" s="46"/>
      <c r="RDB1" s="46"/>
      <c r="RDC1" s="46"/>
      <c r="RDD1" s="46"/>
      <c r="RDE1" s="46"/>
      <c r="RDF1" s="46"/>
      <c r="RDG1" s="46"/>
      <c r="RDH1" s="46"/>
      <c r="RDI1" s="46"/>
      <c r="RDJ1" s="46"/>
      <c r="RDK1" s="46"/>
      <c r="RDL1" s="46"/>
      <c r="RDM1" s="46"/>
      <c r="RDN1" s="46"/>
      <c r="RDO1" s="46"/>
      <c r="RDP1" s="46"/>
      <c r="RDQ1" s="46"/>
      <c r="RDR1" s="46"/>
      <c r="RDS1" s="46"/>
      <c r="RDT1" s="46"/>
      <c r="RDU1" s="46"/>
      <c r="RDV1" s="46"/>
      <c r="RDW1" s="46"/>
      <c r="RDX1" s="46"/>
      <c r="RDY1" s="46"/>
      <c r="RDZ1" s="46"/>
      <c r="REA1" s="46"/>
      <c r="REB1" s="46"/>
      <c r="REC1" s="46"/>
      <c r="RED1" s="46"/>
      <c r="REE1" s="46"/>
      <c r="REF1" s="46"/>
      <c r="REG1" s="46"/>
      <c r="REH1" s="46"/>
      <c r="REI1" s="46"/>
      <c r="REJ1" s="46"/>
      <c r="REK1" s="46"/>
      <c r="REL1" s="46"/>
      <c r="REM1" s="46"/>
      <c r="REN1" s="46"/>
      <c r="REO1" s="46"/>
      <c r="REP1" s="46"/>
      <c r="REQ1" s="46"/>
      <c r="RER1" s="46"/>
      <c r="RES1" s="46"/>
      <c r="RET1" s="46"/>
      <c r="REU1" s="46"/>
      <c r="REV1" s="46"/>
      <c r="REW1" s="46"/>
      <c r="REX1" s="46"/>
      <c r="REY1" s="46"/>
      <c r="REZ1" s="46"/>
      <c r="RFA1" s="46"/>
      <c r="RFB1" s="46"/>
      <c r="RFC1" s="46"/>
      <c r="RFD1" s="46"/>
      <c r="RFE1" s="46"/>
      <c r="RFF1" s="46"/>
      <c r="RFG1" s="46"/>
      <c r="RFH1" s="46"/>
      <c r="RFI1" s="46"/>
      <c r="RFJ1" s="46"/>
      <c r="RFK1" s="46"/>
      <c r="RFL1" s="46"/>
      <c r="RFM1" s="46"/>
      <c r="RFN1" s="46"/>
      <c r="RFO1" s="46"/>
      <c r="RFP1" s="46"/>
      <c r="RFQ1" s="46"/>
      <c r="RFR1" s="46"/>
      <c r="RFS1" s="46"/>
      <c r="RFT1" s="46"/>
      <c r="RFU1" s="46"/>
      <c r="RFV1" s="46"/>
      <c r="RFW1" s="46"/>
      <c r="RFX1" s="46"/>
      <c r="RFY1" s="46"/>
      <c r="RFZ1" s="46"/>
      <c r="RGA1" s="46"/>
      <c r="RGB1" s="46"/>
      <c r="RGC1" s="46"/>
      <c r="RGD1" s="46"/>
      <c r="RGE1" s="46"/>
      <c r="RGF1" s="46"/>
      <c r="RGG1" s="46"/>
      <c r="RGH1" s="46"/>
      <c r="RGI1" s="46"/>
      <c r="RGJ1" s="46"/>
      <c r="RGK1" s="46"/>
      <c r="RGL1" s="46"/>
      <c r="RGM1" s="46"/>
      <c r="RGN1" s="46"/>
      <c r="RGO1" s="46"/>
      <c r="RGP1" s="46"/>
      <c r="RGQ1" s="46"/>
      <c r="RGR1" s="46"/>
      <c r="RGS1" s="46"/>
      <c r="RGT1" s="46"/>
      <c r="RGU1" s="46"/>
      <c r="RGV1" s="46"/>
      <c r="RGW1" s="46"/>
      <c r="RGX1" s="46"/>
      <c r="RGY1" s="46"/>
      <c r="RGZ1" s="46"/>
      <c r="RHA1" s="46"/>
      <c r="RHB1" s="46"/>
      <c r="RHC1" s="46"/>
      <c r="RHD1" s="46"/>
      <c r="RHE1" s="46"/>
      <c r="RHF1" s="46"/>
      <c r="RHG1" s="46"/>
      <c r="RHH1" s="46"/>
      <c r="RHI1" s="46"/>
      <c r="RHJ1" s="46"/>
      <c r="RHK1" s="46"/>
      <c r="RHL1" s="46"/>
      <c r="RHM1" s="46"/>
      <c r="RHN1" s="46"/>
      <c r="RHO1" s="46"/>
      <c r="RHP1" s="46"/>
      <c r="RHQ1" s="46"/>
      <c r="RHR1" s="46"/>
      <c r="RHS1" s="46"/>
      <c r="RHT1" s="46"/>
      <c r="RHU1" s="46"/>
      <c r="RHV1" s="46"/>
      <c r="RHW1" s="46"/>
      <c r="RHX1" s="46"/>
      <c r="RHY1" s="46"/>
      <c r="RHZ1" s="46"/>
      <c r="RIA1" s="46"/>
      <c r="RIB1" s="46"/>
      <c r="RIC1" s="46"/>
      <c r="RID1" s="46"/>
      <c r="RIE1" s="46"/>
      <c r="RIF1" s="46"/>
      <c r="RIG1" s="46"/>
      <c r="RIH1" s="46"/>
      <c r="RII1" s="46"/>
      <c r="RIJ1" s="46"/>
      <c r="RIK1" s="46"/>
      <c r="RIL1" s="46"/>
      <c r="RIM1" s="46"/>
      <c r="RIN1" s="46"/>
      <c r="RIO1" s="46"/>
      <c r="RIP1" s="46"/>
      <c r="RIQ1" s="46"/>
      <c r="RIR1" s="46"/>
      <c r="RIS1" s="46"/>
      <c r="RIT1" s="46"/>
      <c r="RIU1" s="46"/>
      <c r="RIV1" s="46"/>
      <c r="RIW1" s="46"/>
      <c r="RIX1" s="46"/>
      <c r="RIY1" s="46"/>
      <c r="RIZ1" s="46"/>
      <c r="RJA1" s="46"/>
      <c r="RJB1" s="46"/>
      <c r="RJC1" s="46"/>
      <c r="RJD1" s="46"/>
      <c r="RJE1" s="46"/>
      <c r="RJF1" s="46"/>
      <c r="RJG1" s="46"/>
      <c r="RJH1" s="46"/>
      <c r="RJI1" s="46"/>
      <c r="RJJ1" s="46"/>
      <c r="RJK1" s="46"/>
      <c r="RJL1" s="46"/>
      <c r="RJM1" s="46"/>
      <c r="RJN1" s="46"/>
      <c r="RJO1" s="46"/>
      <c r="RJP1" s="46"/>
      <c r="RJQ1" s="46"/>
      <c r="RJR1" s="46"/>
      <c r="RJS1" s="46"/>
      <c r="RJT1" s="46"/>
      <c r="RJU1" s="46"/>
      <c r="RJV1" s="46"/>
      <c r="RJW1" s="46"/>
      <c r="RJX1" s="46"/>
      <c r="RJY1" s="46"/>
      <c r="RJZ1" s="46"/>
      <c r="RKA1" s="46"/>
      <c r="RKB1" s="46"/>
      <c r="RKC1" s="46"/>
      <c r="RKD1" s="46"/>
      <c r="RKE1" s="46"/>
      <c r="RKF1" s="46"/>
      <c r="RKG1" s="46"/>
      <c r="RKH1" s="46"/>
      <c r="RKI1" s="46"/>
      <c r="RKJ1" s="46"/>
      <c r="RKK1" s="46"/>
      <c r="RKL1" s="46"/>
      <c r="RKM1" s="46"/>
      <c r="RKN1" s="46"/>
      <c r="RKO1" s="46"/>
      <c r="RKP1" s="46"/>
      <c r="RKQ1" s="46"/>
      <c r="RKR1" s="46"/>
      <c r="RKS1" s="46"/>
      <c r="RKT1" s="46"/>
      <c r="RKU1" s="46"/>
      <c r="RKV1" s="46"/>
      <c r="RKW1" s="46"/>
      <c r="RKX1" s="46"/>
      <c r="RKY1" s="46"/>
      <c r="RKZ1" s="46"/>
      <c r="RLA1" s="46"/>
      <c r="RLB1" s="46"/>
      <c r="RLC1" s="46"/>
      <c r="RLD1" s="46"/>
      <c r="RLE1" s="46"/>
      <c r="RLF1" s="46"/>
      <c r="RLG1" s="46"/>
      <c r="RLH1" s="46"/>
      <c r="RLI1" s="46"/>
      <c r="RLJ1" s="46"/>
      <c r="RLK1" s="46"/>
      <c r="RLL1" s="46"/>
      <c r="RLM1" s="46"/>
      <c r="RLN1" s="46"/>
      <c r="RLO1" s="46"/>
      <c r="RLP1" s="46"/>
      <c r="RLQ1" s="46"/>
      <c r="RLR1" s="46"/>
      <c r="RLS1" s="46"/>
      <c r="RLT1" s="46"/>
      <c r="RLU1" s="46"/>
      <c r="RLV1" s="46"/>
      <c r="RLW1" s="46"/>
      <c r="RLX1" s="46"/>
      <c r="RLY1" s="46"/>
      <c r="RLZ1" s="46"/>
      <c r="RMA1" s="46"/>
      <c r="RMB1" s="46"/>
      <c r="RMC1" s="46"/>
      <c r="RMD1" s="46"/>
      <c r="RME1" s="46"/>
      <c r="RMF1" s="46"/>
      <c r="RMG1" s="46"/>
      <c r="RMH1" s="46"/>
      <c r="RMI1" s="46"/>
      <c r="RMJ1" s="46"/>
      <c r="RMK1" s="46"/>
      <c r="RML1" s="46"/>
      <c r="RMM1" s="46"/>
      <c r="RMN1" s="46"/>
      <c r="RMO1" s="46"/>
      <c r="RMP1" s="46"/>
      <c r="RMQ1" s="46"/>
      <c r="RMR1" s="46"/>
      <c r="RMS1" s="46"/>
      <c r="RMT1" s="46"/>
      <c r="RMU1" s="46"/>
      <c r="RMV1" s="46"/>
      <c r="RMW1" s="46"/>
      <c r="RMX1" s="46"/>
      <c r="RMY1" s="46"/>
      <c r="RMZ1" s="46"/>
      <c r="RNA1" s="46"/>
      <c r="RNB1" s="46"/>
      <c r="RNC1" s="46"/>
      <c r="RND1" s="46"/>
      <c r="RNE1" s="46"/>
      <c r="RNF1" s="46"/>
      <c r="RNG1" s="46"/>
      <c r="RNH1" s="46"/>
      <c r="RNI1" s="46"/>
      <c r="RNJ1" s="46"/>
      <c r="RNK1" s="46"/>
      <c r="RNL1" s="46"/>
      <c r="RNM1" s="46"/>
      <c r="RNN1" s="46"/>
      <c r="RNO1" s="46"/>
      <c r="RNP1" s="46"/>
      <c r="RNQ1" s="46"/>
      <c r="RNR1" s="46"/>
      <c r="RNS1" s="46"/>
      <c r="RNT1" s="46"/>
      <c r="RNU1" s="46"/>
      <c r="RNV1" s="46"/>
      <c r="RNW1" s="46"/>
      <c r="RNX1" s="46"/>
      <c r="RNY1" s="46"/>
      <c r="RNZ1" s="46"/>
      <c r="ROA1" s="46"/>
      <c r="ROB1" s="46"/>
      <c r="ROC1" s="46"/>
      <c r="ROD1" s="46"/>
      <c r="ROE1" s="46"/>
      <c r="ROF1" s="46"/>
      <c r="ROG1" s="46"/>
      <c r="ROH1" s="46"/>
      <c r="ROI1" s="46"/>
      <c r="ROJ1" s="46"/>
      <c r="ROK1" s="46"/>
      <c r="ROL1" s="46"/>
      <c r="ROM1" s="46"/>
      <c r="RON1" s="46"/>
      <c r="ROO1" s="46"/>
      <c r="ROP1" s="46"/>
      <c r="ROQ1" s="46"/>
      <c r="ROR1" s="46"/>
      <c r="ROS1" s="46"/>
      <c r="ROT1" s="46"/>
      <c r="ROU1" s="46"/>
      <c r="ROV1" s="46"/>
      <c r="ROW1" s="46"/>
      <c r="ROX1" s="46"/>
      <c r="ROY1" s="46"/>
      <c r="ROZ1" s="46"/>
      <c r="RPA1" s="46"/>
      <c r="RPB1" s="46"/>
      <c r="RPC1" s="46"/>
      <c r="RPD1" s="46"/>
      <c r="RPE1" s="46"/>
      <c r="RPF1" s="46"/>
      <c r="RPG1" s="46"/>
      <c r="RPH1" s="46"/>
      <c r="RPI1" s="46"/>
      <c r="RPJ1" s="46"/>
      <c r="RPK1" s="46"/>
      <c r="RPL1" s="46"/>
      <c r="RPM1" s="46"/>
      <c r="RPN1" s="46"/>
      <c r="RPO1" s="46"/>
      <c r="RPP1" s="46"/>
      <c r="RPQ1" s="46"/>
      <c r="RPR1" s="46"/>
      <c r="RPS1" s="46"/>
      <c r="RPT1" s="46"/>
      <c r="RPU1" s="46"/>
      <c r="RPV1" s="46"/>
      <c r="RPW1" s="46"/>
      <c r="RPX1" s="46"/>
      <c r="RPY1" s="46"/>
      <c r="RPZ1" s="46"/>
      <c r="RQA1" s="46"/>
      <c r="RQB1" s="46"/>
      <c r="RQC1" s="46"/>
      <c r="RQD1" s="46"/>
      <c r="RQE1" s="46"/>
      <c r="RQF1" s="46"/>
      <c r="RQG1" s="46"/>
      <c r="RQH1" s="46"/>
      <c r="RQI1" s="46"/>
      <c r="RQJ1" s="46"/>
      <c r="RQK1" s="46"/>
      <c r="RQL1" s="46"/>
      <c r="RQM1" s="46"/>
      <c r="RQN1" s="46"/>
      <c r="RQO1" s="46"/>
      <c r="RQP1" s="46"/>
      <c r="RQQ1" s="46"/>
      <c r="RQR1" s="46"/>
      <c r="RQS1" s="46"/>
      <c r="RQT1" s="46"/>
      <c r="RQU1" s="46"/>
      <c r="RQV1" s="46"/>
      <c r="RQW1" s="46"/>
      <c r="RQX1" s="46"/>
      <c r="RQY1" s="46"/>
      <c r="RQZ1" s="46"/>
      <c r="RRA1" s="46"/>
      <c r="RRB1" s="46"/>
      <c r="RRC1" s="46"/>
      <c r="RRD1" s="46"/>
      <c r="RRE1" s="46"/>
      <c r="RRF1" s="46"/>
      <c r="RRG1" s="46"/>
      <c r="RRH1" s="46"/>
      <c r="RRI1" s="46"/>
      <c r="RRJ1" s="46"/>
      <c r="RRK1" s="46"/>
      <c r="RRL1" s="46"/>
      <c r="RRM1" s="46"/>
      <c r="RRN1" s="46"/>
      <c r="RRO1" s="46"/>
      <c r="RRP1" s="46"/>
      <c r="RRQ1" s="46"/>
      <c r="RRR1" s="46"/>
      <c r="RRS1" s="46"/>
      <c r="RRT1" s="46"/>
      <c r="RRU1" s="46"/>
      <c r="RRV1" s="46"/>
      <c r="RRW1" s="46"/>
      <c r="RRX1" s="46"/>
      <c r="RRY1" s="46"/>
      <c r="RRZ1" s="46"/>
      <c r="RSA1" s="46"/>
      <c r="RSB1" s="46"/>
      <c r="RSC1" s="46"/>
      <c r="RSD1" s="46"/>
      <c r="RSE1" s="46"/>
      <c r="RSF1" s="46"/>
      <c r="RSG1" s="46"/>
      <c r="RSH1" s="46"/>
      <c r="RSI1" s="46"/>
      <c r="RSJ1" s="46"/>
      <c r="RSK1" s="46"/>
      <c r="RSL1" s="46"/>
      <c r="RSM1" s="46"/>
      <c r="RSN1" s="46"/>
      <c r="RSO1" s="46"/>
      <c r="RSP1" s="46"/>
      <c r="RSQ1" s="46"/>
      <c r="RSR1" s="46"/>
      <c r="RSS1" s="46"/>
      <c r="RST1" s="46"/>
      <c r="RSU1" s="46"/>
      <c r="RSV1" s="46"/>
      <c r="RSW1" s="46"/>
      <c r="RSX1" s="46"/>
      <c r="RSY1" s="46"/>
      <c r="RSZ1" s="46"/>
      <c r="RTA1" s="46"/>
      <c r="RTB1" s="46"/>
      <c r="RTC1" s="46"/>
      <c r="RTD1" s="46"/>
      <c r="RTE1" s="46"/>
      <c r="RTF1" s="46"/>
      <c r="RTG1" s="46"/>
      <c r="RTH1" s="46"/>
      <c r="RTI1" s="46"/>
      <c r="RTJ1" s="46"/>
      <c r="RTK1" s="46"/>
      <c r="RTL1" s="46"/>
      <c r="RTM1" s="46"/>
      <c r="RTN1" s="46"/>
      <c r="RTO1" s="46"/>
      <c r="RTP1" s="46"/>
      <c r="RTQ1" s="46"/>
      <c r="RTR1" s="46"/>
      <c r="RTS1" s="46"/>
      <c r="RTT1" s="46"/>
      <c r="RTU1" s="46"/>
      <c r="RTV1" s="46"/>
      <c r="RTW1" s="46"/>
      <c r="RTX1" s="46"/>
      <c r="RTY1" s="46"/>
      <c r="RTZ1" s="46"/>
      <c r="RUA1" s="46"/>
      <c r="RUB1" s="46"/>
      <c r="RUC1" s="46"/>
      <c r="RUD1" s="46"/>
      <c r="RUE1" s="46"/>
      <c r="RUF1" s="46"/>
      <c r="RUG1" s="46"/>
      <c r="RUH1" s="46"/>
      <c r="RUI1" s="46"/>
      <c r="RUJ1" s="46"/>
      <c r="RUK1" s="46"/>
      <c r="RUL1" s="46"/>
      <c r="RUM1" s="46"/>
      <c r="RUN1" s="46"/>
      <c r="RUO1" s="46"/>
      <c r="RUP1" s="46"/>
      <c r="RUQ1" s="46"/>
      <c r="RUR1" s="46"/>
      <c r="RUS1" s="46"/>
      <c r="RUT1" s="46"/>
      <c r="RUU1" s="46"/>
      <c r="RUV1" s="46"/>
      <c r="RUW1" s="46"/>
      <c r="RUX1" s="46"/>
      <c r="RUY1" s="46"/>
      <c r="RUZ1" s="46"/>
      <c r="RVA1" s="46"/>
      <c r="RVB1" s="46"/>
      <c r="RVC1" s="46"/>
      <c r="RVD1" s="46"/>
      <c r="RVE1" s="46"/>
      <c r="RVF1" s="46"/>
      <c r="RVG1" s="46"/>
      <c r="RVH1" s="46"/>
      <c r="RVI1" s="46"/>
      <c r="RVJ1" s="46"/>
      <c r="RVK1" s="46"/>
      <c r="RVL1" s="46"/>
      <c r="RVM1" s="46"/>
      <c r="RVN1" s="46"/>
      <c r="RVO1" s="46"/>
      <c r="RVP1" s="46"/>
      <c r="RVQ1" s="46"/>
      <c r="RVR1" s="46"/>
      <c r="RVS1" s="46"/>
      <c r="RVT1" s="46"/>
      <c r="RVU1" s="46"/>
      <c r="RVV1" s="46"/>
      <c r="RVW1" s="46"/>
      <c r="RVX1" s="46"/>
      <c r="RVY1" s="46"/>
      <c r="RVZ1" s="46"/>
      <c r="RWA1" s="46"/>
      <c r="RWB1" s="46"/>
      <c r="RWC1" s="46"/>
      <c r="RWD1" s="46"/>
      <c r="RWE1" s="46"/>
      <c r="RWF1" s="46"/>
      <c r="RWG1" s="46"/>
      <c r="RWH1" s="46"/>
      <c r="RWI1" s="46"/>
      <c r="RWJ1" s="46"/>
      <c r="RWK1" s="46"/>
      <c r="RWL1" s="46"/>
      <c r="RWM1" s="46"/>
      <c r="RWN1" s="46"/>
      <c r="RWO1" s="46"/>
      <c r="RWP1" s="46"/>
      <c r="RWQ1" s="46"/>
      <c r="RWR1" s="46"/>
      <c r="RWS1" s="46"/>
      <c r="RWT1" s="46"/>
      <c r="RWU1" s="46"/>
      <c r="RWV1" s="46"/>
      <c r="RWW1" s="46"/>
      <c r="RWX1" s="46"/>
      <c r="RWY1" s="46"/>
      <c r="RWZ1" s="46"/>
      <c r="RXA1" s="46"/>
      <c r="RXB1" s="46"/>
      <c r="RXC1" s="46"/>
      <c r="RXD1" s="46"/>
      <c r="RXE1" s="46"/>
      <c r="RXF1" s="46"/>
      <c r="RXG1" s="46"/>
      <c r="RXH1" s="46"/>
      <c r="RXI1" s="46"/>
      <c r="RXJ1" s="46"/>
      <c r="RXK1" s="46"/>
      <c r="RXL1" s="46"/>
      <c r="RXM1" s="46"/>
      <c r="RXN1" s="46"/>
      <c r="RXO1" s="46"/>
      <c r="RXP1" s="46"/>
      <c r="RXQ1" s="46"/>
      <c r="RXR1" s="46"/>
      <c r="RXS1" s="46"/>
      <c r="RXT1" s="46"/>
      <c r="RXU1" s="46"/>
      <c r="RXV1" s="46"/>
      <c r="RXW1" s="46"/>
      <c r="RXX1" s="46"/>
      <c r="RXY1" s="46"/>
      <c r="RXZ1" s="46"/>
      <c r="RYA1" s="46"/>
      <c r="RYB1" s="46"/>
      <c r="RYC1" s="46"/>
      <c r="RYD1" s="46"/>
      <c r="RYE1" s="46"/>
      <c r="RYF1" s="46"/>
      <c r="RYG1" s="46"/>
      <c r="RYH1" s="46"/>
      <c r="RYI1" s="46"/>
      <c r="RYJ1" s="46"/>
      <c r="RYK1" s="46"/>
      <c r="RYL1" s="46"/>
      <c r="RYM1" s="46"/>
      <c r="RYN1" s="46"/>
      <c r="RYO1" s="46"/>
      <c r="RYP1" s="46"/>
      <c r="RYQ1" s="46"/>
      <c r="RYR1" s="46"/>
      <c r="RYS1" s="46"/>
      <c r="RYT1" s="46"/>
      <c r="RYU1" s="46"/>
      <c r="RYV1" s="46"/>
      <c r="RYW1" s="46"/>
      <c r="RYX1" s="46"/>
      <c r="RYY1" s="46"/>
      <c r="RYZ1" s="46"/>
      <c r="RZA1" s="46"/>
      <c r="RZB1" s="46"/>
      <c r="RZC1" s="46"/>
      <c r="RZD1" s="46"/>
      <c r="RZE1" s="46"/>
      <c r="RZF1" s="46"/>
      <c r="RZG1" s="46"/>
      <c r="RZH1" s="46"/>
      <c r="RZI1" s="46"/>
      <c r="RZJ1" s="46"/>
      <c r="RZK1" s="46"/>
      <c r="RZL1" s="46"/>
      <c r="RZM1" s="46"/>
      <c r="RZN1" s="46"/>
      <c r="RZO1" s="46"/>
      <c r="RZP1" s="46"/>
      <c r="RZQ1" s="46"/>
      <c r="RZR1" s="46"/>
      <c r="RZS1" s="46"/>
      <c r="RZT1" s="46"/>
      <c r="RZU1" s="46"/>
      <c r="RZV1" s="46"/>
      <c r="RZW1" s="46"/>
      <c r="RZX1" s="46"/>
      <c r="RZY1" s="46"/>
      <c r="RZZ1" s="46"/>
      <c r="SAA1" s="46"/>
      <c r="SAB1" s="46"/>
      <c r="SAC1" s="46"/>
      <c r="SAD1" s="46"/>
      <c r="SAE1" s="46"/>
      <c r="SAF1" s="46"/>
      <c r="SAG1" s="46"/>
      <c r="SAH1" s="46"/>
      <c r="SAI1" s="46"/>
      <c r="SAJ1" s="46"/>
      <c r="SAK1" s="46"/>
      <c r="SAL1" s="46"/>
      <c r="SAM1" s="46"/>
      <c r="SAN1" s="46"/>
      <c r="SAO1" s="46"/>
      <c r="SAP1" s="46"/>
      <c r="SAQ1" s="46"/>
      <c r="SAR1" s="46"/>
      <c r="SAS1" s="46"/>
      <c r="SAT1" s="46"/>
      <c r="SAU1" s="46"/>
      <c r="SAV1" s="46"/>
      <c r="SAW1" s="46"/>
      <c r="SAX1" s="46"/>
      <c r="SAY1" s="46"/>
      <c r="SAZ1" s="46"/>
      <c r="SBA1" s="46"/>
      <c r="SBB1" s="46"/>
      <c r="SBC1" s="46"/>
      <c r="SBD1" s="46"/>
      <c r="SBE1" s="46"/>
      <c r="SBF1" s="46"/>
      <c r="SBG1" s="46"/>
      <c r="SBH1" s="46"/>
      <c r="SBI1" s="46"/>
      <c r="SBJ1" s="46"/>
      <c r="SBK1" s="46"/>
      <c r="SBL1" s="46"/>
      <c r="SBM1" s="46"/>
      <c r="SBN1" s="46"/>
      <c r="SBO1" s="46"/>
      <c r="SBP1" s="46"/>
      <c r="SBQ1" s="46"/>
      <c r="SBR1" s="46"/>
      <c r="SBS1" s="46"/>
      <c r="SBT1" s="46"/>
      <c r="SBU1" s="46"/>
      <c r="SBV1" s="46"/>
      <c r="SBW1" s="46"/>
      <c r="SBX1" s="46"/>
      <c r="SBY1" s="46"/>
      <c r="SBZ1" s="46"/>
      <c r="SCA1" s="46"/>
      <c r="SCB1" s="46"/>
      <c r="SCC1" s="46"/>
      <c r="SCD1" s="46"/>
      <c r="SCE1" s="46"/>
      <c r="SCF1" s="46"/>
      <c r="SCG1" s="46"/>
      <c r="SCH1" s="46"/>
      <c r="SCI1" s="46"/>
      <c r="SCJ1" s="46"/>
      <c r="SCK1" s="46"/>
      <c r="SCL1" s="46"/>
      <c r="SCM1" s="46"/>
      <c r="SCN1" s="46"/>
      <c r="SCO1" s="46"/>
      <c r="SCP1" s="46"/>
      <c r="SCQ1" s="46"/>
      <c r="SCR1" s="46"/>
      <c r="SCS1" s="46"/>
      <c r="SCT1" s="46"/>
      <c r="SCU1" s="46"/>
      <c r="SCV1" s="46"/>
      <c r="SCW1" s="46"/>
      <c r="SCX1" s="46"/>
      <c r="SCY1" s="46"/>
      <c r="SCZ1" s="46"/>
      <c r="SDA1" s="46"/>
      <c r="SDB1" s="46"/>
      <c r="SDC1" s="46"/>
      <c r="SDD1" s="46"/>
      <c r="SDE1" s="46"/>
      <c r="SDF1" s="46"/>
      <c r="SDG1" s="46"/>
      <c r="SDH1" s="46"/>
      <c r="SDI1" s="46"/>
      <c r="SDJ1" s="46"/>
      <c r="SDK1" s="46"/>
      <c r="SDL1" s="46"/>
      <c r="SDM1" s="46"/>
      <c r="SDN1" s="46"/>
      <c r="SDO1" s="46"/>
      <c r="SDP1" s="46"/>
      <c r="SDQ1" s="46"/>
      <c r="SDR1" s="46"/>
      <c r="SDS1" s="46"/>
      <c r="SDT1" s="46"/>
      <c r="SDU1" s="46"/>
      <c r="SDV1" s="46"/>
      <c r="SDW1" s="46"/>
      <c r="SDX1" s="46"/>
      <c r="SDY1" s="46"/>
      <c r="SDZ1" s="46"/>
      <c r="SEA1" s="46"/>
      <c r="SEB1" s="46"/>
      <c r="SEC1" s="46"/>
      <c r="SED1" s="46"/>
      <c r="SEE1" s="46"/>
      <c r="SEF1" s="46"/>
      <c r="SEG1" s="46"/>
      <c r="SEH1" s="46"/>
      <c r="SEI1" s="46"/>
      <c r="SEJ1" s="46"/>
      <c r="SEK1" s="46"/>
      <c r="SEL1" s="46"/>
      <c r="SEM1" s="46"/>
      <c r="SEN1" s="46"/>
      <c r="SEO1" s="46"/>
      <c r="SEP1" s="46"/>
      <c r="SEQ1" s="46"/>
      <c r="SER1" s="46"/>
      <c r="SES1" s="46"/>
      <c r="SET1" s="46"/>
      <c r="SEU1" s="46"/>
      <c r="SEV1" s="46"/>
      <c r="SEW1" s="46"/>
      <c r="SEX1" s="46"/>
      <c r="SEY1" s="46"/>
      <c r="SEZ1" s="46"/>
      <c r="SFA1" s="46"/>
      <c r="SFB1" s="46"/>
      <c r="SFC1" s="46"/>
      <c r="SFD1" s="46"/>
      <c r="SFE1" s="46"/>
      <c r="SFF1" s="46"/>
      <c r="SFG1" s="46"/>
      <c r="SFH1" s="46"/>
      <c r="SFI1" s="46"/>
      <c r="SFJ1" s="46"/>
      <c r="SFK1" s="46"/>
      <c r="SFL1" s="46"/>
      <c r="SFM1" s="46"/>
      <c r="SFN1" s="46"/>
      <c r="SFO1" s="46"/>
      <c r="SFP1" s="46"/>
      <c r="SFQ1" s="46"/>
      <c r="SFR1" s="46"/>
      <c r="SFS1" s="46"/>
      <c r="SFT1" s="46"/>
      <c r="SFU1" s="46"/>
      <c r="SFV1" s="46"/>
      <c r="SFW1" s="46"/>
      <c r="SFX1" s="46"/>
      <c r="SFY1" s="46"/>
      <c r="SFZ1" s="46"/>
      <c r="SGA1" s="46"/>
      <c r="SGB1" s="46"/>
      <c r="SGC1" s="46"/>
      <c r="SGD1" s="46"/>
      <c r="SGE1" s="46"/>
      <c r="SGF1" s="46"/>
      <c r="SGG1" s="46"/>
      <c r="SGH1" s="46"/>
      <c r="SGI1" s="46"/>
      <c r="SGJ1" s="46"/>
      <c r="SGK1" s="46"/>
      <c r="SGL1" s="46"/>
      <c r="SGM1" s="46"/>
      <c r="SGN1" s="46"/>
      <c r="SGO1" s="46"/>
      <c r="SGP1" s="46"/>
      <c r="SGQ1" s="46"/>
      <c r="SGR1" s="46"/>
      <c r="SGS1" s="46"/>
      <c r="SGT1" s="46"/>
      <c r="SGU1" s="46"/>
      <c r="SGV1" s="46"/>
      <c r="SGW1" s="46"/>
      <c r="SGX1" s="46"/>
      <c r="SGY1" s="46"/>
      <c r="SGZ1" s="46"/>
      <c r="SHA1" s="46"/>
      <c r="SHB1" s="46"/>
      <c r="SHC1" s="46"/>
      <c r="SHD1" s="46"/>
      <c r="SHE1" s="46"/>
      <c r="SHF1" s="46"/>
      <c r="SHG1" s="46"/>
      <c r="SHH1" s="46"/>
      <c r="SHI1" s="46"/>
      <c r="SHJ1" s="46"/>
      <c r="SHK1" s="46"/>
      <c r="SHL1" s="46"/>
      <c r="SHM1" s="46"/>
      <c r="SHN1" s="46"/>
      <c r="SHO1" s="46"/>
      <c r="SHP1" s="46"/>
      <c r="SHQ1" s="46"/>
      <c r="SHR1" s="46"/>
      <c r="SHS1" s="46"/>
      <c r="SHT1" s="46"/>
      <c r="SHU1" s="46"/>
      <c r="SHV1" s="46"/>
      <c r="SHW1" s="46"/>
      <c r="SHX1" s="46"/>
      <c r="SHY1" s="46"/>
      <c r="SHZ1" s="46"/>
      <c r="SIA1" s="46"/>
      <c r="SIB1" s="46"/>
      <c r="SIC1" s="46"/>
      <c r="SID1" s="46"/>
      <c r="SIE1" s="46"/>
      <c r="SIF1" s="46"/>
      <c r="SIG1" s="46"/>
      <c r="SIH1" s="46"/>
      <c r="SII1" s="46"/>
      <c r="SIJ1" s="46"/>
      <c r="SIK1" s="46"/>
      <c r="SIL1" s="46"/>
      <c r="SIM1" s="46"/>
      <c r="SIN1" s="46"/>
      <c r="SIO1" s="46"/>
      <c r="SIP1" s="46"/>
      <c r="SIQ1" s="46"/>
      <c r="SIR1" s="46"/>
      <c r="SIS1" s="46"/>
      <c r="SIT1" s="46"/>
      <c r="SIU1" s="46"/>
      <c r="SIV1" s="46"/>
      <c r="SIW1" s="46"/>
      <c r="SIX1" s="46"/>
      <c r="SIY1" s="46"/>
      <c r="SIZ1" s="46"/>
      <c r="SJA1" s="46"/>
      <c r="SJB1" s="46"/>
      <c r="SJC1" s="46"/>
      <c r="SJD1" s="46"/>
      <c r="SJE1" s="46"/>
      <c r="SJF1" s="46"/>
      <c r="SJG1" s="46"/>
      <c r="SJH1" s="46"/>
      <c r="SJI1" s="46"/>
      <c r="SJJ1" s="46"/>
      <c r="SJK1" s="46"/>
      <c r="SJL1" s="46"/>
      <c r="SJM1" s="46"/>
      <c r="SJN1" s="46"/>
      <c r="SJO1" s="46"/>
      <c r="SJP1" s="46"/>
      <c r="SJQ1" s="46"/>
      <c r="SJR1" s="46"/>
      <c r="SJS1" s="46"/>
      <c r="SJT1" s="46"/>
      <c r="SJU1" s="46"/>
      <c r="SJV1" s="46"/>
      <c r="SJW1" s="46"/>
      <c r="SJX1" s="46"/>
      <c r="SJY1" s="46"/>
      <c r="SJZ1" s="46"/>
      <c r="SKA1" s="46"/>
      <c r="SKB1" s="46"/>
      <c r="SKC1" s="46"/>
      <c r="SKD1" s="46"/>
      <c r="SKE1" s="46"/>
      <c r="SKF1" s="46"/>
      <c r="SKG1" s="46"/>
      <c r="SKH1" s="46"/>
      <c r="SKI1" s="46"/>
      <c r="SKJ1" s="46"/>
      <c r="SKK1" s="46"/>
      <c r="SKL1" s="46"/>
      <c r="SKM1" s="46"/>
      <c r="SKN1" s="46"/>
      <c r="SKO1" s="46"/>
      <c r="SKP1" s="46"/>
      <c r="SKQ1" s="46"/>
      <c r="SKR1" s="46"/>
      <c r="SKS1" s="46"/>
      <c r="SKT1" s="46"/>
      <c r="SKU1" s="46"/>
      <c r="SKV1" s="46"/>
      <c r="SKW1" s="46"/>
      <c r="SKX1" s="46"/>
      <c r="SKY1" s="46"/>
      <c r="SKZ1" s="46"/>
      <c r="SLA1" s="46"/>
      <c r="SLB1" s="46"/>
      <c r="SLC1" s="46"/>
      <c r="SLD1" s="46"/>
      <c r="SLE1" s="46"/>
      <c r="SLF1" s="46"/>
      <c r="SLG1" s="46"/>
      <c r="SLH1" s="46"/>
      <c r="SLI1" s="46"/>
      <c r="SLJ1" s="46"/>
      <c r="SLK1" s="46"/>
      <c r="SLL1" s="46"/>
      <c r="SLM1" s="46"/>
      <c r="SLN1" s="46"/>
      <c r="SLO1" s="46"/>
      <c r="SLP1" s="46"/>
      <c r="SLQ1" s="46"/>
      <c r="SLR1" s="46"/>
      <c r="SLS1" s="46"/>
      <c r="SLT1" s="46"/>
      <c r="SLU1" s="46"/>
      <c r="SLV1" s="46"/>
      <c r="SLW1" s="46"/>
      <c r="SLX1" s="46"/>
      <c r="SLY1" s="46"/>
      <c r="SLZ1" s="46"/>
      <c r="SMA1" s="46"/>
      <c r="SMB1" s="46"/>
      <c r="SMC1" s="46"/>
      <c r="SMD1" s="46"/>
      <c r="SME1" s="46"/>
      <c r="SMF1" s="46"/>
      <c r="SMG1" s="46"/>
      <c r="SMH1" s="46"/>
      <c r="SMI1" s="46"/>
      <c r="SMJ1" s="46"/>
      <c r="SMK1" s="46"/>
      <c r="SML1" s="46"/>
      <c r="SMM1" s="46"/>
      <c r="SMN1" s="46"/>
      <c r="SMO1" s="46"/>
      <c r="SMP1" s="46"/>
      <c r="SMQ1" s="46"/>
      <c r="SMR1" s="46"/>
      <c r="SMS1" s="46"/>
      <c r="SMT1" s="46"/>
      <c r="SMU1" s="46"/>
      <c r="SMV1" s="46"/>
      <c r="SMW1" s="46"/>
      <c r="SMX1" s="46"/>
      <c r="SMY1" s="46"/>
      <c r="SMZ1" s="46"/>
      <c r="SNA1" s="46"/>
      <c r="SNB1" s="46"/>
      <c r="SNC1" s="46"/>
      <c r="SND1" s="46"/>
      <c r="SNE1" s="46"/>
      <c r="SNF1" s="46"/>
      <c r="SNG1" s="46"/>
      <c r="SNH1" s="46"/>
      <c r="SNI1" s="46"/>
      <c r="SNJ1" s="46"/>
      <c r="SNK1" s="46"/>
      <c r="SNL1" s="46"/>
      <c r="SNM1" s="46"/>
      <c r="SNN1" s="46"/>
      <c r="SNO1" s="46"/>
      <c r="SNP1" s="46"/>
      <c r="SNQ1" s="46"/>
      <c r="SNR1" s="46"/>
      <c r="SNS1" s="46"/>
      <c r="SNT1" s="46"/>
      <c r="SNU1" s="46"/>
      <c r="SNV1" s="46"/>
      <c r="SNW1" s="46"/>
      <c r="SNX1" s="46"/>
      <c r="SNY1" s="46"/>
      <c r="SNZ1" s="46"/>
      <c r="SOA1" s="46"/>
      <c r="SOB1" s="46"/>
      <c r="SOC1" s="46"/>
      <c r="SOD1" s="46"/>
      <c r="SOE1" s="46"/>
      <c r="SOF1" s="46"/>
      <c r="SOG1" s="46"/>
      <c r="SOH1" s="46"/>
      <c r="SOI1" s="46"/>
      <c r="SOJ1" s="46"/>
      <c r="SOK1" s="46"/>
      <c r="SOL1" s="46"/>
      <c r="SOM1" s="46"/>
      <c r="SON1" s="46"/>
      <c r="SOO1" s="46"/>
      <c r="SOP1" s="46"/>
      <c r="SOQ1" s="46"/>
      <c r="SOR1" s="46"/>
      <c r="SOS1" s="46"/>
      <c r="SOT1" s="46"/>
      <c r="SOU1" s="46"/>
      <c r="SOV1" s="46"/>
      <c r="SOW1" s="46"/>
      <c r="SOX1" s="46"/>
      <c r="SOY1" s="46"/>
      <c r="SOZ1" s="46"/>
      <c r="SPA1" s="46"/>
      <c r="SPB1" s="46"/>
      <c r="SPC1" s="46"/>
      <c r="SPD1" s="46"/>
      <c r="SPE1" s="46"/>
      <c r="SPF1" s="46"/>
      <c r="SPG1" s="46"/>
      <c r="SPH1" s="46"/>
      <c r="SPI1" s="46"/>
      <c r="SPJ1" s="46"/>
      <c r="SPK1" s="46"/>
      <c r="SPL1" s="46"/>
      <c r="SPM1" s="46"/>
      <c r="SPN1" s="46"/>
      <c r="SPO1" s="46"/>
      <c r="SPP1" s="46"/>
      <c r="SPQ1" s="46"/>
      <c r="SPR1" s="46"/>
      <c r="SPS1" s="46"/>
      <c r="SPT1" s="46"/>
      <c r="SPU1" s="46"/>
      <c r="SPV1" s="46"/>
      <c r="SPW1" s="46"/>
      <c r="SPX1" s="46"/>
      <c r="SPY1" s="46"/>
      <c r="SPZ1" s="46"/>
      <c r="SQA1" s="46"/>
      <c r="SQB1" s="46"/>
      <c r="SQC1" s="46"/>
      <c r="SQD1" s="46"/>
      <c r="SQE1" s="46"/>
      <c r="SQF1" s="46"/>
      <c r="SQG1" s="46"/>
      <c r="SQH1" s="46"/>
      <c r="SQI1" s="46"/>
      <c r="SQJ1" s="46"/>
      <c r="SQK1" s="46"/>
      <c r="SQL1" s="46"/>
      <c r="SQM1" s="46"/>
      <c r="SQN1" s="46"/>
      <c r="SQO1" s="46"/>
      <c r="SQP1" s="46"/>
      <c r="SQQ1" s="46"/>
      <c r="SQR1" s="46"/>
      <c r="SQS1" s="46"/>
      <c r="SQT1" s="46"/>
      <c r="SQU1" s="46"/>
      <c r="SQV1" s="46"/>
      <c r="SQW1" s="46"/>
      <c r="SQX1" s="46"/>
      <c r="SQY1" s="46"/>
      <c r="SQZ1" s="46"/>
      <c r="SRA1" s="46"/>
      <c r="SRB1" s="46"/>
      <c r="SRC1" s="46"/>
      <c r="SRD1" s="46"/>
      <c r="SRE1" s="46"/>
      <c r="SRF1" s="46"/>
      <c r="SRG1" s="46"/>
      <c r="SRH1" s="46"/>
      <c r="SRI1" s="46"/>
      <c r="SRJ1" s="46"/>
      <c r="SRK1" s="46"/>
      <c r="SRL1" s="46"/>
      <c r="SRM1" s="46"/>
      <c r="SRN1" s="46"/>
      <c r="SRO1" s="46"/>
      <c r="SRP1" s="46"/>
      <c r="SRQ1" s="46"/>
      <c r="SRR1" s="46"/>
      <c r="SRS1" s="46"/>
      <c r="SRT1" s="46"/>
      <c r="SRU1" s="46"/>
      <c r="SRV1" s="46"/>
      <c r="SRW1" s="46"/>
      <c r="SRX1" s="46"/>
      <c r="SRY1" s="46"/>
      <c r="SRZ1" s="46"/>
      <c r="SSA1" s="46"/>
      <c r="SSB1" s="46"/>
      <c r="SSC1" s="46"/>
      <c r="SSD1" s="46"/>
      <c r="SSE1" s="46"/>
      <c r="SSF1" s="46"/>
      <c r="SSG1" s="46"/>
      <c r="SSH1" s="46"/>
      <c r="SSI1" s="46"/>
      <c r="SSJ1" s="46"/>
      <c r="SSK1" s="46"/>
      <c r="SSL1" s="46"/>
      <c r="SSM1" s="46"/>
      <c r="SSN1" s="46"/>
      <c r="SSO1" s="46"/>
      <c r="SSP1" s="46"/>
      <c r="SSQ1" s="46"/>
      <c r="SSR1" s="46"/>
      <c r="SSS1" s="46"/>
      <c r="SST1" s="46"/>
      <c r="SSU1" s="46"/>
      <c r="SSV1" s="46"/>
      <c r="SSW1" s="46"/>
      <c r="SSX1" s="46"/>
      <c r="SSY1" s="46"/>
      <c r="SSZ1" s="46"/>
      <c r="STA1" s="46"/>
      <c r="STB1" s="46"/>
      <c r="STC1" s="46"/>
      <c r="STD1" s="46"/>
      <c r="STE1" s="46"/>
      <c r="STF1" s="46"/>
      <c r="STG1" s="46"/>
      <c r="STH1" s="46"/>
      <c r="STI1" s="46"/>
      <c r="STJ1" s="46"/>
      <c r="STK1" s="46"/>
      <c r="STL1" s="46"/>
      <c r="STM1" s="46"/>
      <c r="STN1" s="46"/>
      <c r="STO1" s="46"/>
      <c r="STP1" s="46"/>
      <c r="STQ1" s="46"/>
      <c r="STR1" s="46"/>
      <c r="STS1" s="46"/>
      <c r="STT1" s="46"/>
      <c r="STU1" s="46"/>
      <c r="STV1" s="46"/>
      <c r="STW1" s="46"/>
      <c r="STX1" s="46"/>
      <c r="STY1" s="46"/>
      <c r="STZ1" s="46"/>
      <c r="SUA1" s="46"/>
      <c r="SUB1" s="46"/>
      <c r="SUC1" s="46"/>
      <c r="SUD1" s="46"/>
      <c r="SUE1" s="46"/>
      <c r="SUF1" s="46"/>
      <c r="SUG1" s="46"/>
      <c r="SUH1" s="46"/>
      <c r="SUI1" s="46"/>
      <c r="SUJ1" s="46"/>
      <c r="SUK1" s="46"/>
      <c r="SUL1" s="46"/>
      <c r="SUM1" s="46"/>
      <c r="SUN1" s="46"/>
      <c r="SUO1" s="46"/>
      <c r="SUP1" s="46"/>
      <c r="SUQ1" s="46"/>
      <c r="SUR1" s="46"/>
      <c r="SUS1" s="46"/>
      <c r="SUT1" s="46"/>
      <c r="SUU1" s="46"/>
      <c r="SUV1" s="46"/>
      <c r="SUW1" s="46"/>
      <c r="SUX1" s="46"/>
      <c r="SUY1" s="46"/>
      <c r="SUZ1" s="46"/>
      <c r="SVA1" s="46"/>
      <c r="SVB1" s="46"/>
      <c r="SVC1" s="46"/>
      <c r="SVD1" s="46"/>
      <c r="SVE1" s="46"/>
      <c r="SVF1" s="46"/>
      <c r="SVG1" s="46"/>
      <c r="SVH1" s="46"/>
      <c r="SVI1" s="46"/>
      <c r="SVJ1" s="46"/>
      <c r="SVK1" s="46"/>
      <c r="SVL1" s="46"/>
      <c r="SVM1" s="46"/>
      <c r="SVN1" s="46"/>
      <c r="SVO1" s="46"/>
      <c r="SVP1" s="46"/>
      <c r="SVQ1" s="46"/>
      <c r="SVR1" s="46"/>
      <c r="SVS1" s="46"/>
      <c r="SVT1" s="46"/>
      <c r="SVU1" s="46"/>
      <c r="SVV1" s="46"/>
      <c r="SVW1" s="46"/>
      <c r="SVX1" s="46"/>
      <c r="SVY1" s="46"/>
      <c r="SVZ1" s="46"/>
      <c r="SWA1" s="46"/>
      <c r="SWB1" s="46"/>
      <c r="SWC1" s="46"/>
      <c r="SWD1" s="46"/>
      <c r="SWE1" s="46"/>
      <c r="SWF1" s="46"/>
      <c r="SWG1" s="46"/>
      <c r="SWH1" s="46"/>
      <c r="SWI1" s="46"/>
      <c r="SWJ1" s="46"/>
      <c r="SWK1" s="46"/>
      <c r="SWL1" s="46"/>
      <c r="SWM1" s="46"/>
      <c r="SWN1" s="46"/>
      <c r="SWO1" s="46"/>
      <c r="SWP1" s="46"/>
      <c r="SWQ1" s="46"/>
      <c r="SWR1" s="46"/>
      <c r="SWS1" s="46"/>
      <c r="SWT1" s="46"/>
      <c r="SWU1" s="46"/>
      <c r="SWV1" s="46"/>
      <c r="SWW1" s="46"/>
      <c r="SWX1" s="46"/>
      <c r="SWY1" s="46"/>
      <c r="SWZ1" s="46"/>
      <c r="SXA1" s="46"/>
      <c r="SXB1" s="46"/>
      <c r="SXC1" s="46"/>
      <c r="SXD1" s="46"/>
      <c r="SXE1" s="46"/>
      <c r="SXF1" s="46"/>
      <c r="SXG1" s="46"/>
      <c r="SXH1" s="46"/>
      <c r="SXI1" s="46"/>
      <c r="SXJ1" s="46"/>
      <c r="SXK1" s="46"/>
      <c r="SXL1" s="46"/>
      <c r="SXM1" s="46"/>
      <c r="SXN1" s="46"/>
      <c r="SXO1" s="46"/>
      <c r="SXP1" s="46"/>
      <c r="SXQ1" s="46"/>
      <c r="SXR1" s="46"/>
      <c r="SXS1" s="46"/>
      <c r="SXT1" s="46"/>
      <c r="SXU1" s="46"/>
      <c r="SXV1" s="46"/>
      <c r="SXW1" s="46"/>
      <c r="SXX1" s="46"/>
      <c r="SXY1" s="46"/>
      <c r="SXZ1" s="46"/>
      <c r="SYA1" s="46"/>
      <c r="SYB1" s="46"/>
      <c r="SYC1" s="46"/>
      <c r="SYD1" s="46"/>
      <c r="SYE1" s="46"/>
      <c r="SYF1" s="46"/>
      <c r="SYG1" s="46"/>
      <c r="SYH1" s="46"/>
      <c r="SYI1" s="46"/>
      <c r="SYJ1" s="46"/>
      <c r="SYK1" s="46"/>
      <c r="SYL1" s="46"/>
      <c r="SYM1" s="46"/>
      <c r="SYN1" s="46"/>
      <c r="SYO1" s="46"/>
      <c r="SYP1" s="46"/>
      <c r="SYQ1" s="46"/>
      <c r="SYR1" s="46"/>
      <c r="SYS1" s="46"/>
      <c r="SYT1" s="46"/>
      <c r="SYU1" s="46"/>
      <c r="SYV1" s="46"/>
      <c r="SYW1" s="46"/>
      <c r="SYX1" s="46"/>
      <c r="SYY1" s="46"/>
      <c r="SYZ1" s="46"/>
      <c r="SZA1" s="46"/>
      <c r="SZB1" s="46"/>
      <c r="SZC1" s="46"/>
      <c r="SZD1" s="46"/>
      <c r="SZE1" s="46"/>
      <c r="SZF1" s="46"/>
      <c r="SZG1" s="46"/>
      <c r="SZH1" s="46"/>
      <c r="SZI1" s="46"/>
      <c r="SZJ1" s="46"/>
      <c r="SZK1" s="46"/>
      <c r="SZL1" s="46"/>
      <c r="SZM1" s="46"/>
      <c r="SZN1" s="46"/>
      <c r="SZO1" s="46"/>
      <c r="SZP1" s="46"/>
      <c r="SZQ1" s="46"/>
      <c r="SZR1" s="46"/>
      <c r="SZS1" s="46"/>
      <c r="SZT1" s="46"/>
      <c r="SZU1" s="46"/>
      <c r="SZV1" s="46"/>
      <c r="SZW1" s="46"/>
      <c r="SZX1" s="46"/>
      <c r="SZY1" s="46"/>
      <c r="SZZ1" s="46"/>
      <c r="TAA1" s="46"/>
      <c r="TAB1" s="46"/>
      <c r="TAC1" s="46"/>
      <c r="TAD1" s="46"/>
      <c r="TAE1" s="46"/>
      <c r="TAF1" s="46"/>
      <c r="TAG1" s="46"/>
      <c r="TAH1" s="46"/>
      <c r="TAI1" s="46"/>
      <c r="TAJ1" s="46"/>
      <c r="TAK1" s="46"/>
      <c r="TAL1" s="46"/>
      <c r="TAM1" s="46"/>
      <c r="TAN1" s="46"/>
      <c r="TAO1" s="46"/>
      <c r="TAP1" s="46"/>
      <c r="TAQ1" s="46"/>
      <c r="TAR1" s="46"/>
      <c r="TAS1" s="46"/>
      <c r="TAT1" s="46"/>
      <c r="TAU1" s="46"/>
      <c r="TAV1" s="46"/>
      <c r="TAW1" s="46"/>
      <c r="TAX1" s="46"/>
      <c r="TAY1" s="46"/>
      <c r="TAZ1" s="46"/>
      <c r="TBA1" s="46"/>
      <c r="TBB1" s="46"/>
      <c r="TBC1" s="46"/>
      <c r="TBD1" s="46"/>
      <c r="TBE1" s="46"/>
      <c r="TBF1" s="46"/>
      <c r="TBG1" s="46"/>
      <c r="TBH1" s="46"/>
      <c r="TBI1" s="46"/>
      <c r="TBJ1" s="46"/>
      <c r="TBK1" s="46"/>
      <c r="TBL1" s="46"/>
      <c r="TBM1" s="46"/>
      <c r="TBN1" s="46"/>
      <c r="TBO1" s="46"/>
      <c r="TBP1" s="46"/>
      <c r="TBQ1" s="46"/>
      <c r="TBR1" s="46"/>
      <c r="TBS1" s="46"/>
      <c r="TBT1" s="46"/>
      <c r="TBU1" s="46"/>
      <c r="TBV1" s="46"/>
      <c r="TBW1" s="46"/>
      <c r="TBX1" s="46"/>
      <c r="TBY1" s="46"/>
      <c r="TBZ1" s="46"/>
      <c r="TCA1" s="46"/>
      <c r="TCB1" s="46"/>
      <c r="TCC1" s="46"/>
      <c r="TCD1" s="46"/>
      <c r="TCE1" s="46"/>
      <c r="TCF1" s="46"/>
      <c r="TCG1" s="46"/>
      <c r="TCH1" s="46"/>
      <c r="TCI1" s="46"/>
      <c r="TCJ1" s="46"/>
      <c r="TCK1" s="46"/>
      <c r="TCL1" s="46"/>
      <c r="TCM1" s="46"/>
      <c r="TCN1" s="46"/>
      <c r="TCO1" s="46"/>
      <c r="TCP1" s="46"/>
      <c r="TCQ1" s="46"/>
      <c r="TCR1" s="46"/>
      <c r="TCS1" s="46"/>
      <c r="TCT1" s="46"/>
      <c r="TCU1" s="46"/>
      <c r="TCV1" s="46"/>
      <c r="TCW1" s="46"/>
      <c r="TCX1" s="46"/>
      <c r="TCY1" s="46"/>
      <c r="TCZ1" s="46"/>
      <c r="TDA1" s="46"/>
      <c r="TDB1" s="46"/>
      <c r="TDC1" s="46"/>
      <c r="TDD1" s="46"/>
      <c r="TDE1" s="46"/>
      <c r="TDF1" s="46"/>
      <c r="TDG1" s="46"/>
      <c r="TDH1" s="46"/>
      <c r="TDI1" s="46"/>
      <c r="TDJ1" s="46"/>
      <c r="TDK1" s="46"/>
      <c r="TDL1" s="46"/>
      <c r="TDM1" s="46"/>
      <c r="TDN1" s="46"/>
      <c r="TDO1" s="46"/>
      <c r="TDP1" s="46"/>
      <c r="TDQ1" s="46"/>
      <c r="TDR1" s="46"/>
      <c r="TDS1" s="46"/>
      <c r="TDT1" s="46"/>
      <c r="TDU1" s="46"/>
      <c r="TDV1" s="46"/>
      <c r="TDW1" s="46"/>
      <c r="TDX1" s="46"/>
      <c r="TDY1" s="46"/>
      <c r="TDZ1" s="46"/>
      <c r="TEA1" s="46"/>
      <c r="TEB1" s="46"/>
      <c r="TEC1" s="46"/>
      <c r="TED1" s="46"/>
      <c r="TEE1" s="46"/>
      <c r="TEF1" s="46"/>
      <c r="TEG1" s="46"/>
      <c r="TEH1" s="46"/>
      <c r="TEI1" s="46"/>
      <c r="TEJ1" s="46"/>
      <c r="TEK1" s="46"/>
      <c r="TEL1" s="46"/>
      <c r="TEM1" s="46"/>
      <c r="TEN1" s="46"/>
      <c r="TEO1" s="46"/>
      <c r="TEP1" s="46"/>
      <c r="TEQ1" s="46"/>
      <c r="TER1" s="46"/>
      <c r="TES1" s="46"/>
      <c r="TET1" s="46"/>
      <c r="TEU1" s="46"/>
      <c r="TEV1" s="46"/>
      <c r="TEW1" s="46"/>
      <c r="TEX1" s="46"/>
      <c r="TEY1" s="46"/>
      <c r="TEZ1" s="46"/>
      <c r="TFA1" s="46"/>
      <c r="TFB1" s="46"/>
      <c r="TFC1" s="46"/>
      <c r="TFD1" s="46"/>
      <c r="TFE1" s="46"/>
      <c r="TFF1" s="46"/>
      <c r="TFG1" s="46"/>
      <c r="TFH1" s="46"/>
      <c r="TFI1" s="46"/>
      <c r="TFJ1" s="46"/>
      <c r="TFK1" s="46"/>
      <c r="TFL1" s="46"/>
      <c r="TFM1" s="46"/>
      <c r="TFN1" s="46"/>
      <c r="TFO1" s="46"/>
      <c r="TFP1" s="46"/>
      <c r="TFQ1" s="46"/>
      <c r="TFR1" s="46"/>
      <c r="TFS1" s="46"/>
      <c r="TFT1" s="46"/>
      <c r="TFU1" s="46"/>
      <c r="TFV1" s="46"/>
      <c r="TFW1" s="46"/>
      <c r="TFX1" s="46"/>
      <c r="TFY1" s="46"/>
      <c r="TFZ1" s="46"/>
      <c r="TGA1" s="46"/>
      <c r="TGB1" s="46"/>
      <c r="TGC1" s="46"/>
      <c r="TGD1" s="46"/>
      <c r="TGE1" s="46"/>
      <c r="TGF1" s="46"/>
      <c r="TGG1" s="46"/>
      <c r="TGH1" s="46"/>
      <c r="TGI1" s="46"/>
      <c r="TGJ1" s="46"/>
      <c r="TGK1" s="46"/>
      <c r="TGL1" s="46"/>
      <c r="TGM1" s="46"/>
      <c r="TGN1" s="46"/>
      <c r="TGO1" s="46"/>
      <c r="TGP1" s="46"/>
      <c r="TGQ1" s="46"/>
      <c r="TGR1" s="46"/>
      <c r="TGS1" s="46"/>
      <c r="TGT1" s="46"/>
      <c r="TGU1" s="46"/>
      <c r="TGV1" s="46"/>
      <c r="TGW1" s="46"/>
      <c r="TGX1" s="46"/>
      <c r="TGY1" s="46"/>
      <c r="TGZ1" s="46"/>
      <c r="THA1" s="46"/>
      <c r="THB1" s="46"/>
      <c r="THC1" s="46"/>
      <c r="THD1" s="46"/>
      <c r="THE1" s="46"/>
      <c r="THF1" s="46"/>
      <c r="THG1" s="46"/>
      <c r="THH1" s="46"/>
      <c r="THI1" s="46"/>
      <c r="THJ1" s="46"/>
      <c r="THK1" s="46"/>
      <c r="THL1" s="46"/>
      <c r="THM1" s="46"/>
      <c r="THN1" s="46"/>
      <c r="THO1" s="46"/>
      <c r="THP1" s="46"/>
      <c r="THQ1" s="46"/>
      <c r="THR1" s="46"/>
      <c r="THS1" s="46"/>
      <c r="THT1" s="46"/>
      <c r="THU1" s="46"/>
      <c r="THV1" s="46"/>
      <c r="THW1" s="46"/>
      <c r="THX1" s="46"/>
      <c r="THY1" s="46"/>
      <c r="THZ1" s="46"/>
      <c r="TIA1" s="46"/>
      <c r="TIB1" s="46"/>
      <c r="TIC1" s="46"/>
      <c r="TID1" s="46"/>
      <c r="TIE1" s="46"/>
      <c r="TIF1" s="46"/>
      <c r="TIG1" s="46"/>
      <c r="TIH1" s="46"/>
      <c r="TII1" s="46"/>
      <c r="TIJ1" s="46"/>
      <c r="TIK1" s="46"/>
      <c r="TIL1" s="46"/>
      <c r="TIM1" s="46"/>
      <c r="TIN1" s="46"/>
      <c r="TIO1" s="46"/>
      <c r="TIP1" s="46"/>
      <c r="TIQ1" s="46"/>
      <c r="TIR1" s="46"/>
      <c r="TIS1" s="46"/>
      <c r="TIT1" s="46"/>
      <c r="TIU1" s="46"/>
      <c r="TIV1" s="46"/>
      <c r="TIW1" s="46"/>
      <c r="TIX1" s="46"/>
      <c r="TIY1" s="46"/>
      <c r="TIZ1" s="46"/>
      <c r="TJA1" s="46"/>
      <c r="TJB1" s="46"/>
      <c r="TJC1" s="46"/>
      <c r="TJD1" s="46"/>
      <c r="TJE1" s="46"/>
      <c r="TJF1" s="46"/>
      <c r="TJG1" s="46"/>
      <c r="TJH1" s="46"/>
      <c r="TJI1" s="46"/>
      <c r="TJJ1" s="46"/>
      <c r="TJK1" s="46"/>
      <c r="TJL1" s="46"/>
      <c r="TJM1" s="46"/>
      <c r="TJN1" s="46"/>
      <c r="TJO1" s="46"/>
      <c r="TJP1" s="46"/>
      <c r="TJQ1" s="46"/>
      <c r="TJR1" s="46"/>
      <c r="TJS1" s="46"/>
      <c r="TJT1" s="46"/>
      <c r="TJU1" s="46"/>
      <c r="TJV1" s="46"/>
      <c r="TJW1" s="46"/>
      <c r="TJX1" s="46"/>
      <c r="TJY1" s="46"/>
      <c r="TJZ1" s="46"/>
      <c r="TKA1" s="46"/>
      <c r="TKB1" s="46"/>
      <c r="TKC1" s="46"/>
      <c r="TKD1" s="46"/>
      <c r="TKE1" s="46"/>
      <c r="TKF1" s="46"/>
      <c r="TKG1" s="46"/>
      <c r="TKH1" s="46"/>
      <c r="TKI1" s="46"/>
      <c r="TKJ1" s="46"/>
      <c r="TKK1" s="46"/>
      <c r="TKL1" s="46"/>
      <c r="TKM1" s="46"/>
      <c r="TKN1" s="46"/>
      <c r="TKO1" s="46"/>
      <c r="TKP1" s="46"/>
      <c r="TKQ1" s="46"/>
      <c r="TKR1" s="46"/>
      <c r="TKS1" s="46"/>
      <c r="TKT1" s="46"/>
      <c r="TKU1" s="46"/>
      <c r="TKV1" s="46"/>
      <c r="TKW1" s="46"/>
      <c r="TKX1" s="46"/>
      <c r="TKY1" s="46"/>
      <c r="TKZ1" s="46"/>
      <c r="TLA1" s="46"/>
      <c r="TLB1" s="46"/>
      <c r="TLC1" s="46"/>
      <c r="TLD1" s="46"/>
      <c r="TLE1" s="46"/>
      <c r="TLF1" s="46"/>
      <c r="TLG1" s="46"/>
      <c r="TLH1" s="46"/>
      <c r="TLI1" s="46"/>
      <c r="TLJ1" s="46"/>
      <c r="TLK1" s="46"/>
      <c r="TLL1" s="46"/>
      <c r="TLM1" s="46"/>
      <c r="TLN1" s="46"/>
      <c r="TLO1" s="46"/>
      <c r="TLP1" s="46"/>
      <c r="TLQ1" s="46"/>
      <c r="TLR1" s="46"/>
      <c r="TLS1" s="46"/>
      <c r="TLT1" s="46"/>
      <c r="TLU1" s="46"/>
      <c r="TLV1" s="46"/>
      <c r="TLW1" s="46"/>
      <c r="TLX1" s="46"/>
      <c r="TLY1" s="46"/>
      <c r="TLZ1" s="46"/>
      <c r="TMA1" s="46"/>
      <c r="TMB1" s="46"/>
      <c r="TMC1" s="46"/>
      <c r="TMD1" s="46"/>
      <c r="TME1" s="46"/>
      <c r="TMF1" s="46"/>
      <c r="TMG1" s="46"/>
      <c r="TMH1" s="46"/>
      <c r="TMI1" s="46"/>
      <c r="TMJ1" s="46"/>
      <c r="TMK1" s="46"/>
      <c r="TML1" s="46"/>
      <c r="TMM1" s="46"/>
      <c r="TMN1" s="46"/>
      <c r="TMO1" s="46"/>
      <c r="TMP1" s="46"/>
      <c r="TMQ1" s="46"/>
      <c r="TMR1" s="46"/>
      <c r="TMS1" s="46"/>
      <c r="TMT1" s="46"/>
      <c r="TMU1" s="46"/>
      <c r="TMV1" s="46"/>
      <c r="TMW1" s="46"/>
      <c r="TMX1" s="46"/>
      <c r="TMY1" s="46"/>
      <c r="TMZ1" s="46"/>
      <c r="TNA1" s="46"/>
      <c r="TNB1" s="46"/>
      <c r="TNC1" s="46"/>
      <c r="TND1" s="46"/>
      <c r="TNE1" s="46"/>
      <c r="TNF1" s="46"/>
      <c r="TNG1" s="46"/>
      <c r="TNH1" s="46"/>
      <c r="TNI1" s="46"/>
      <c r="TNJ1" s="46"/>
      <c r="TNK1" s="46"/>
      <c r="TNL1" s="46"/>
      <c r="TNM1" s="46"/>
      <c r="TNN1" s="46"/>
      <c r="TNO1" s="46"/>
      <c r="TNP1" s="46"/>
      <c r="TNQ1" s="46"/>
      <c r="TNR1" s="46"/>
      <c r="TNS1" s="46"/>
      <c r="TNT1" s="46"/>
      <c r="TNU1" s="46"/>
      <c r="TNV1" s="46"/>
      <c r="TNW1" s="46"/>
      <c r="TNX1" s="46"/>
      <c r="TNY1" s="46"/>
      <c r="TNZ1" s="46"/>
      <c r="TOA1" s="46"/>
      <c r="TOB1" s="46"/>
      <c r="TOC1" s="46"/>
      <c r="TOD1" s="46"/>
      <c r="TOE1" s="46"/>
      <c r="TOF1" s="46"/>
      <c r="TOG1" s="46"/>
      <c r="TOH1" s="46"/>
      <c r="TOI1" s="46"/>
      <c r="TOJ1" s="46"/>
      <c r="TOK1" s="46"/>
      <c r="TOL1" s="46"/>
      <c r="TOM1" s="46"/>
      <c r="TON1" s="46"/>
      <c r="TOO1" s="46"/>
      <c r="TOP1" s="46"/>
      <c r="TOQ1" s="46"/>
      <c r="TOR1" s="46"/>
      <c r="TOS1" s="46"/>
      <c r="TOT1" s="46"/>
      <c r="TOU1" s="46"/>
      <c r="TOV1" s="46"/>
      <c r="TOW1" s="46"/>
      <c r="TOX1" s="46"/>
      <c r="TOY1" s="46"/>
      <c r="TOZ1" s="46"/>
      <c r="TPA1" s="46"/>
      <c r="TPB1" s="46"/>
      <c r="TPC1" s="46"/>
      <c r="TPD1" s="46"/>
      <c r="TPE1" s="46"/>
      <c r="TPF1" s="46"/>
      <c r="TPG1" s="46"/>
      <c r="TPH1" s="46"/>
      <c r="TPI1" s="46"/>
      <c r="TPJ1" s="46"/>
      <c r="TPK1" s="46"/>
      <c r="TPL1" s="46"/>
      <c r="TPM1" s="46"/>
      <c r="TPN1" s="46"/>
      <c r="TPO1" s="46"/>
      <c r="TPP1" s="46"/>
      <c r="TPQ1" s="46"/>
      <c r="TPR1" s="46"/>
      <c r="TPS1" s="46"/>
      <c r="TPT1" s="46"/>
      <c r="TPU1" s="46"/>
      <c r="TPV1" s="46"/>
      <c r="TPW1" s="46"/>
      <c r="TPX1" s="46"/>
      <c r="TPY1" s="46"/>
      <c r="TPZ1" s="46"/>
      <c r="TQA1" s="46"/>
      <c r="TQB1" s="46"/>
      <c r="TQC1" s="46"/>
      <c r="TQD1" s="46"/>
      <c r="TQE1" s="46"/>
      <c r="TQF1" s="46"/>
      <c r="TQG1" s="46"/>
      <c r="TQH1" s="46"/>
      <c r="TQI1" s="46"/>
      <c r="TQJ1" s="46"/>
      <c r="TQK1" s="46"/>
      <c r="TQL1" s="46"/>
      <c r="TQM1" s="46"/>
      <c r="TQN1" s="46"/>
      <c r="TQO1" s="46"/>
      <c r="TQP1" s="46"/>
      <c r="TQQ1" s="46"/>
      <c r="TQR1" s="46"/>
      <c r="TQS1" s="46"/>
      <c r="TQT1" s="46"/>
      <c r="TQU1" s="46"/>
      <c r="TQV1" s="46"/>
      <c r="TQW1" s="46"/>
      <c r="TQX1" s="46"/>
      <c r="TQY1" s="46"/>
      <c r="TQZ1" s="46"/>
      <c r="TRA1" s="46"/>
      <c r="TRB1" s="46"/>
      <c r="TRC1" s="46"/>
      <c r="TRD1" s="46"/>
      <c r="TRE1" s="46"/>
      <c r="TRF1" s="46"/>
      <c r="TRG1" s="46"/>
      <c r="TRH1" s="46"/>
      <c r="TRI1" s="46"/>
      <c r="TRJ1" s="46"/>
      <c r="TRK1" s="46"/>
      <c r="TRL1" s="46"/>
      <c r="TRM1" s="46"/>
      <c r="TRN1" s="46"/>
      <c r="TRO1" s="46"/>
      <c r="TRP1" s="46"/>
      <c r="TRQ1" s="46"/>
      <c r="TRR1" s="46"/>
      <c r="TRS1" s="46"/>
      <c r="TRT1" s="46"/>
      <c r="TRU1" s="46"/>
      <c r="TRV1" s="46"/>
      <c r="TRW1" s="46"/>
      <c r="TRX1" s="46"/>
      <c r="TRY1" s="46"/>
      <c r="TRZ1" s="46"/>
      <c r="TSA1" s="46"/>
      <c r="TSB1" s="46"/>
      <c r="TSC1" s="46"/>
      <c r="TSD1" s="46"/>
      <c r="TSE1" s="46"/>
      <c r="TSF1" s="46"/>
      <c r="TSG1" s="46"/>
      <c r="TSH1" s="46"/>
      <c r="TSI1" s="46"/>
      <c r="TSJ1" s="46"/>
      <c r="TSK1" s="46"/>
      <c r="TSL1" s="46"/>
      <c r="TSM1" s="46"/>
      <c r="TSN1" s="46"/>
      <c r="TSO1" s="46"/>
      <c r="TSP1" s="46"/>
      <c r="TSQ1" s="46"/>
      <c r="TSR1" s="46"/>
      <c r="TSS1" s="46"/>
      <c r="TST1" s="46"/>
      <c r="TSU1" s="46"/>
      <c r="TSV1" s="46"/>
      <c r="TSW1" s="46"/>
      <c r="TSX1" s="46"/>
      <c r="TSY1" s="46"/>
      <c r="TSZ1" s="46"/>
      <c r="TTA1" s="46"/>
      <c r="TTB1" s="46"/>
      <c r="TTC1" s="46"/>
      <c r="TTD1" s="46"/>
      <c r="TTE1" s="46"/>
      <c r="TTF1" s="46"/>
      <c r="TTG1" s="46"/>
      <c r="TTH1" s="46"/>
      <c r="TTI1" s="46"/>
      <c r="TTJ1" s="46"/>
      <c r="TTK1" s="46"/>
      <c r="TTL1" s="46"/>
      <c r="TTM1" s="46"/>
      <c r="TTN1" s="46"/>
      <c r="TTO1" s="46"/>
      <c r="TTP1" s="46"/>
      <c r="TTQ1" s="46"/>
      <c r="TTR1" s="46"/>
      <c r="TTS1" s="46"/>
      <c r="TTT1" s="46"/>
      <c r="TTU1" s="46"/>
      <c r="TTV1" s="46"/>
      <c r="TTW1" s="46"/>
      <c r="TTX1" s="46"/>
      <c r="TTY1" s="46"/>
      <c r="TTZ1" s="46"/>
      <c r="TUA1" s="46"/>
      <c r="TUB1" s="46"/>
      <c r="TUC1" s="46"/>
      <c r="TUD1" s="46"/>
      <c r="TUE1" s="46"/>
      <c r="TUF1" s="46"/>
      <c r="TUG1" s="46"/>
      <c r="TUH1" s="46"/>
      <c r="TUI1" s="46"/>
      <c r="TUJ1" s="46"/>
      <c r="TUK1" s="46"/>
      <c r="TUL1" s="46"/>
      <c r="TUM1" s="46"/>
      <c r="TUN1" s="46"/>
      <c r="TUO1" s="46"/>
      <c r="TUP1" s="46"/>
      <c r="TUQ1" s="46"/>
      <c r="TUR1" s="46"/>
      <c r="TUS1" s="46"/>
      <c r="TUT1" s="46"/>
      <c r="TUU1" s="46"/>
      <c r="TUV1" s="46"/>
      <c r="TUW1" s="46"/>
      <c r="TUX1" s="46"/>
      <c r="TUY1" s="46"/>
      <c r="TUZ1" s="46"/>
      <c r="TVA1" s="46"/>
      <c r="TVB1" s="46"/>
      <c r="TVC1" s="46"/>
      <c r="TVD1" s="46"/>
      <c r="TVE1" s="46"/>
      <c r="TVF1" s="46"/>
      <c r="TVG1" s="46"/>
      <c r="TVH1" s="46"/>
      <c r="TVI1" s="46"/>
      <c r="TVJ1" s="46"/>
      <c r="TVK1" s="46"/>
      <c r="TVL1" s="46"/>
      <c r="TVM1" s="46"/>
      <c r="TVN1" s="46"/>
      <c r="TVO1" s="46"/>
      <c r="TVP1" s="46"/>
      <c r="TVQ1" s="46"/>
      <c r="TVR1" s="46"/>
      <c r="TVS1" s="46"/>
      <c r="TVT1" s="46"/>
      <c r="TVU1" s="46"/>
      <c r="TVV1" s="46"/>
      <c r="TVW1" s="46"/>
      <c r="TVX1" s="46"/>
      <c r="TVY1" s="46"/>
      <c r="TVZ1" s="46"/>
      <c r="TWA1" s="46"/>
      <c r="TWB1" s="46"/>
      <c r="TWC1" s="46"/>
      <c r="TWD1" s="46"/>
      <c r="TWE1" s="46"/>
      <c r="TWF1" s="46"/>
      <c r="TWG1" s="46"/>
      <c r="TWH1" s="46"/>
      <c r="TWI1" s="46"/>
      <c r="TWJ1" s="46"/>
      <c r="TWK1" s="46"/>
      <c r="TWL1" s="46"/>
      <c r="TWM1" s="46"/>
      <c r="TWN1" s="46"/>
      <c r="TWO1" s="46"/>
      <c r="TWP1" s="46"/>
      <c r="TWQ1" s="46"/>
      <c r="TWR1" s="46"/>
      <c r="TWS1" s="46"/>
      <c r="TWT1" s="46"/>
      <c r="TWU1" s="46"/>
      <c r="TWV1" s="46"/>
      <c r="TWW1" s="46"/>
      <c r="TWX1" s="46"/>
      <c r="TWY1" s="46"/>
      <c r="TWZ1" s="46"/>
      <c r="TXA1" s="46"/>
      <c r="TXB1" s="46"/>
      <c r="TXC1" s="46"/>
      <c r="TXD1" s="46"/>
      <c r="TXE1" s="46"/>
      <c r="TXF1" s="46"/>
      <c r="TXG1" s="46"/>
      <c r="TXH1" s="46"/>
      <c r="TXI1" s="46"/>
      <c r="TXJ1" s="46"/>
      <c r="TXK1" s="46"/>
      <c r="TXL1" s="46"/>
      <c r="TXM1" s="46"/>
      <c r="TXN1" s="46"/>
      <c r="TXO1" s="46"/>
      <c r="TXP1" s="46"/>
      <c r="TXQ1" s="46"/>
      <c r="TXR1" s="46"/>
      <c r="TXS1" s="46"/>
      <c r="TXT1" s="46"/>
      <c r="TXU1" s="46"/>
      <c r="TXV1" s="46"/>
      <c r="TXW1" s="46"/>
      <c r="TXX1" s="46"/>
      <c r="TXY1" s="46"/>
      <c r="TXZ1" s="46"/>
      <c r="TYA1" s="46"/>
      <c r="TYB1" s="46"/>
      <c r="TYC1" s="46"/>
      <c r="TYD1" s="46"/>
      <c r="TYE1" s="46"/>
      <c r="TYF1" s="46"/>
      <c r="TYG1" s="46"/>
      <c r="TYH1" s="46"/>
      <c r="TYI1" s="46"/>
      <c r="TYJ1" s="46"/>
      <c r="TYK1" s="46"/>
      <c r="TYL1" s="46"/>
      <c r="TYM1" s="46"/>
      <c r="TYN1" s="46"/>
      <c r="TYO1" s="46"/>
      <c r="TYP1" s="46"/>
      <c r="TYQ1" s="46"/>
      <c r="TYR1" s="46"/>
      <c r="TYS1" s="46"/>
      <c r="TYT1" s="46"/>
      <c r="TYU1" s="46"/>
      <c r="TYV1" s="46"/>
      <c r="TYW1" s="46"/>
      <c r="TYX1" s="46"/>
      <c r="TYY1" s="46"/>
      <c r="TYZ1" s="46"/>
      <c r="TZA1" s="46"/>
      <c r="TZB1" s="46"/>
      <c r="TZC1" s="46"/>
      <c r="TZD1" s="46"/>
      <c r="TZE1" s="46"/>
      <c r="TZF1" s="46"/>
      <c r="TZG1" s="46"/>
      <c r="TZH1" s="46"/>
      <c r="TZI1" s="46"/>
      <c r="TZJ1" s="46"/>
      <c r="TZK1" s="46"/>
      <c r="TZL1" s="46"/>
      <c r="TZM1" s="46"/>
      <c r="TZN1" s="46"/>
      <c r="TZO1" s="46"/>
      <c r="TZP1" s="46"/>
      <c r="TZQ1" s="46"/>
      <c r="TZR1" s="46"/>
      <c r="TZS1" s="46"/>
      <c r="TZT1" s="46"/>
      <c r="TZU1" s="46"/>
      <c r="TZV1" s="46"/>
      <c r="TZW1" s="46"/>
      <c r="TZX1" s="46"/>
      <c r="TZY1" s="46"/>
      <c r="TZZ1" s="46"/>
      <c r="UAA1" s="46"/>
      <c r="UAB1" s="46"/>
      <c r="UAC1" s="46"/>
      <c r="UAD1" s="46"/>
      <c r="UAE1" s="46"/>
      <c r="UAF1" s="46"/>
      <c r="UAG1" s="46"/>
      <c r="UAH1" s="46"/>
      <c r="UAI1" s="46"/>
      <c r="UAJ1" s="46"/>
      <c r="UAK1" s="46"/>
      <c r="UAL1" s="46"/>
      <c r="UAM1" s="46"/>
      <c r="UAN1" s="46"/>
      <c r="UAO1" s="46"/>
      <c r="UAP1" s="46"/>
      <c r="UAQ1" s="46"/>
      <c r="UAR1" s="46"/>
      <c r="UAS1" s="46"/>
      <c r="UAT1" s="46"/>
      <c r="UAU1" s="46"/>
      <c r="UAV1" s="46"/>
      <c r="UAW1" s="46"/>
      <c r="UAX1" s="46"/>
      <c r="UAY1" s="46"/>
      <c r="UAZ1" s="46"/>
      <c r="UBA1" s="46"/>
      <c r="UBB1" s="46"/>
      <c r="UBC1" s="46"/>
      <c r="UBD1" s="46"/>
      <c r="UBE1" s="46"/>
      <c r="UBF1" s="46"/>
      <c r="UBG1" s="46"/>
      <c r="UBH1" s="46"/>
      <c r="UBI1" s="46"/>
      <c r="UBJ1" s="46"/>
      <c r="UBK1" s="46"/>
      <c r="UBL1" s="46"/>
      <c r="UBM1" s="46"/>
      <c r="UBN1" s="46"/>
      <c r="UBO1" s="46"/>
      <c r="UBP1" s="46"/>
      <c r="UBQ1" s="46"/>
      <c r="UBR1" s="46"/>
      <c r="UBS1" s="46"/>
      <c r="UBT1" s="46"/>
      <c r="UBU1" s="46"/>
      <c r="UBV1" s="46"/>
      <c r="UBW1" s="46"/>
      <c r="UBX1" s="46"/>
      <c r="UBY1" s="46"/>
      <c r="UBZ1" s="46"/>
      <c r="UCA1" s="46"/>
      <c r="UCB1" s="46"/>
      <c r="UCC1" s="46"/>
      <c r="UCD1" s="46"/>
      <c r="UCE1" s="46"/>
      <c r="UCF1" s="46"/>
      <c r="UCG1" s="46"/>
      <c r="UCH1" s="46"/>
      <c r="UCI1" s="46"/>
      <c r="UCJ1" s="46"/>
      <c r="UCK1" s="46"/>
      <c r="UCL1" s="46"/>
      <c r="UCM1" s="46"/>
      <c r="UCN1" s="46"/>
      <c r="UCO1" s="46"/>
      <c r="UCP1" s="46"/>
      <c r="UCQ1" s="46"/>
      <c r="UCR1" s="46"/>
      <c r="UCS1" s="46"/>
      <c r="UCT1" s="46"/>
      <c r="UCU1" s="46"/>
      <c r="UCV1" s="46"/>
      <c r="UCW1" s="46"/>
      <c r="UCX1" s="46"/>
      <c r="UCY1" s="46"/>
      <c r="UCZ1" s="46"/>
      <c r="UDA1" s="46"/>
      <c r="UDB1" s="46"/>
      <c r="UDC1" s="46"/>
      <c r="UDD1" s="46"/>
      <c r="UDE1" s="46"/>
      <c r="UDF1" s="46"/>
      <c r="UDG1" s="46"/>
      <c r="UDH1" s="46"/>
      <c r="UDI1" s="46"/>
      <c r="UDJ1" s="46"/>
      <c r="UDK1" s="46"/>
      <c r="UDL1" s="46"/>
      <c r="UDM1" s="46"/>
      <c r="UDN1" s="46"/>
      <c r="UDO1" s="46"/>
      <c r="UDP1" s="46"/>
      <c r="UDQ1" s="46"/>
      <c r="UDR1" s="46"/>
      <c r="UDS1" s="46"/>
      <c r="UDT1" s="46"/>
      <c r="UDU1" s="46"/>
      <c r="UDV1" s="46"/>
      <c r="UDW1" s="46"/>
      <c r="UDX1" s="46"/>
      <c r="UDY1" s="46"/>
      <c r="UDZ1" s="46"/>
      <c r="UEA1" s="46"/>
      <c r="UEB1" s="46"/>
      <c r="UEC1" s="46"/>
      <c r="UED1" s="46"/>
      <c r="UEE1" s="46"/>
      <c r="UEF1" s="46"/>
      <c r="UEG1" s="46"/>
      <c r="UEH1" s="46"/>
      <c r="UEI1" s="46"/>
      <c r="UEJ1" s="46"/>
      <c r="UEK1" s="46"/>
      <c r="UEL1" s="46"/>
      <c r="UEM1" s="46"/>
      <c r="UEN1" s="46"/>
      <c r="UEO1" s="46"/>
      <c r="UEP1" s="46"/>
      <c r="UEQ1" s="46"/>
      <c r="UER1" s="46"/>
      <c r="UES1" s="46"/>
      <c r="UET1" s="46"/>
      <c r="UEU1" s="46"/>
      <c r="UEV1" s="46"/>
      <c r="UEW1" s="46"/>
      <c r="UEX1" s="46"/>
      <c r="UEY1" s="46"/>
      <c r="UEZ1" s="46"/>
      <c r="UFA1" s="46"/>
      <c r="UFB1" s="46"/>
      <c r="UFC1" s="46"/>
      <c r="UFD1" s="46"/>
      <c r="UFE1" s="46"/>
      <c r="UFF1" s="46"/>
      <c r="UFG1" s="46"/>
      <c r="UFH1" s="46"/>
      <c r="UFI1" s="46"/>
      <c r="UFJ1" s="46"/>
      <c r="UFK1" s="46"/>
      <c r="UFL1" s="46"/>
      <c r="UFM1" s="46"/>
      <c r="UFN1" s="46"/>
      <c r="UFO1" s="46"/>
      <c r="UFP1" s="46"/>
      <c r="UFQ1" s="46"/>
      <c r="UFR1" s="46"/>
      <c r="UFS1" s="46"/>
      <c r="UFT1" s="46"/>
      <c r="UFU1" s="46"/>
      <c r="UFV1" s="46"/>
      <c r="UFW1" s="46"/>
      <c r="UFX1" s="46"/>
      <c r="UFY1" s="46"/>
      <c r="UFZ1" s="46"/>
      <c r="UGA1" s="46"/>
      <c r="UGB1" s="46"/>
      <c r="UGC1" s="46"/>
      <c r="UGD1" s="46"/>
      <c r="UGE1" s="46"/>
      <c r="UGF1" s="46"/>
      <c r="UGG1" s="46"/>
      <c r="UGH1" s="46"/>
      <c r="UGI1" s="46"/>
      <c r="UGJ1" s="46"/>
      <c r="UGK1" s="46"/>
      <c r="UGL1" s="46"/>
      <c r="UGM1" s="46"/>
      <c r="UGN1" s="46"/>
      <c r="UGO1" s="46"/>
      <c r="UGP1" s="46"/>
      <c r="UGQ1" s="46"/>
      <c r="UGR1" s="46"/>
      <c r="UGS1" s="46"/>
      <c r="UGT1" s="46"/>
      <c r="UGU1" s="46"/>
      <c r="UGV1" s="46"/>
      <c r="UGW1" s="46"/>
      <c r="UGX1" s="46"/>
      <c r="UGY1" s="46"/>
      <c r="UGZ1" s="46"/>
      <c r="UHA1" s="46"/>
      <c r="UHB1" s="46"/>
      <c r="UHC1" s="46"/>
      <c r="UHD1" s="46"/>
      <c r="UHE1" s="46"/>
      <c r="UHF1" s="46"/>
      <c r="UHG1" s="46"/>
      <c r="UHH1" s="46"/>
      <c r="UHI1" s="46"/>
      <c r="UHJ1" s="46"/>
      <c r="UHK1" s="46"/>
      <c r="UHL1" s="46"/>
      <c r="UHM1" s="46"/>
      <c r="UHN1" s="46"/>
      <c r="UHO1" s="46"/>
      <c r="UHP1" s="46"/>
      <c r="UHQ1" s="46"/>
      <c r="UHR1" s="46"/>
      <c r="UHS1" s="46"/>
      <c r="UHT1" s="46"/>
      <c r="UHU1" s="46"/>
      <c r="UHV1" s="46"/>
      <c r="UHW1" s="46"/>
      <c r="UHX1" s="46"/>
      <c r="UHY1" s="46"/>
      <c r="UHZ1" s="46"/>
      <c r="UIA1" s="46"/>
      <c r="UIB1" s="46"/>
      <c r="UIC1" s="46"/>
      <c r="UID1" s="46"/>
      <c r="UIE1" s="46"/>
      <c r="UIF1" s="46"/>
      <c r="UIG1" s="46"/>
      <c r="UIH1" s="46"/>
      <c r="UII1" s="46"/>
      <c r="UIJ1" s="46"/>
      <c r="UIK1" s="46"/>
      <c r="UIL1" s="46"/>
      <c r="UIM1" s="46"/>
      <c r="UIN1" s="46"/>
      <c r="UIO1" s="46"/>
      <c r="UIP1" s="46"/>
      <c r="UIQ1" s="46"/>
      <c r="UIR1" s="46"/>
      <c r="UIS1" s="46"/>
      <c r="UIT1" s="46"/>
      <c r="UIU1" s="46"/>
      <c r="UIV1" s="46"/>
      <c r="UIW1" s="46"/>
      <c r="UIX1" s="46"/>
      <c r="UIY1" s="46"/>
      <c r="UIZ1" s="46"/>
      <c r="UJA1" s="46"/>
      <c r="UJB1" s="46"/>
      <c r="UJC1" s="46"/>
      <c r="UJD1" s="46"/>
      <c r="UJE1" s="46"/>
      <c r="UJF1" s="46"/>
      <c r="UJG1" s="46"/>
      <c r="UJH1" s="46"/>
      <c r="UJI1" s="46"/>
      <c r="UJJ1" s="46"/>
      <c r="UJK1" s="46"/>
      <c r="UJL1" s="46"/>
      <c r="UJM1" s="46"/>
      <c r="UJN1" s="46"/>
      <c r="UJO1" s="46"/>
      <c r="UJP1" s="46"/>
      <c r="UJQ1" s="46"/>
      <c r="UJR1" s="46"/>
      <c r="UJS1" s="46"/>
      <c r="UJT1" s="46"/>
      <c r="UJU1" s="46"/>
      <c r="UJV1" s="46"/>
      <c r="UJW1" s="46"/>
      <c r="UJX1" s="46"/>
      <c r="UJY1" s="46"/>
      <c r="UJZ1" s="46"/>
      <c r="UKA1" s="46"/>
      <c r="UKB1" s="46"/>
      <c r="UKC1" s="46"/>
      <c r="UKD1" s="46"/>
      <c r="UKE1" s="46"/>
      <c r="UKF1" s="46"/>
      <c r="UKG1" s="46"/>
      <c r="UKH1" s="46"/>
      <c r="UKI1" s="46"/>
      <c r="UKJ1" s="46"/>
      <c r="UKK1" s="46"/>
      <c r="UKL1" s="46"/>
      <c r="UKM1" s="46"/>
      <c r="UKN1" s="46"/>
      <c r="UKO1" s="46"/>
      <c r="UKP1" s="46"/>
      <c r="UKQ1" s="46"/>
      <c r="UKR1" s="46"/>
      <c r="UKS1" s="46"/>
      <c r="UKT1" s="46"/>
      <c r="UKU1" s="46"/>
      <c r="UKV1" s="46"/>
      <c r="UKW1" s="46"/>
      <c r="UKX1" s="46"/>
      <c r="UKY1" s="46"/>
      <c r="UKZ1" s="46"/>
      <c r="ULA1" s="46"/>
      <c r="ULB1" s="46"/>
      <c r="ULC1" s="46"/>
      <c r="ULD1" s="46"/>
      <c r="ULE1" s="46"/>
      <c r="ULF1" s="46"/>
      <c r="ULG1" s="46"/>
      <c r="ULH1" s="46"/>
      <c r="ULI1" s="46"/>
      <c r="ULJ1" s="46"/>
      <c r="ULK1" s="46"/>
      <c r="ULL1" s="46"/>
      <c r="ULM1" s="46"/>
      <c r="ULN1" s="46"/>
      <c r="ULO1" s="46"/>
      <c r="ULP1" s="46"/>
      <c r="ULQ1" s="46"/>
      <c r="ULR1" s="46"/>
      <c r="ULS1" s="46"/>
      <c r="ULT1" s="46"/>
      <c r="ULU1" s="46"/>
      <c r="ULV1" s="46"/>
      <c r="ULW1" s="46"/>
      <c r="ULX1" s="46"/>
      <c r="ULY1" s="46"/>
      <c r="ULZ1" s="46"/>
      <c r="UMA1" s="46"/>
      <c r="UMB1" s="46"/>
      <c r="UMC1" s="46"/>
      <c r="UMD1" s="46"/>
      <c r="UME1" s="46"/>
      <c r="UMF1" s="46"/>
      <c r="UMG1" s="46"/>
      <c r="UMH1" s="46"/>
      <c r="UMI1" s="46"/>
      <c r="UMJ1" s="46"/>
      <c r="UMK1" s="46"/>
      <c r="UML1" s="46"/>
      <c r="UMM1" s="46"/>
      <c r="UMN1" s="46"/>
      <c r="UMO1" s="46"/>
      <c r="UMP1" s="46"/>
      <c r="UMQ1" s="46"/>
      <c r="UMR1" s="46"/>
      <c r="UMS1" s="46"/>
      <c r="UMT1" s="46"/>
      <c r="UMU1" s="46"/>
      <c r="UMV1" s="46"/>
      <c r="UMW1" s="46"/>
      <c r="UMX1" s="46"/>
      <c r="UMY1" s="46"/>
      <c r="UMZ1" s="46"/>
      <c r="UNA1" s="46"/>
      <c r="UNB1" s="46"/>
      <c r="UNC1" s="46"/>
      <c r="UND1" s="46"/>
      <c r="UNE1" s="46"/>
      <c r="UNF1" s="46"/>
      <c r="UNG1" s="46"/>
      <c r="UNH1" s="46"/>
      <c r="UNI1" s="46"/>
      <c r="UNJ1" s="46"/>
      <c r="UNK1" s="46"/>
      <c r="UNL1" s="46"/>
      <c r="UNM1" s="46"/>
      <c r="UNN1" s="46"/>
      <c r="UNO1" s="46"/>
      <c r="UNP1" s="46"/>
      <c r="UNQ1" s="46"/>
      <c r="UNR1" s="46"/>
      <c r="UNS1" s="46"/>
      <c r="UNT1" s="46"/>
      <c r="UNU1" s="46"/>
      <c r="UNV1" s="46"/>
      <c r="UNW1" s="46"/>
      <c r="UNX1" s="46"/>
      <c r="UNY1" s="46"/>
      <c r="UNZ1" s="46"/>
      <c r="UOA1" s="46"/>
      <c r="UOB1" s="46"/>
      <c r="UOC1" s="46"/>
      <c r="UOD1" s="46"/>
      <c r="UOE1" s="46"/>
      <c r="UOF1" s="46"/>
      <c r="UOG1" s="46"/>
      <c r="UOH1" s="46"/>
      <c r="UOI1" s="46"/>
      <c r="UOJ1" s="46"/>
      <c r="UOK1" s="46"/>
      <c r="UOL1" s="46"/>
      <c r="UOM1" s="46"/>
      <c r="UON1" s="46"/>
      <c r="UOO1" s="46"/>
      <c r="UOP1" s="46"/>
      <c r="UOQ1" s="46"/>
      <c r="UOR1" s="46"/>
      <c r="UOS1" s="46"/>
      <c r="UOT1" s="46"/>
      <c r="UOU1" s="46"/>
      <c r="UOV1" s="46"/>
      <c r="UOW1" s="46"/>
      <c r="UOX1" s="46"/>
      <c r="UOY1" s="46"/>
      <c r="UOZ1" s="46"/>
      <c r="UPA1" s="46"/>
      <c r="UPB1" s="46"/>
      <c r="UPC1" s="46"/>
      <c r="UPD1" s="46"/>
      <c r="UPE1" s="46"/>
      <c r="UPF1" s="46"/>
      <c r="UPG1" s="46"/>
      <c r="UPH1" s="46"/>
      <c r="UPI1" s="46"/>
      <c r="UPJ1" s="46"/>
      <c r="UPK1" s="46"/>
      <c r="UPL1" s="46"/>
      <c r="UPM1" s="46"/>
      <c r="UPN1" s="46"/>
      <c r="UPO1" s="46"/>
      <c r="UPP1" s="46"/>
      <c r="UPQ1" s="46"/>
      <c r="UPR1" s="46"/>
      <c r="UPS1" s="46"/>
      <c r="UPT1" s="46"/>
      <c r="UPU1" s="46"/>
      <c r="UPV1" s="46"/>
      <c r="UPW1" s="46"/>
      <c r="UPX1" s="46"/>
      <c r="UPY1" s="46"/>
      <c r="UPZ1" s="46"/>
      <c r="UQA1" s="46"/>
      <c r="UQB1" s="46"/>
      <c r="UQC1" s="46"/>
      <c r="UQD1" s="46"/>
      <c r="UQE1" s="46"/>
      <c r="UQF1" s="46"/>
      <c r="UQG1" s="46"/>
      <c r="UQH1" s="46"/>
      <c r="UQI1" s="46"/>
      <c r="UQJ1" s="46"/>
      <c r="UQK1" s="46"/>
      <c r="UQL1" s="46"/>
      <c r="UQM1" s="46"/>
      <c r="UQN1" s="46"/>
      <c r="UQO1" s="46"/>
      <c r="UQP1" s="46"/>
      <c r="UQQ1" s="46"/>
      <c r="UQR1" s="46"/>
      <c r="UQS1" s="46"/>
      <c r="UQT1" s="46"/>
      <c r="UQU1" s="46"/>
      <c r="UQV1" s="46"/>
      <c r="UQW1" s="46"/>
      <c r="UQX1" s="46"/>
      <c r="UQY1" s="46"/>
      <c r="UQZ1" s="46"/>
      <c r="URA1" s="46"/>
      <c r="URB1" s="46"/>
      <c r="URC1" s="46"/>
      <c r="URD1" s="46"/>
      <c r="URE1" s="46"/>
      <c r="URF1" s="46"/>
      <c r="URG1" s="46"/>
      <c r="URH1" s="46"/>
      <c r="URI1" s="46"/>
      <c r="URJ1" s="46"/>
      <c r="URK1" s="46"/>
      <c r="URL1" s="46"/>
      <c r="URM1" s="46"/>
      <c r="URN1" s="46"/>
      <c r="URO1" s="46"/>
      <c r="URP1" s="46"/>
      <c r="URQ1" s="46"/>
      <c r="URR1" s="46"/>
      <c r="URS1" s="46"/>
      <c r="URT1" s="46"/>
      <c r="URU1" s="46"/>
      <c r="URV1" s="46"/>
      <c r="URW1" s="46"/>
      <c r="URX1" s="46"/>
      <c r="URY1" s="46"/>
      <c r="URZ1" s="46"/>
      <c r="USA1" s="46"/>
      <c r="USB1" s="46"/>
      <c r="USC1" s="46"/>
      <c r="USD1" s="46"/>
      <c r="USE1" s="46"/>
      <c r="USF1" s="46"/>
      <c r="USG1" s="46"/>
      <c r="USH1" s="46"/>
      <c r="USI1" s="46"/>
      <c r="USJ1" s="46"/>
      <c r="USK1" s="46"/>
      <c r="USL1" s="46"/>
      <c r="USM1" s="46"/>
      <c r="USN1" s="46"/>
      <c r="USO1" s="46"/>
      <c r="USP1" s="46"/>
      <c r="USQ1" s="46"/>
      <c r="USR1" s="46"/>
      <c r="USS1" s="46"/>
      <c r="UST1" s="46"/>
      <c r="USU1" s="46"/>
      <c r="USV1" s="46"/>
      <c r="USW1" s="46"/>
      <c r="USX1" s="46"/>
      <c r="USY1" s="46"/>
      <c r="USZ1" s="46"/>
      <c r="UTA1" s="46"/>
      <c r="UTB1" s="46"/>
      <c r="UTC1" s="46"/>
      <c r="UTD1" s="46"/>
      <c r="UTE1" s="46"/>
      <c r="UTF1" s="46"/>
      <c r="UTG1" s="46"/>
      <c r="UTH1" s="46"/>
      <c r="UTI1" s="46"/>
      <c r="UTJ1" s="46"/>
      <c r="UTK1" s="46"/>
      <c r="UTL1" s="46"/>
      <c r="UTM1" s="46"/>
      <c r="UTN1" s="46"/>
      <c r="UTO1" s="46"/>
      <c r="UTP1" s="46"/>
      <c r="UTQ1" s="46"/>
      <c r="UTR1" s="46"/>
      <c r="UTS1" s="46"/>
      <c r="UTT1" s="46"/>
      <c r="UTU1" s="46"/>
      <c r="UTV1" s="46"/>
      <c r="UTW1" s="46"/>
      <c r="UTX1" s="46"/>
      <c r="UTY1" s="46"/>
      <c r="UTZ1" s="46"/>
      <c r="UUA1" s="46"/>
      <c r="UUB1" s="46"/>
      <c r="UUC1" s="46"/>
      <c r="UUD1" s="46"/>
      <c r="UUE1" s="46"/>
      <c r="UUF1" s="46"/>
      <c r="UUG1" s="46"/>
      <c r="UUH1" s="46"/>
      <c r="UUI1" s="46"/>
      <c r="UUJ1" s="46"/>
      <c r="UUK1" s="46"/>
      <c r="UUL1" s="46"/>
      <c r="UUM1" s="46"/>
      <c r="UUN1" s="46"/>
      <c r="UUO1" s="46"/>
      <c r="UUP1" s="46"/>
      <c r="UUQ1" s="46"/>
      <c r="UUR1" s="46"/>
      <c r="UUS1" s="46"/>
      <c r="UUT1" s="46"/>
      <c r="UUU1" s="46"/>
      <c r="UUV1" s="46"/>
      <c r="UUW1" s="46"/>
      <c r="UUX1" s="46"/>
      <c r="UUY1" s="46"/>
      <c r="UUZ1" s="46"/>
      <c r="UVA1" s="46"/>
      <c r="UVB1" s="46"/>
      <c r="UVC1" s="46"/>
      <c r="UVD1" s="46"/>
      <c r="UVE1" s="46"/>
      <c r="UVF1" s="46"/>
      <c r="UVG1" s="46"/>
      <c r="UVH1" s="46"/>
      <c r="UVI1" s="46"/>
      <c r="UVJ1" s="46"/>
      <c r="UVK1" s="46"/>
      <c r="UVL1" s="46"/>
      <c r="UVM1" s="46"/>
      <c r="UVN1" s="46"/>
      <c r="UVO1" s="46"/>
      <c r="UVP1" s="46"/>
      <c r="UVQ1" s="46"/>
      <c r="UVR1" s="46"/>
      <c r="UVS1" s="46"/>
      <c r="UVT1" s="46"/>
      <c r="UVU1" s="46"/>
      <c r="UVV1" s="46"/>
      <c r="UVW1" s="46"/>
      <c r="UVX1" s="46"/>
      <c r="UVY1" s="46"/>
      <c r="UVZ1" s="46"/>
      <c r="UWA1" s="46"/>
      <c r="UWB1" s="46"/>
      <c r="UWC1" s="46"/>
      <c r="UWD1" s="46"/>
      <c r="UWE1" s="46"/>
      <c r="UWF1" s="46"/>
      <c r="UWG1" s="46"/>
      <c r="UWH1" s="46"/>
      <c r="UWI1" s="46"/>
      <c r="UWJ1" s="46"/>
      <c r="UWK1" s="46"/>
      <c r="UWL1" s="46"/>
      <c r="UWM1" s="46"/>
      <c r="UWN1" s="46"/>
      <c r="UWO1" s="46"/>
      <c r="UWP1" s="46"/>
      <c r="UWQ1" s="46"/>
      <c r="UWR1" s="46"/>
      <c r="UWS1" s="46"/>
      <c r="UWT1" s="46"/>
      <c r="UWU1" s="46"/>
      <c r="UWV1" s="46"/>
      <c r="UWW1" s="46"/>
      <c r="UWX1" s="46"/>
      <c r="UWY1" s="46"/>
      <c r="UWZ1" s="46"/>
      <c r="UXA1" s="46"/>
      <c r="UXB1" s="46"/>
      <c r="UXC1" s="46"/>
      <c r="UXD1" s="46"/>
      <c r="UXE1" s="46"/>
      <c r="UXF1" s="46"/>
      <c r="UXG1" s="46"/>
      <c r="UXH1" s="46"/>
      <c r="UXI1" s="46"/>
      <c r="UXJ1" s="46"/>
      <c r="UXK1" s="46"/>
      <c r="UXL1" s="46"/>
      <c r="UXM1" s="46"/>
      <c r="UXN1" s="46"/>
      <c r="UXO1" s="46"/>
      <c r="UXP1" s="46"/>
      <c r="UXQ1" s="46"/>
      <c r="UXR1" s="46"/>
      <c r="UXS1" s="46"/>
      <c r="UXT1" s="46"/>
      <c r="UXU1" s="46"/>
      <c r="UXV1" s="46"/>
      <c r="UXW1" s="46"/>
      <c r="UXX1" s="46"/>
      <c r="UXY1" s="46"/>
      <c r="UXZ1" s="46"/>
      <c r="UYA1" s="46"/>
      <c r="UYB1" s="46"/>
      <c r="UYC1" s="46"/>
      <c r="UYD1" s="46"/>
      <c r="UYE1" s="46"/>
      <c r="UYF1" s="46"/>
      <c r="UYG1" s="46"/>
      <c r="UYH1" s="46"/>
      <c r="UYI1" s="46"/>
      <c r="UYJ1" s="46"/>
      <c r="UYK1" s="46"/>
      <c r="UYL1" s="46"/>
      <c r="UYM1" s="46"/>
      <c r="UYN1" s="46"/>
      <c r="UYO1" s="46"/>
      <c r="UYP1" s="46"/>
      <c r="UYQ1" s="46"/>
      <c r="UYR1" s="46"/>
      <c r="UYS1" s="46"/>
      <c r="UYT1" s="46"/>
      <c r="UYU1" s="46"/>
      <c r="UYV1" s="46"/>
      <c r="UYW1" s="46"/>
      <c r="UYX1" s="46"/>
      <c r="UYY1" s="46"/>
      <c r="UYZ1" s="46"/>
      <c r="UZA1" s="46"/>
      <c r="UZB1" s="46"/>
      <c r="UZC1" s="46"/>
      <c r="UZD1" s="46"/>
      <c r="UZE1" s="46"/>
      <c r="UZF1" s="46"/>
      <c r="UZG1" s="46"/>
      <c r="UZH1" s="46"/>
      <c r="UZI1" s="46"/>
      <c r="UZJ1" s="46"/>
      <c r="UZK1" s="46"/>
      <c r="UZL1" s="46"/>
      <c r="UZM1" s="46"/>
      <c r="UZN1" s="46"/>
      <c r="UZO1" s="46"/>
      <c r="UZP1" s="46"/>
      <c r="UZQ1" s="46"/>
      <c r="UZR1" s="46"/>
      <c r="UZS1" s="46"/>
      <c r="UZT1" s="46"/>
      <c r="UZU1" s="46"/>
      <c r="UZV1" s="46"/>
      <c r="UZW1" s="46"/>
      <c r="UZX1" s="46"/>
      <c r="UZY1" s="46"/>
      <c r="UZZ1" s="46"/>
      <c r="VAA1" s="46"/>
      <c r="VAB1" s="46"/>
      <c r="VAC1" s="46"/>
      <c r="VAD1" s="46"/>
      <c r="VAE1" s="46"/>
      <c r="VAF1" s="46"/>
      <c r="VAG1" s="46"/>
      <c r="VAH1" s="46"/>
      <c r="VAI1" s="46"/>
      <c r="VAJ1" s="46"/>
      <c r="VAK1" s="46"/>
      <c r="VAL1" s="46"/>
      <c r="VAM1" s="46"/>
      <c r="VAN1" s="46"/>
      <c r="VAO1" s="46"/>
      <c r="VAP1" s="46"/>
      <c r="VAQ1" s="46"/>
      <c r="VAR1" s="46"/>
      <c r="VAS1" s="46"/>
      <c r="VAT1" s="46"/>
      <c r="VAU1" s="46"/>
      <c r="VAV1" s="46"/>
      <c r="VAW1" s="46"/>
      <c r="VAX1" s="46"/>
      <c r="VAY1" s="46"/>
      <c r="VAZ1" s="46"/>
      <c r="VBA1" s="46"/>
      <c r="VBB1" s="46"/>
      <c r="VBC1" s="46"/>
      <c r="VBD1" s="46"/>
      <c r="VBE1" s="46"/>
      <c r="VBF1" s="46"/>
      <c r="VBG1" s="46"/>
      <c r="VBH1" s="46"/>
      <c r="VBI1" s="46"/>
      <c r="VBJ1" s="46"/>
      <c r="VBK1" s="46"/>
      <c r="VBL1" s="46"/>
      <c r="VBM1" s="46"/>
      <c r="VBN1" s="46"/>
      <c r="VBO1" s="46"/>
      <c r="VBP1" s="46"/>
      <c r="VBQ1" s="46"/>
      <c r="VBR1" s="46"/>
      <c r="VBS1" s="46"/>
      <c r="VBT1" s="46"/>
      <c r="VBU1" s="46"/>
      <c r="VBV1" s="46"/>
      <c r="VBW1" s="46"/>
      <c r="VBX1" s="46"/>
      <c r="VBY1" s="46"/>
      <c r="VBZ1" s="46"/>
      <c r="VCA1" s="46"/>
      <c r="VCB1" s="46"/>
      <c r="VCC1" s="46"/>
      <c r="VCD1" s="46"/>
      <c r="VCE1" s="46"/>
      <c r="VCF1" s="46"/>
      <c r="VCG1" s="46"/>
      <c r="VCH1" s="46"/>
      <c r="VCI1" s="46"/>
      <c r="VCJ1" s="46"/>
      <c r="VCK1" s="46"/>
      <c r="VCL1" s="46"/>
      <c r="VCM1" s="46"/>
      <c r="VCN1" s="46"/>
      <c r="VCO1" s="46"/>
      <c r="VCP1" s="46"/>
      <c r="VCQ1" s="46"/>
      <c r="VCR1" s="46"/>
      <c r="VCS1" s="46"/>
      <c r="VCT1" s="46"/>
      <c r="VCU1" s="46"/>
      <c r="VCV1" s="46"/>
      <c r="VCW1" s="46"/>
      <c r="VCX1" s="46"/>
      <c r="VCY1" s="46"/>
      <c r="VCZ1" s="46"/>
      <c r="VDA1" s="46"/>
      <c r="VDB1" s="46"/>
      <c r="VDC1" s="46"/>
      <c r="VDD1" s="46"/>
      <c r="VDE1" s="46"/>
      <c r="VDF1" s="46"/>
      <c r="VDG1" s="46"/>
      <c r="VDH1" s="46"/>
      <c r="VDI1" s="46"/>
      <c r="VDJ1" s="46"/>
      <c r="VDK1" s="46"/>
      <c r="VDL1" s="46"/>
      <c r="VDM1" s="46"/>
      <c r="VDN1" s="46"/>
      <c r="VDO1" s="46"/>
      <c r="VDP1" s="46"/>
      <c r="VDQ1" s="46"/>
      <c r="VDR1" s="46"/>
      <c r="VDS1" s="46"/>
      <c r="VDT1" s="46"/>
      <c r="VDU1" s="46"/>
      <c r="VDV1" s="46"/>
      <c r="VDW1" s="46"/>
      <c r="VDX1" s="46"/>
      <c r="VDY1" s="46"/>
      <c r="VDZ1" s="46"/>
      <c r="VEA1" s="46"/>
      <c r="VEB1" s="46"/>
      <c r="VEC1" s="46"/>
      <c r="VED1" s="46"/>
      <c r="VEE1" s="46"/>
      <c r="VEF1" s="46"/>
      <c r="VEG1" s="46"/>
      <c r="VEH1" s="46"/>
      <c r="VEI1" s="46"/>
      <c r="VEJ1" s="46"/>
      <c r="VEK1" s="46"/>
      <c r="VEL1" s="46"/>
      <c r="VEM1" s="46"/>
      <c r="VEN1" s="46"/>
      <c r="VEO1" s="46"/>
      <c r="VEP1" s="46"/>
      <c r="VEQ1" s="46"/>
      <c r="VER1" s="46"/>
      <c r="VES1" s="46"/>
      <c r="VET1" s="46"/>
      <c r="VEU1" s="46"/>
      <c r="VEV1" s="46"/>
      <c r="VEW1" s="46"/>
      <c r="VEX1" s="46"/>
      <c r="VEY1" s="46"/>
      <c r="VEZ1" s="46"/>
      <c r="VFA1" s="46"/>
      <c r="VFB1" s="46"/>
      <c r="VFC1" s="46"/>
      <c r="VFD1" s="46"/>
      <c r="VFE1" s="46"/>
      <c r="VFF1" s="46"/>
      <c r="VFG1" s="46"/>
      <c r="VFH1" s="46"/>
      <c r="VFI1" s="46"/>
      <c r="VFJ1" s="46"/>
      <c r="VFK1" s="46"/>
      <c r="VFL1" s="46"/>
      <c r="VFM1" s="46"/>
      <c r="VFN1" s="46"/>
      <c r="VFO1" s="46"/>
      <c r="VFP1" s="46"/>
      <c r="VFQ1" s="46"/>
      <c r="VFR1" s="46"/>
      <c r="VFS1" s="46"/>
      <c r="VFT1" s="46"/>
      <c r="VFU1" s="46"/>
      <c r="VFV1" s="46"/>
      <c r="VFW1" s="46"/>
      <c r="VFX1" s="46"/>
      <c r="VFY1" s="46"/>
      <c r="VFZ1" s="46"/>
      <c r="VGA1" s="46"/>
      <c r="VGB1" s="46"/>
      <c r="VGC1" s="46"/>
      <c r="VGD1" s="46"/>
      <c r="VGE1" s="46"/>
      <c r="VGF1" s="46"/>
      <c r="VGG1" s="46"/>
      <c r="VGH1" s="46"/>
      <c r="VGI1" s="46"/>
      <c r="VGJ1" s="46"/>
      <c r="VGK1" s="46"/>
      <c r="VGL1" s="46"/>
      <c r="VGM1" s="46"/>
      <c r="VGN1" s="46"/>
      <c r="VGO1" s="46"/>
      <c r="VGP1" s="46"/>
      <c r="VGQ1" s="46"/>
      <c r="VGR1" s="46"/>
      <c r="VGS1" s="46"/>
      <c r="VGT1" s="46"/>
      <c r="VGU1" s="46"/>
      <c r="VGV1" s="46"/>
      <c r="VGW1" s="46"/>
      <c r="VGX1" s="46"/>
      <c r="VGY1" s="46"/>
      <c r="VGZ1" s="46"/>
      <c r="VHA1" s="46"/>
      <c r="VHB1" s="46"/>
      <c r="VHC1" s="46"/>
      <c r="VHD1" s="46"/>
      <c r="VHE1" s="46"/>
      <c r="VHF1" s="46"/>
      <c r="VHG1" s="46"/>
      <c r="VHH1" s="46"/>
      <c r="VHI1" s="46"/>
      <c r="VHJ1" s="46"/>
      <c r="VHK1" s="46"/>
      <c r="VHL1" s="46"/>
      <c r="VHM1" s="46"/>
      <c r="VHN1" s="46"/>
      <c r="VHO1" s="46"/>
      <c r="VHP1" s="46"/>
      <c r="VHQ1" s="46"/>
      <c r="VHR1" s="46"/>
      <c r="VHS1" s="46"/>
      <c r="VHT1" s="46"/>
      <c r="VHU1" s="46"/>
      <c r="VHV1" s="46"/>
      <c r="VHW1" s="46"/>
      <c r="VHX1" s="46"/>
      <c r="VHY1" s="46"/>
      <c r="VHZ1" s="46"/>
      <c r="VIA1" s="46"/>
      <c r="VIB1" s="46"/>
      <c r="VIC1" s="46"/>
      <c r="VID1" s="46"/>
      <c r="VIE1" s="46"/>
      <c r="VIF1" s="46"/>
      <c r="VIG1" s="46"/>
      <c r="VIH1" s="46"/>
      <c r="VII1" s="46"/>
      <c r="VIJ1" s="46"/>
      <c r="VIK1" s="46"/>
      <c r="VIL1" s="46"/>
      <c r="VIM1" s="46"/>
      <c r="VIN1" s="46"/>
      <c r="VIO1" s="46"/>
      <c r="VIP1" s="46"/>
      <c r="VIQ1" s="46"/>
      <c r="VIR1" s="46"/>
      <c r="VIS1" s="46"/>
      <c r="VIT1" s="46"/>
      <c r="VIU1" s="46"/>
      <c r="VIV1" s="46"/>
      <c r="VIW1" s="46"/>
      <c r="VIX1" s="46"/>
      <c r="VIY1" s="46"/>
      <c r="VIZ1" s="46"/>
      <c r="VJA1" s="46"/>
      <c r="VJB1" s="46"/>
      <c r="VJC1" s="46"/>
      <c r="VJD1" s="46"/>
      <c r="VJE1" s="46"/>
      <c r="VJF1" s="46"/>
      <c r="VJG1" s="46"/>
      <c r="VJH1" s="46"/>
      <c r="VJI1" s="46"/>
      <c r="VJJ1" s="46"/>
      <c r="VJK1" s="46"/>
      <c r="VJL1" s="46"/>
      <c r="VJM1" s="46"/>
      <c r="VJN1" s="46"/>
      <c r="VJO1" s="46"/>
      <c r="VJP1" s="46"/>
      <c r="VJQ1" s="46"/>
      <c r="VJR1" s="46"/>
      <c r="VJS1" s="46"/>
      <c r="VJT1" s="46"/>
      <c r="VJU1" s="46"/>
      <c r="VJV1" s="46"/>
      <c r="VJW1" s="46"/>
      <c r="VJX1" s="46"/>
      <c r="VJY1" s="46"/>
      <c r="VJZ1" s="46"/>
      <c r="VKA1" s="46"/>
      <c r="VKB1" s="46"/>
      <c r="VKC1" s="46"/>
      <c r="VKD1" s="46"/>
      <c r="VKE1" s="46"/>
      <c r="VKF1" s="46"/>
      <c r="VKG1" s="46"/>
      <c r="VKH1" s="46"/>
      <c r="VKI1" s="46"/>
      <c r="VKJ1" s="46"/>
      <c r="VKK1" s="46"/>
      <c r="VKL1" s="46"/>
      <c r="VKM1" s="46"/>
      <c r="VKN1" s="46"/>
      <c r="VKO1" s="46"/>
      <c r="VKP1" s="46"/>
      <c r="VKQ1" s="46"/>
      <c r="VKR1" s="46"/>
      <c r="VKS1" s="46"/>
      <c r="VKT1" s="46"/>
      <c r="VKU1" s="46"/>
      <c r="VKV1" s="46"/>
      <c r="VKW1" s="46"/>
      <c r="VKX1" s="46"/>
      <c r="VKY1" s="46"/>
      <c r="VKZ1" s="46"/>
      <c r="VLA1" s="46"/>
      <c r="VLB1" s="46"/>
      <c r="VLC1" s="46"/>
      <c r="VLD1" s="46"/>
      <c r="VLE1" s="46"/>
      <c r="VLF1" s="46"/>
      <c r="VLG1" s="46"/>
      <c r="VLH1" s="46"/>
      <c r="VLI1" s="46"/>
      <c r="VLJ1" s="46"/>
      <c r="VLK1" s="46"/>
      <c r="VLL1" s="46"/>
      <c r="VLM1" s="46"/>
      <c r="VLN1" s="46"/>
      <c r="VLO1" s="46"/>
      <c r="VLP1" s="46"/>
      <c r="VLQ1" s="46"/>
      <c r="VLR1" s="46"/>
      <c r="VLS1" s="46"/>
      <c r="VLT1" s="46"/>
      <c r="VLU1" s="46"/>
      <c r="VLV1" s="46"/>
      <c r="VLW1" s="46"/>
      <c r="VLX1" s="46"/>
      <c r="VLY1" s="46"/>
      <c r="VLZ1" s="46"/>
      <c r="VMA1" s="46"/>
      <c r="VMB1" s="46"/>
      <c r="VMC1" s="46"/>
      <c r="VMD1" s="46"/>
      <c r="VME1" s="46"/>
      <c r="VMF1" s="46"/>
      <c r="VMG1" s="46"/>
      <c r="VMH1" s="46"/>
      <c r="VMI1" s="46"/>
      <c r="VMJ1" s="46"/>
      <c r="VMK1" s="46"/>
      <c r="VML1" s="46"/>
      <c r="VMM1" s="46"/>
      <c r="VMN1" s="46"/>
      <c r="VMO1" s="46"/>
      <c r="VMP1" s="46"/>
      <c r="VMQ1" s="46"/>
      <c r="VMR1" s="46"/>
      <c r="VMS1" s="46"/>
      <c r="VMT1" s="46"/>
      <c r="VMU1" s="46"/>
      <c r="VMV1" s="46"/>
      <c r="VMW1" s="46"/>
      <c r="VMX1" s="46"/>
      <c r="VMY1" s="46"/>
      <c r="VMZ1" s="46"/>
      <c r="VNA1" s="46"/>
      <c r="VNB1" s="46"/>
      <c r="VNC1" s="46"/>
      <c r="VND1" s="46"/>
      <c r="VNE1" s="46"/>
      <c r="VNF1" s="46"/>
      <c r="VNG1" s="46"/>
      <c r="VNH1" s="46"/>
      <c r="VNI1" s="46"/>
      <c r="VNJ1" s="46"/>
      <c r="VNK1" s="46"/>
      <c r="VNL1" s="46"/>
      <c r="VNM1" s="46"/>
      <c r="VNN1" s="46"/>
      <c r="VNO1" s="46"/>
      <c r="VNP1" s="46"/>
      <c r="VNQ1" s="46"/>
      <c r="VNR1" s="46"/>
      <c r="VNS1" s="46"/>
      <c r="VNT1" s="46"/>
      <c r="VNU1" s="46"/>
      <c r="VNV1" s="46"/>
      <c r="VNW1" s="46"/>
      <c r="VNX1" s="46"/>
      <c r="VNY1" s="46"/>
      <c r="VNZ1" s="46"/>
      <c r="VOA1" s="46"/>
      <c r="VOB1" s="46"/>
      <c r="VOC1" s="46"/>
      <c r="VOD1" s="46"/>
      <c r="VOE1" s="46"/>
      <c r="VOF1" s="46"/>
      <c r="VOG1" s="46"/>
      <c r="VOH1" s="46"/>
      <c r="VOI1" s="46"/>
      <c r="VOJ1" s="46"/>
      <c r="VOK1" s="46"/>
      <c r="VOL1" s="46"/>
      <c r="VOM1" s="46"/>
      <c r="VON1" s="46"/>
      <c r="VOO1" s="46"/>
      <c r="VOP1" s="46"/>
      <c r="VOQ1" s="46"/>
      <c r="VOR1" s="46"/>
      <c r="VOS1" s="46"/>
      <c r="VOT1" s="46"/>
      <c r="VOU1" s="46"/>
      <c r="VOV1" s="46"/>
      <c r="VOW1" s="46"/>
      <c r="VOX1" s="46"/>
      <c r="VOY1" s="46"/>
      <c r="VOZ1" s="46"/>
      <c r="VPA1" s="46"/>
      <c r="VPB1" s="46"/>
      <c r="VPC1" s="46"/>
      <c r="VPD1" s="46"/>
      <c r="VPE1" s="46"/>
      <c r="VPF1" s="46"/>
      <c r="VPG1" s="46"/>
      <c r="VPH1" s="46"/>
      <c r="VPI1" s="46"/>
      <c r="VPJ1" s="46"/>
      <c r="VPK1" s="46"/>
      <c r="VPL1" s="46"/>
      <c r="VPM1" s="46"/>
      <c r="VPN1" s="46"/>
      <c r="VPO1" s="46"/>
      <c r="VPP1" s="46"/>
      <c r="VPQ1" s="46"/>
      <c r="VPR1" s="46"/>
      <c r="VPS1" s="46"/>
      <c r="VPT1" s="46"/>
      <c r="VPU1" s="46"/>
      <c r="VPV1" s="46"/>
      <c r="VPW1" s="46"/>
      <c r="VPX1" s="46"/>
      <c r="VPY1" s="46"/>
      <c r="VPZ1" s="46"/>
      <c r="VQA1" s="46"/>
      <c r="VQB1" s="46"/>
      <c r="VQC1" s="46"/>
      <c r="VQD1" s="46"/>
      <c r="VQE1" s="46"/>
      <c r="VQF1" s="46"/>
      <c r="VQG1" s="46"/>
      <c r="VQH1" s="46"/>
      <c r="VQI1" s="46"/>
      <c r="VQJ1" s="46"/>
      <c r="VQK1" s="46"/>
      <c r="VQL1" s="46"/>
      <c r="VQM1" s="46"/>
      <c r="VQN1" s="46"/>
      <c r="VQO1" s="46"/>
      <c r="VQP1" s="46"/>
      <c r="VQQ1" s="46"/>
      <c r="VQR1" s="46"/>
      <c r="VQS1" s="46"/>
      <c r="VQT1" s="46"/>
      <c r="VQU1" s="46"/>
      <c r="VQV1" s="46"/>
      <c r="VQW1" s="46"/>
      <c r="VQX1" s="46"/>
      <c r="VQY1" s="46"/>
      <c r="VQZ1" s="46"/>
      <c r="VRA1" s="46"/>
      <c r="VRB1" s="46"/>
      <c r="VRC1" s="46"/>
      <c r="VRD1" s="46"/>
      <c r="VRE1" s="46"/>
      <c r="VRF1" s="46"/>
      <c r="VRG1" s="46"/>
      <c r="VRH1" s="46"/>
      <c r="VRI1" s="46"/>
      <c r="VRJ1" s="46"/>
      <c r="VRK1" s="46"/>
      <c r="VRL1" s="46"/>
      <c r="VRM1" s="46"/>
      <c r="VRN1" s="46"/>
      <c r="VRO1" s="46"/>
      <c r="VRP1" s="46"/>
      <c r="VRQ1" s="46"/>
      <c r="VRR1" s="46"/>
      <c r="VRS1" s="46"/>
      <c r="VRT1" s="46"/>
      <c r="VRU1" s="46"/>
      <c r="VRV1" s="46"/>
      <c r="VRW1" s="46"/>
      <c r="VRX1" s="46"/>
      <c r="VRY1" s="46"/>
      <c r="VRZ1" s="46"/>
      <c r="VSA1" s="46"/>
      <c r="VSB1" s="46"/>
      <c r="VSC1" s="46"/>
      <c r="VSD1" s="46"/>
      <c r="VSE1" s="46"/>
      <c r="VSF1" s="46"/>
      <c r="VSG1" s="46"/>
      <c r="VSH1" s="46"/>
      <c r="VSI1" s="46"/>
      <c r="VSJ1" s="46"/>
      <c r="VSK1" s="46"/>
      <c r="VSL1" s="46"/>
      <c r="VSM1" s="46"/>
      <c r="VSN1" s="46"/>
      <c r="VSO1" s="46"/>
      <c r="VSP1" s="46"/>
      <c r="VSQ1" s="46"/>
      <c r="VSR1" s="46"/>
      <c r="VSS1" s="46"/>
      <c r="VST1" s="46"/>
      <c r="VSU1" s="46"/>
      <c r="VSV1" s="46"/>
      <c r="VSW1" s="46"/>
      <c r="VSX1" s="46"/>
      <c r="VSY1" s="46"/>
      <c r="VSZ1" s="46"/>
      <c r="VTA1" s="46"/>
      <c r="VTB1" s="46"/>
      <c r="VTC1" s="46"/>
      <c r="VTD1" s="46"/>
      <c r="VTE1" s="46"/>
      <c r="VTF1" s="46"/>
      <c r="VTG1" s="46"/>
      <c r="VTH1" s="46"/>
      <c r="VTI1" s="46"/>
      <c r="VTJ1" s="46"/>
      <c r="VTK1" s="46"/>
      <c r="VTL1" s="46"/>
      <c r="VTM1" s="46"/>
      <c r="VTN1" s="46"/>
      <c r="VTO1" s="46"/>
      <c r="VTP1" s="46"/>
      <c r="VTQ1" s="46"/>
      <c r="VTR1" s="46"/>
      <c r="VTS1" s="46"/>
      <c r="VTT1" s="46"/>
      <c r="VTU1" s="46"/>
      <c r="VTV1" s="46"/>
      <c r="VTW1" s="46"/>
      <c r="VTX1" s="46"/>
      <c r="VTY1" s="46"/>
      <c r="VTZ1" s="46"/>
      <c r="VUA1" s="46"/>
      <c r="VUB1" s="46"/>
      <c r="VUC1" s="46"/>
      <c r="VUD1" s="46"/>
      <c r="VUE1" s="46"/>
      <c r="VUF1" s="46"/>
      <c r="VUG1" s="46"/>
      <c r="VUH1" s="46"/>
      <c r="VUI1" s="46"/>
      <c r="VUJ1" s="46"/>
      <c r="VUK1" s="46"/>
      <c r="VUL1" s="46"/>
      <c r="VUM1" s="46"/>
      <c r="VUN1" s="46"/>
      <c r="VUO1" s="46"/>
      <c r="VUP1" s="46"/>
      <c r="VUQ1" s="46"/>
      <c r="VUR1" s="46"/>
      <c r="VUS1" s="46"/>
      <c r="VUT1" s="46"/>
      <c r="VUU1" s="46"/>
      <c r="VUV1" s="46"/>
      <c r="VUW1" s="46"/>
      <c r="VUX1" s="46"/>
      <c r="VUY1" s="46"/>
      <c r="VUZ1" s="46"/>
      <c r="VVA1" s="46"/>
      <c r="VVB1" s="46"/>
      <c r="VVC1" s="46"/>
      <c r="VVD1" s="46"/>
      <c r="VVE1" s="46"/>
      <c r="VVF1" s="46"/>
      <c r="VVG1" s="46"/>
      <c r="VVH1" s="46"/>
      <c r="VVI1" s="46"/>
      <c r="VVJ1" s="46"/>
      <c r="VVK1" s="46"/>
      <c r="VVL1" s="46"/>
      <c r="VVM1" s="46"/>
      <c r="VVN1" s="46"/>
      <c r="VVO1" s="46"/>
      <c r="VVP1" s="46"/>
      <c r="VVQ1" s="46"/>
      <c r="VVR1" s="46"/>
      <c r="VVS1" s="46"/>
      <c r="VVT1" s="46"/>
      <c r="VVU1" s="46"/>
      <c r="VVV1" s="46"/>
      <c r="VVW1" s="46"/>
      <c r="VVX1" s="46"/>
      <c r="VVY1" s="46"/>
      <c r="VVZ1" s="46"/>
      <c r="VWA1" s="46"/>
      <c r="VWB1" s="46"/>
      <c r="VWC1" s="46"/>
      <c r="VWD1" s="46"/>
      <c r="VWE1" s="46"/>
      <c r="VWF1" s="46"/>
      <c r="VWG1" s="46"/>
      <c r="VWH1" s="46"/>
      <c r="VWI1" s="46"/>
      <c r="VWJ1" s="46"/>
      <c r="VWK1" s="46"/>
      <c r="VWL1" s="46"/>
      <c r="VWM1" s="46"/>
      <c r="VWN1" s="46"/>
      <c r="VWO1" s="46"/>
      <c r="VWP1" s="46"/>
      <c r="VWQ1" s="46"/>
      <c r="VWR1" s="46"/>
      <c r="VWS1" s="46"/>
      <c r="VWT1" s="46"/>
      <c r="VWU1" s="46"/>
      <c r="VWV1" s="46"/>
      <c r="VWW1" s="46"/>
      <c r="VWX1" s="46"/>
      <c r="VWY1" s="46"/>
      <c r="VWZ1" s="46"/>
      <c r="VXA1" s="46"/>
      <c r="VXB1" s="46"/>
      <c r="VXC1" s="46"/>
      <c r="VXD1" s="46"/>
      <c r="VXE1" s="46"/>
      <c r="VXF1" s="46"/>
      <c r="VXG1" s="46"/>
      <c r="VXH1" s="46"/>
      <c r="VXI1" s="46"/>
      <c r="VXJ1" s="46"/>
      <c r="VXK1" s="46"/>
      <c r="VXL1" s="46"/>
      <c r="VXM1" s="46"/>
      <c r="VXN1" s="46"/>
      <c r="VXO1" s="46"/>
      <c r="VXP1" s="46"/>
      <c r="VXQ1" s="46"/>
      <c r="VXR1" s="46"/>
      <c r="VXS1" s="46"/>
      <c r="VXT1" s="46"/>
      <c r="VXU1" s="46"/>
      <c r="VXV1" s="46"/>
      <c r="VXW1" s="46"/>
      <c r="VXX1" s="46"/>
      <c r="VXY1" s="46"/>
      <c r="VXZ1" s="46"/>
      <c r="VYA1" s="46"/>
      <c r="VYB1" s="46"/>
      <c r="VYC1" s="46"/>
      <c r="VYD1" s="46"/>
      <c r="VYE1" s="46"/>
      <c r="VYF1" s="46"/>
      <c r="VYG1" s="46"/>
      <c r="VYH1" s="46"/>
      <c r="VYI1" s="46"/>
      <c r="VYJ1" s="46"/>
      <c r="VYK1" s="46"/>
      <c r="VYL1" s="46"/>
      <c r="VYM1" s="46"/>
      <c r="VYN1" s="46"/>
      <c r="VYO1" s="46"/>
      <c r="VYP1" s="46"/>
      <c r="VYQ1" s="46"/>
      <c r="VYR1" s="46"/>
      <c r="VYS1" s="46"/>
      <c r="VYT1" s="46"/>
      <c r="VYU1" s="46"/>
      <c r="VYV1" s="46"/>
      <c r="VYW1" s="46"/>
      <c r="VYX1" s="46"/>
      <c r="VYY1" s="46"/>
      <c r="VYZ1" s="46"/>
      <c r="VZA1" s="46"/>
      <c r="VZB1" s="46"/>
      <c r="VZC1" s="46"/>
      <c r="VZD1" s="46"/>
      <c r="VZE1" s="46"/>
      <c r="VZF1" s="46"/>
      <c r="VZG1" s="46"/>
      <c r="VZH1" s="46"/>
      <c r="VZI1" s="46"/>
      <c r="VZJ1" s="46"/>
      <c r="VZK1" s="46"/>
      <c r="VZL1" s="46"/>
      <c r="VZM1" s="46"/>
      <c r="VZN1" s="46"/>
      <c r="VZO1" s="46"/>
      <c r="VZP1" s="46"/>
      <c r="VZQ1" s="46"/>
      <c r="VZR1" s="46"/>
      <c r="VZS1" s="46"/>
      <c r="VZT1" s="46"/>
      <c r="VZU1" s="46"/>
      <c r="VZV1" s="46"/>
      <c r="VZW1" s="46"/>
      <c r="VZX1" s="46"/>
      <c r="VZY1" s="46"/>
      <c r="VZZ1" s="46"/>
      <c r="WAA1" s="46"/>
      <c r="WAB1" s="46"/>
      <c r="WAC1" s="46"/>
      <c r="WAD1" s="46"/>
      <c r="WAE1" s="46"/>
      <c r="WAF1" s="46"/>
      <c r="WAG1" s="46"/>
      <c r="WAH1" s="46"/>
      <c r="WAI1" s="46"/>
      <c r="WAJ1" s="46"/>
      <c r="WAK1" s="46"/>
      <c r="WAL1" s="46"/>
      <c r="WAM1" s="46"/>
      <c r="WAN1" s="46"/>
      <c r="WAO1" s="46"/>
      <c r="WAP1" s="46"/>
      <c r="WAQ1" s="46"/>
      <c r="WAR1" s="46"/>
      <c r="WAS1" s="46"/>
      <c r="WAT1" s="46"/>
      <c r="WAU1" s="46"/>
      <c r="WAV1" s="46"/>
      <c r="WAW1" s="46"/>
      <c r="WAX1" s="46"/>
      <c r="WAY1" s="46"/>
      <c r="WAZ1" s="46"/>
      <c r="WBA1" s="46"/>
      <c r="WBB1" s="46"/>
      <c r="WBC1" s="46"/>
      <c r="WBD1" s="46"/>
      <c r="WBE1" s="46"/>
      <c r="WBF1" s="46"/>
      <c r="WBG1" s="46"/>
      <c r="WBH1" s="46"/>
      <c r="WBI1" s="46"/>
      <c r="WBJ1" s="46"/>
      <c r="WBK1" s="46"/>
      <c r="WBL1" s="46"/>
      <c r="WBM1" s="46"/>
      <c r="WBN1" s="46"/>
      <c r="WBO1" s="46"/>
      <c r="WBP1" s="46"/>
      <c r="WBQ1" s="46"/>
      <c r="WBR1" s="46"/>
      <c r="WBS1" s="46"/>
      <c r="WBT1" s="46"/>
      <c r="WBU1" s="46"/>
      <c r="WBV1" s="46"/>
      <c r="WBW1" s="46"/>
      <c r="WBX1" s="46"/>
      <c r="WBY1" s="46"/>
      <c r="WBZ1" s="46"/>
      <c r="WCA1" s="46"/>
      <c r="WCB1" s="46"/>
      <c r="WCC1" s="46"/>
      <c r="WCD1" s="46"/>
      <c r="WCE1" s="46"/>
      <c r="WCF1" s="46"/>
      <c r="WCG1" s="46"/>
      <c r="WCH1" s="46"/>
      <c r="WCI1" s="46"/>
      <c r="WCJ1" s="46"/>
      <c r="WCK1" s="46"/>
      <c r="WCL1" s="46"/>
      <c r="WCM1" s="46"/>
      <c r="WCN1" s="46"/>
      <c r="WCO1" s="46"/>
      <c r="WCP1" s="46"/>
      <c r="WCQ1" s="46"/>
      <c r="WCR1" s="46"/>
      <c r="WCS1" s="46"/>
      <c r="WCT1" s="46"/>
      <c r="WCU1" s="46"/>
      <c r="WCV1" s="46"/>
      <c r="WCW1" s="46"/>
      <c r="WCX1" s="46"/>
      <c r="WCY1" s="46"/>
      <c r="WCZ1" s="46"/>
      <c r="WDA1" s="46"/>
      <c r="WDB1" s="46"/>
      <c r="WDC1" s="46"/>
      <c r="WDD1" s="46"/>
      <c r="WDE1" s="46"/>
      <c r="WDF1" s="46"/>
      <c r="WDG1" s="46"/>
      <c r="WDH1" s="46"/>
      <c r="WDI1" s="46"/>
      <c r="WDJ1" s="46"/>
      <c r="WDK1" s="46"/>
      <c r="WDL1" s="46"/>
      <c r="WDM1" s="46"/>
      <c r="WDN1" s="46"/>
      <c r="WDO1" s="46"/>
      <c r="WDP1" s="46"/>
      <c r="WDQ1" s="46"/>
      <c r="WDR1" s="46"/>
      <c r="WDS1" s="46"/>
      <c r="WDT1" s="46"/>
      <c r="WDU1" s="46"/>
      <c r="WDV1" s="46"/>
      <c r="WDW1" s="46"/>
      <c r="WDX1" s="46"/>
      <c r="WDY1" s="46"/>
      <c r="WDZ1" s="46"/>
      <c r="WEA1" s="46"/>
      <c r="WEB1" s="46"/>
      <c r="WEC1" s="46"/>
      <c r="WED1" s="46"/>
      <c r="WEE1" s="46"/>
      <c r="WEF1" s="46"/>
      <c r="WEG1" s="46"/>
      <c r="WEH1" s="46"/>
      <c r="WEI1" s="46"/>
      <c r="WEJ1" s="46"/>
      <c r="WEK1" s="46"/>
      <c r="WEL1" s="46"/>
      <c r="WEM1" s="46"/>
      <c r="WEN1" s="46"/>
      <c r="WEO1" s="46"/>
      <c r="WEP1" s="46"/>
      <c r="WEQ1" s="46"/>
      <c r="WER1" s="46"/>
      <c r="WES1" s="46"/>
      <c r="WET1" s="46"/>
      <c r="WEU1" s="46"/>
      <c r="WEV1" s="46"/>
      <c r="WEW1" s="46"/>
      <c r="WEX1" s="46"/>
      <c r="WEY1" s="46"/>
      <c r="WEZ1" s="46"/>
      <c r="WFA1" s="46"/>
      <c r="WFB1" s="46"/>
      <c r="WFC1" s="46"/>
      <c r="WFD1" s="46"/>
      <c r="WFE1" s="46"/>
      <c r="WFF1" s="46"/>
      <c r="WFG1" s="46"/>
      <c r="WFH1" s="46"/>
      <c r="WFI1" s="46"/>
      <c r="WFJ1" s="46"/>
      <c r="WFK1" s="46"/>
      <c r="WFL1" s="46"/>
      <c r="WFM1" s="46"/>
      <c r="WFN1" s="46"/>
      <c r="WFO1" s="46"/>
      <c r="WFP1" s="46"/>
      <c r="WFQ1" s="46"/>
      <c r="WFR1" s="46"/>
      <c r="WFS1" s="46"/>
      <c r="WFT1" s="46"/>
      <c r="WFU1" s="46"/>
      <c r="WFV1" s="46"/>
      <c r="WFW1" s="46"/>
      <c r="WFX1" s="46"/>
      <c r="WFY1" s="46"/>
      <c r="WFZ1" s="46"/>
      <c r="WGA1" s="46"/>
      <c r="WGB1" s="46"/>
      <c r="WGC1" s="46"/>
      <c r="WGD1" s="46"/>
      <c r="WGE1" s="46"/>
      <c r="WGF1" s="46"/>
      <c r="WGG1" s="46"/>
      <c r="WGH1" s="46"/>
      <c r="WGI1" s="46"/>
      <c r="WGJ1" s="46"/>
      <c r="WGK1" s="46"/>
      <c r="WGL1" s="46"/>
      <c r="WGM1" s="46"/>
      <c r="WGN1" s="46"/>
      <c r="WGO1" s="46"/>
      <c r="WGP1" s="46"/>
      <c r="WGQ1" s="46"/>
      <c r="WGR1" s="46"/>
      <c r="WGS1" s="46"/>
      <c r="WGT1" s="46"/>
      <c r="WGU1" s="46"/>
      <c r="WGV1" s="46"/>
      <c r="WGW1" s="46"/>
      <c r="WGX1" s="46"/>
      <c r="WGY1" s="46"/>
      <c r="WGZ1" s="46"/>
      <c r="WHA1" s="46"/>
      <c r="WHB1" s="46"/>
      <c r="WHC1" s="46"/>
      <c r="WHD1" s="46"/>
      <c r="WHE1" s="46"/>
      <c r="WHF1" s="46"/>
      <c r="WHG1" s="46"/>
      <c r="WHH1" s="46"/>
      <c r="WHI1" s="46"/>
      <c r="WHJ1" s="46"/>
      <c r="WHK1" s="46"/>
      <c r="WHL1" s="46"/>
      <c r="WHM1" s="46"/>
      <c r="WHN1" s="46"/>
      <c r="WHO1" s="46"/>
      <c r="WHP1" s="46"/>
      <c r="WHQ1" s="46"/>
      <c r="WHR1" s="46"/>
      <c r="WHS1" s="46"/>
      <c r="WHT1" s="46"/>
      <c r="WHU1" s="46"/>
      <c r="WHV1" s="46"/>
      <c r="WHW1" s="46"/>
      <c r="WHX1" s="46"/>
      <c r="WHY1" s="46"/>
      <c r="WHZ1" s="46"/>
      <c r="WIA1" s="46"/>
      <c r="WIB1" s="46"/>
      <c r="WIC1" s="46"/>
      <c r="WID1" s="46"/>
      <c r="WIE1" s="46"/>
      <c r="WIF1" s="46"/>
      <c r="WIG1" s="46"/>
      <c r="WIH1" s="46"/>
      <c r="WII1" s="46"/>
      <c r="WIJ1" s="46"/>
      <c r="WIK1" s="46"/>
      <c r="WIL1" s="46"/>
      <c r="WIM1" s="46"/>
      <c r="WIN1" s="46"/>
      <c r="WIO1" s="46"/>
      <c r="WIP1" s="46"/>
      <c r="WIQ1" s="46"/>
      <c r="WIR1" s="46"/>
      <c r="WIS1" s="46"/>
      <c r="WIT1" s="46"/>
      <c r="WIU1" s="46"/>
      <c r="WIV1" s="46"/>
      <c r="WIW1" s="46"/>
      <c r="WIX1" s="46"/>
      <c r="WIY1" s="46"/>
      <c r="WIZ1" s="46"/>
      <c r="WJA1" s="46"/>
      <c r="WJB1" s="46"/>
      <c r="WJC1" s="46"/>
      <c r="WJD1" s="46"/>
      <c r="WJE1" s="46"/>
      <c r="WJF1" s="46"/>
      <c r="WJG1" s="46"/>
      <c r="WJH1" s="46"/>
      <c r="WJI1" s="46"/>
      <c r="WJJ1" s="46"/>
      <c r="WJK1" s="46"/>
      <c r="WJL1" s="46"/>
      <c r="WJM1" s="46"/>
      <c r="WJN1" s="46"/>
      <c r="WJO1" s="46"/>
      <c r="WJP1" s="46"/>
      <c r="WJQ1" s="46"/>
      <c r="WJR1" s="46"/>
      <c r="WJS1" s="46"/>
      <c r="WJT1" s="46"/>
      <c r="WJU1" s="46"/>
      <c r="WJV1" s="46"/>
      <c r="WJW1" s="46"/>
      <c r="WJX1" s="46"/>
      <c r="WJY1" s="46"/>
      <c r="WJZ1" s="46"/>
      <c r="WKA1" s="46"/>
      <c r="WKB1" s="46"/>
      <c r="WKC1" s="46"/>
      <c r="WKD1" s="46"/>
      <c r="WKE1" s="46"/>
      <c r="WKF1" s="46"/>
      <c r="WKG1" s="46"/>
      <c r="WKH1" s="46"/>
      <c r="WKI1" s="46"/>
      <c r="WKJ1" s="46"/>
      <c r="WKK1" s="46"/>
      <c r="WKL1" s="46"/>
      <c r="WKM1" s="46"/>
      <c r="WKN1" s="46"/>
      <c r="WKO1" s="46"/>
      <c r="WKP1" s="46"/>
      <c r="WKQ1" s="46"/>
      <c r="WKR1" s="46"/>
      <c r="WKS1" s="46"/>
      <c r="WKT1" s="46"/>
      <c r="WKU1" s="46"/>
      <c r="WKV1" s="46"/>
      <c r="WKW1" s="46"/>
      <c r="WKX1" s="46"/>
      <c r="WKY1" s="46"/>
      <c r="WKZ1" s="46"/>
      <c r="WLA1" s="46"/>
      <c r="WLB1" s="46"/>
      <c r="WLC1" s="46"/>
      <c r="WLD1" s="46"/>
      <c r="WLE1" s="46"/>
      <c r="WLF1" s="46"/>
      <c r="WLG1" s="46"/>
      <c r="WLH1" s="46"/>
      <c r="WLI1" s="46"/>
      <c r="WLJ1" s="46"/>
      <c r="WLK1" s="46"/>
      <c r="WLL1" s="46"/>
      <c r="WLM1" s="46"/>
      <c r="WLN1" s="46"/>
      <c r="WLO1" s="46"/>
      <c r="WLP1" s="46"/>
      <c r="WLQ1" s="46"/>
      <c r="WLR1" s="46"/>
      <c r="WLS1" s="46"/>
      <c r="WLT1" s="46"/>
      <c r="WLU1" s="46"/>
      <c r="WLV1" s="46"/>
      <c r="WLW1" s="46"/>
      <c r="WLX1" s="46"/>
      <c r="WLY1" s="46"/>
      <c r="WLZ1" s="46"/>
      <c r="WMA1" s="46"/>
      <c r="WMB1" s="46"/>
      <c r="WMC1" s="46"/>
      <c r="WMD1" s="46"/>
      <c r="WME1" s="46"/>
      <c r="WMF1" s="46"/>
      <c r="WMG1" s="46"/>
      <c r="WMH1" s="46"/>
      <c r="WMI1" s="46"/>
      <c r="WMJ1" s="46"/>
      <c r="WMK1" s="46"/>
      <c r="WML1" s="46"/>
      <c r="WMM1" s="46"/>
      <c r="WMN1" s="46"/>
      <c r="WMO1" s="46"/>
      <c r="WMP1" s="46"/>
      <c r="WMQ1" s="46"/>
      <c r="WMR1" s="46"/>
      <c r="WMS1" s="46"/>
      <c r="WMT1" s="46"/>
      <c r="WMU1" s="46"/>
      <c r="WMV1" s="46"/>
      <c r="WMW1" s="46"/>
      <c r="WMX1" s="46"/>
      <c r="WMY1" s="46"/>
      <c r="WMZ1" s="46"/>
      <c r="WNA1" s="46"/>
      <c r="WNB1" s="46"/>
      <c r="WNC1" s="46"/>
      <c r="WND1" s="46"/>
      <c r="WNE1" s="46"/>
      <c r="WNF1" s="46"/>
      <c r="WNG1" s="46"/>
      <c r="WNH1" s="46"/>
      <c r="WNI1" s="46"/>
      <c r="WNJ1" s="46"/>
      <c r="WNK1" s="46"/>
      <c r="WNL1" s="46"/>
      <c r="WNM1" s="46"/>
      <c r="WNN1" s="46"/>
      <c r="WNO1" s="46"/>
      <c r="WNP1" s="46"/>
      <c r="WNQ1" s="46"/>
      <c r="WNR1" s="46"/>
      <c r="WNS1" s="46"/>
      <c r="WNT1" s="46"/>
      <c r="WNU1" s="46"/>
      <c r="WNV1" s="46"/>
      <c r="WNW1" s="46"/>
      <c r="WNX1" s="46"/>
      <c r="WNY1" s="46"/>
      <c r="WNZ1" s="46"/>
      <c r="WOA1" s="46"/>
      <c r="WOB1" s="46"/>
      <c r="WOC1" s="46"/>
      <c r="WOD1" s="46"/>
      <c r="WOE1" s="46"/>
      <c r="WOF1" s="46"/>
      <c r="WOG1" s="46"/>
      <c r="WOH1" s="46"/>
      <c r="WOI1" s="46"/>
      <c r="WOJ1" s="46"/>
      <c r="WOK1" s="46"/>
      <c r="WOL1" s="46"/>
      <c r="WOM1" s="46"/>
      <c r="WON1" s="46"/>
      <c r="WOO1" s="46"/>
      <c r="WOP1" s="46"/>
      <c r="WOQ1" s="46"/>
      <c r="WOR1" s="46"/>
      <c r="WOS1" s="46"/>
      <c r="WOT1" s="46"/>
      <c r="WOU1" s="46"/>
      <c r="WOV1" s="46"/>
      <c r="WOW1" s="46"/>
      <c r="WOX1" s="46"/>
      <c r="WOY1" s="46"/>
      <c r="WOZ1" s="46"/>
      <c r="WPA1" s="46"/>
      <c r="WPB1" s="46"/>
      <c r="WPC1" s="46"/>
      <c r="WPD1" s="46"/>
      <c r="WPE1" s="46"/>
      <c r="WPF1" s="46"/>
      <c r="WPG1" s="46"/>
      <c r="WPH1" s="46"/>
      <c r="WPI1" s="46"/>
      <c r="WPJ1" s="46"/>
      <c r="WPK1" s="46"/>
      <c r="WPL1" s="46"/>
      <c r="WPM1" s="46"/>
      <c r="WPN1" s="46"/>
      <c r="WPO1" s="46"/>
      <c r="WPP1" s="46"/>
      <c r="WPQ1" s="46"/>
      <c r="WPR1" s="46"/>
      <c r="WPS1" s="46"/>
      <c r="WPT1" s="46"/>
      <c r="WPU1" s="46"/>
      <c r="WPV1" s="46"/>
      <c r="WPW1" s="46"/>
      <c r="WPX1" s="46"/>
      <c r="WPY1" s="46"/>
      <c r="WPZ1" s="46"/>
      <c r="WQA1" s="46"/>
      <c r="WQB1" s="46"/>
      <c r="WQC1" s="46"/>
      <c r="WQD1" s="46"/>
      <c r="WQE1" s="46"/>
      <c r="WQF1" s="46"/>
      <c r="WQG1" s="46"/>
      <c r="WQH1" s="46"/>
      <c r="WQI1" s="46"/>
      <c r="WQJ1" s="46"/>
      <c r="WQK1" s="46"/>
      <c r="WQL1" s="46"/>
      <c r="WQM1" s="46"/>
      <c r="WQN1" s="46"/>
      <c r="WQO1" s="46"/>
      <c r="WQP1" s="46"/>
      <c r="WQQ1" s="46"/>
      <c r="WQR1" s="46"/>
      <c r="WQS1" s="46"/>
      <c r="WQT1" s="46"/>
      <c r="WQU1" s="46"/>
      <c r="WQV1" s="46"/>
      <c r="WQW1" s="46"/>
      <c r="WQX1" s="46"/>
      <c r="WQY1" s="46"/>
      <c r="WQZ1" s="46"/>
      <c r="WRA1" s="46"/>
      <c r="WRB1" s="46"/>
      <c r="WRC1" s="46"/>
      <c r="WRD1" s="46"/>
      <c r="WRE1" s="46"/>
      <c r="WRF1" s="46"/>
      <c r="WRG1" s="46"/>
      <c r="WRH1" s="46"/>
      <c r="WRI1" s="46"/>
      <c r="WRJ1" s="46"/>
      <c r="WRK1" s="46"/>
      <c r="WRL1" s="46"/>
      <c r="WRM1" s="46"/>
      <c r="WRN1" s="46"/>
      <c r="WRO1" s="46"/>
      <c r="WRP1" s="46"/>
      <c r="WRQ1" s="46"/>
      <c r="WRR1" s="46"/>
      <c r="WRS1" s="46"/>
      <c r="WRT1" s="46"/>
      <c r="WRU1" s="46"/>
      <c r="WRV1" s="46"/>
      <c r="WRW1" s="46"/>
      <c r="WRX1" s="46"/>
      <c r="WRY1" s="46"/>
      <c r="WRZ1" s="46"/>
      <c r="WSA1" s="46"/>
      <c r="WSB1" s="46"/>
      <c r="WSC1" s="46"/>
      <c r="WSD1" s="46"/>
      <c r="WSE1" s="46"/>
      <c r="WSF1" s="46"/>
      <c r="WSG1" s="46"/>
      <c r="WSH1" s="46"/>
      <c r="WSI1" s="46"/>
      <c r="WSJ1" s="46"/>
      <c r="WSK1" s="46"/>
      <c r="WSL1" s="46"/>
      <c r="WSM1" s="46"/>
      <c r="WSN1" s="46"/>
      <c r="WSO1" s="46"/>
      <c r="WSP1" s="46"/>
      <c r="WSQ1" s="46"/>
      <c r="WSR1" s="46"/>
      <c r="WSS1" s="46"/>
      <c r="WST1" s="46"/>
      <c r="WSU1" s="46"/>
      <c r="WSV1" s="46"/>
      <c r="WSW1" s="46"/>
      <c r="WSX1" s="46"/>
      <c r="WSY1" s="46"/>
      <c r="WSZ1" s="46"/>
      <c r="WTA1" s="46"/>
      <c r="WTB1" s="46"/>
      <c r="WTC1" s="46"/>
      <c r="WTD1" s="46"/>
      <c r="WTE1" s="46"/>
      <c r="WTF1" s="46"/>
      <c r="WTG1" s="46"/>
      <c r="WTH1" s="46"/>
      <c r="WTI1" s="46"/>
      <c r="WTJ1" s="46"/>
      <c r="WTK1" s="46"/>
      <c r="WTL1" s="46"/>
      <c r="WTM1" s="46"/>
      <c r="WTN1" s="46"/>
      <c r="WTO1" s="46"/>
      <c r="WTP1" s="46"/>
      <c r="WTQ1" s="46"/>
      <c r="WTR1" s="46"/>
      <c r="WTS1" s="46"/>
      <c r="WTT1" s="46"/>
      <c r="WTU1" s="46"/>
      <c r="WTV1" s="46"/>
      <c r="WTW1" s="46"/>
      <c r="WTX1" s="46"/>
      <c r="WTY1" s="46"/>
      <c r="WTZ1" s="46"/>
      <c r="WUA1" s="46"/>
      <c r="WUB1" s="46"/>
      <c r="WUC1" s="46"/>
      <c r="WUD1" s="46"/>
      <c r="WUE1" s="46"/>
      <c r="WUF1" s="46"/>
      <c r="WUG1" s="46"/>
      <c r="WUH1" s="46"/>
      <c r="WUI1" s="46"/>
      <c r="WUJ1" s="46"/>
      <c r="WUK1" s="46"/>
      <c r="WUL1" s="46"/>
      <c r="WUM1" s="46"/>
      <c r="WUN1" s="46"/>
      <c r="WUO1" s="46"/>
      <c r="WUP1" s="46"/>
      <c r="WUQ1" s="46"/>
      <c r="WUR1" s="46"/>
      <c r="WUS1" s="46"/>
      <c r="WUT1" s="46"/>
      <c r="WUU1" s="46"/>
      <c r="WUV1" s="46"/>
      <c r="WUW1" s="46"/>
      <c r="WUX1" s="46"/>
      <c r="WUY1" s="46"/>
      <c r="WUZ1" s="46"/>
      <c r="WVA1" s="46"/>
      <c r="WVB1" s="46"/>
      <c r="WVC1" s="46"/>
      <c r="WVD1" s="46"/>
      <c r="WVE1" s="46"/>
      <c r="WVF1" s="46"/>
      <c r="WVG1" s="46"/>
      <c r="WVH1" s="46"/>
      <c r="WVI1" s="46"/>
      <c r="WVJ1" s="46"/>
      <c r="WVK1" s="46"/>
      <c r="WVL1" s="46"/>
      <c r="WVM1" s="46"/>
      <c r="WVN1" s="46"/>
      <c r="WVO1" s="46"/>
      <c r="WVP1" s="46"/>
      <c r="WVQ1" s="46"/>
      <c r="WVR1" s="46"/>
      <c r="WVS1" s="46"/>
      <c r="WVT1" s="46"/>
      <c r="WVU1" s="46"/>
      <c r="WVV1" s="46"/>
      <c r="WVW1" s="46"/>
      <c r="WVX1" s="46"/>
      <c r="WVY1" s="46"/>
      <c r="WVZ1" s="46"/>
      <c r="WWA1" s="46"/>
      <c r="WWB1" s="46"/>
      <c r="WWC1" s="46"/>
      <c r="WWD1" s="46"/>
      <c r="WWE1" s="46"/>
      <c r="WWF1" s="46"/>
      <c r="WWG1" s="46"/>
      <c r="WWH1" s="46"/>
      <c r="WWI1" s="46"/>
      <c r="WWJ1" s="46"/>
      <c r="WWK1" s="46"/>
      <c r="WWL1" s="46"/>
      <c r="WWM1" s="46"/>
      <c r="WWN1" s="46"/>
      <c r="WWO1" s="46"/>
      <c r="WWP1" s="46"/>
      <c r="WWQ1" s="46"/>
      <c r="WWR1" s="46"/>
      <c r="WWS1" s="46"/>
      <c r="WWT1" s="46"/>
      <c r="WWU1" s="46"/>
      <c r="WWV1" s="46"/>
      <c r="WWW1" s="46"/>
      <c r="WWX1" s="46"/>
      <c r="WWY1" s="46"/>
      <c r="WWZ1" s="46"/>
      <c r="WXA1" s="46"/>
      <c r="WXB1" s="46"/>
      <c r="WXC1" s="46"/>
      <c r="WXD1" s="46"/>
      <c r="WXE1" s="46"/>
      <c r="WXF1" s="46"/>
      <c r="WXG1" s="46"/>
      <c r="WXH1" s="46"/>
      <c r="WXI1" s="46"/>
      <c r="WXJ1" s="46"/>
      <c r="WXK1" s="46"/>
      <c r="WXL1" s="46"/>
      <c r="WXM1" s="46"/>
      <c r="WXN1" s="46"/>
      <c r="WXO1" s="46"/>
      <c r="WXP1" s="46"/>
      <c r="WXQ1" s="46"/>
      <c r="WXR1" s="46"/>
      <c r="WXS1" s="46"/>
      <c r="WXT1" s="46"/>
      <c r="WXU1" s="46"/>
      <c r="WXV1" s="46"/>
      <c r="WXW1" s="46"/>
      <c r="WXX1" s="46"/>
      <c r="WXY1" s="46"/>
      <c r="WXZ1" s="46"/>
      <c r="WYA1" s="46"/>
      <c r="WYB1" s="46"/>
      <c r="WYC1" s="46"/>
      <c r="WYD1" s="46"/>
      <c r="WYE1" s="46"/>
      <c r="WYF1" s="46"/>
      <c r="WYG1" s="46"/>
      <c r="WYH1" s="46"/>
      <c r="WYI1" s="46"/>
      <c r="WYJ1" s="46"/>
      <c r="WYK1" s="46"/>
      <c r="WYL1" s="46"/>
      <c r="WYM1" s="46"/>
      <c r="WYN1" s="46"/>
      <c r="WYO1" s="46"/>
      <c r="WYP1" s="46"/>
      <c r="WYQ1" s="46"/>
      <c r="WYR1" s="46"/>
      <c r="WYS1" s="46"/>
      <c r="WYT1" s="46"/>
      <c r="WYU1" s="46"/>
      <c r="WYV1" s="46"/>
      <c r="WYW1" s="46"/>
      <c r="WYX1" s="46"/>
      <c r="WYY1" s="46"/>
      <c r="WYZ1" s="46"/>
      <c r="WZA1" s="46"/>
      <c r="WZB1" s="46"/>
      <c r="WZC1" s="46"/>
      <c r="WZD1" s="46"/>
      <c r="WZE1" s="46"/>
      <c r="WZF1" s="46"/>
      <c r="WZG1" s="46"/>
      <c r="WZH1" s="46"/>
      <c r="WZI1" s="46"/>
      <c r="WZJ1" s="46"/>
      <c r="WZK1" s="46"/>
      <c r="WZL1" s="46"/>
      <c r="WZM1" s="46"/>
      <c r="WZN1" s="46"/>
      <c r="WZO1" s="46"/>
      <c r="WZP1" s="46"/>
      <c r="WZQ1" s="46"/>
      <c r="WZR1" s="46"/>
      <c r="WZS1" s="46"/>
      <c r="WZT1" s="46"/>
      <c r="WZU1" s="46"/>
      <c r="WZV1" s="46"/>
      <c r="WZW1" s="46"/>
      <c r="WZX1" s="46"/>
      <c r="WZY1" s="46"/>
      <c r="WZZ1" s="46"/>
      <c r="XAA1" s="46"/>
      <c r="XAB1" s="46"/>
      <c r="XAC1" s="46"/>
      <c r="XAD1" s="46"/>
      <c r="XAE1" s="46"/>
      <c r="XAF1" s="46"/>
      <c r="XAG1" s="46"/>
      <c r="XAH1" s="46"/>
      <c r="XAI1" s="46"/>
      <c r="XAJ1" s="46"/>
      <c r="XAK1" s="46"/>
      <c r="XAL1" s="46"/>
      <c r="XAM1" s="46"/>
      <c r="XAN1" s="46"/>
      <c r="XAO1" s="46"/>
      <c r="XAP1" s="46"/>
      <c r="XAQ1" s="46"/>
      <c r="XAR1" s="46"/>
      <c r="XAS1" s="46"/>
      <c r="XAT1" s="46"/>
      <c r="XAU1" s="46"/>
      <c r="XAV1" s="46"/>
      <c r="XAW1" s="46"/>
      <c r="XAX1" s="46"/>
      <c r="XAY1" s="46"/>
      <c r="XAZ1" s="46"/>
      <c r="XBA1" s="46"/>
      <c r="XBB1" s="46"/>
      <c r="XBC1" s="46"/>
      <c r="XBD1" s="46"/>
      <c r="XBE1" s="46"/>
      <c r="XBF1" s="46"/>
      <c r="XBG1" s="46"/>
      <c r="XBH1" s="46"/>
      <c r="XBI1" s="46"/>
      <c r="XBJ1" s="46"/>
      <c r="XBK1" s="46"/>
      <c r="XBL1" s="46"/>
      <c r="XBM1" s="46"/>
      <c r="XBN1" s="46"/>
      <c r="XBO1" s="46"/>
      <c r="XBP1" s="46"/>
      <c r="XBQ1" s="46"/>
      <c r="XBR1" s="46"/>
      <c r="XBS1" s="46"/>
      <c r="XBT1" s="46"/>
      <c r="XBU1" s="46"/>
      <c r="XBV1" s="46"/>
      <c r="XBW1" s="46"/>
      <c r="XBX1" s="46"/>
      <c r="XBY1" s="46"/>
      <c r="XBZ1" s="46"/>
      <c r="XCA1" s="46"/>
      <c r="XCB1" s="46"/>
      <c r="XCC1" s="46"/>
      <c r="XCD1" s="46"/>
      <c r="XCE1" s="46"/>
      <c r="XCF1" s="46"/>
      <c r="XCG1" s="46"/>
      <c r="XCH1" s="46"/>
      <c r="XCI1" s="46"/>
      <c r="XCJ1" s="46"/>
      <c r="XCK1" s="46"/>
      <c r="XCL1" s="46"/>
      <c r="XCM1" s="46"/>
      <c r="XCN1" s="46"/>
      <c r="XCO1" s="46"/>
      <c r="XCP1" s="46"/>
      <c r="XCQ1" s="46"/>
      <c r="XCR1" s="46"/>
      <c r="XCS1" s="46"/>
      <c r="XCT1" s="46"/>
      <c r="XCU1" s="46"/>
      <c r="XCV1" s="46"/>
      <c r="XCW1" s="46"/>
      <c r="XCX1" s="46"/>
      <c r="XCY1" s="46"/>
      <c r="XCZ1" s="46"/>
      <c r="XDA1" s="46"/>
      <c r="XDB1" s="46"/>
      <c r="XDC1" s="46"/>
      <c r="XDD1" s="46"/>
      <c r="XDE1" s="46"/>
      <c r="XDF1" s="46"/>
      <c r="XDG1" s="46"/>
      <c r="XDH1" s="46"/>
      <c r="XDI1" s="46"/>
      <c r="XDJ1" s="46"/>
      <c r="XDK1" s="46"/>
      <c r="XDL1" s="46"/>
      <c r="XDM1" s="46"/>
      <c r="XDN1" s="46"/>
      <c r="XDO1" s="46"/>
      <c r="XDP1" s="46"/>
      <c r="XDQ1" s="46"/>
      <c r="XDR1" s="46"/>
      <c r="XDS1" s="46"/>
      <c r="XDT1" s="46"/>
      <c r="XDU1" s="46"/>
      <c r="XDV1" s="46"/>
      <c r="XDW1" s="46"/>
      <c r="XDX1" s="46"/>
      <c r="XDY1" s="46"/>
      <c r="XDZ1" s="46"/>
      <c r="XEA1" s="46"/>
      <c r="XEB1" s="46"/>
      <c r="XEC1" s="46"/>
      <c r="XED1" s="46"/>
      <c r="XEE1" s="46"/>
      <c r="XEF1" s="46"/>
      <c r="XEG1" s="46"/>
      <c r="XEH1" s="46"/>
      <c r="XEI1" s="46"/>
      <c r="XEJ1" s="46"/>
      <c r="XEK1" s="46"/>
      <c r="XEL1" s="46"/>
      <c r="XEM1" s="46"/>
      <c r="XEN1" s="46"/>
      <c r="XEO1" s="46"/>
      <c r="XEP1" s="46"/>
      <c r="XEQ1" s="46"/>
      <c r="XER1" s="46"/>
      <c r="XES1" s="46"/>
      <c r="XET1" s="46"/>
      <c r="XEU1" s="46"/>
      <c r="XEV1" s="46"/>
      <c r="XEW1" s="46"/>
      <c r="XEX1" s="46"/>
      <c r="XEY1" s="46"/>
      <c r="XEZ1" s="46"/>
      <c r="XFA1" s="46"/>
      <c r="XFB1" s="46"/>
      <c r="XFC1" s="46"/>
      <c r="XFD1" s="46"/>
    </row>
    <row r="2" ht="25.5" customHeight="1" spans="1:16384">
      <c r="A2" s="147" t="s">
        <v>1790</v>
      </c>
      <c r="B2" s="147"/>
      <c r="C2" s="147"/>
      <c r="D2" s="147"/>
      <c r="E2" s="147"/>
      <c r="F2" s="147"/>
      <c r="G2" s="147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46"/>
      <c r="IW2" s="46"/>
      <c r="IX2" s="46"/>
      <c r="IY2" s="46"/>
      <c r="IZ2" s="46"/>
      <c r="JA2" s="46"/>
      <c r="JB2" s="46"/>
      <c r="JC2" s="46"/>
      <c r="JD2" s="46"/>
      <c r="JE2" s="46"/>
      <c r="JF2" s="46"/>
      <c r="JG2" s="46"/>
      <c r="JH2" s="46"/>
      <c r="JI2" s="46"/>
      <c r="JJ2" s="46"/>
      <c r="JK2" s="46"/>
      <c r="JL2" s="46"/>
      <c r="JM2" s="46"/>
      <c r="JN2" s="46"/>
      <c r="JO2" s="46"/>
      <c r="JP2" s="46"/>
      <c r="JQ2" s="46"/>
      <c r="JR2" s="46"/>
      <c r="JS2" s="46"/>
      <c r="JT2" s="46"/>
      <c r="JU2" s="46"/>
      <c r="JV2" s="46"/>
      <c r="JW2" s="46"/>
      <c r="JX2" s="46"/>
      <c r="JY2" s="46"/>
      <c r="JZ2" s="46"/>
      <c r="KA2" s="46"/>
      <c r="KB2" s="46"/>
      <c r="KC2" s="46"/>
      <c r="KD2" s="46"/>
      <c r="KE2" s="46"/>
      <c r="KF2" s="46"/>
      <c r="KG2" s="46"/>
      <c r="KH2" s="46"/>
      <c r="KI2" s="46"/>
      <c r="KJ2" s="46"/>
      <c r="KK2" s="46"/>
      <c r="KL2" s="46"/>
      <c r="KM2" s="46"/>
      <c r="KN2" s="46"/>
      <c r="KO2" s="46"/>
      <c r="KP2" s="46"/>
      <c r="KQ2" s="46"/>
      <c r="KR2" s="46"/>
      <c r="KS2" s="46"/>
      <c r="KT2" s="46"/>
      <c r="KU2" s="46"/>
      <c r="KV2" s="46"/>
      <c r="KW2" s="46"/>
      <c r="KX2" s="46"/>
      <c r="KY2" s="46"/>
      <c r="KZ2" s="46"/>
      <c r="LA2" s="46"/>
      <c r="LB2" s="46"/>
      <c r="LC2" s="46"/>
      <c r="LD2" s="46"/>
      <c r="LE2" s="46"/>
      <c r="LF2" s="46"/>
      <c r="LG2" s="46"/>
      <c r="LH2" s="46"/>
      <c r="LI2" s="46"/>
      <c r="LJ2" s="46"/>
      <c r="LK2" s="46"/>
      <c r="LL2" s="46"/>
      <c r="LM2" s="46"/>
      <c r="LN2" s="46"/>
      <c r="LO2" s="46"/>
      <c r="LP2" s="46"/>
      <c r="LQ2" s="46"/>
      <c r="LR2" s="46"/>
      <c r="LS2" s="46"/>
      <c r="LT2" s="46"/>
      <c r="LU2" s="46"/>
      <c r="LV2" s="46"/>
      <c r="LW2" s="46"/>
      <c r="LX2" s="46"/>
      <c r="LY2" s="46"/>
      <c r="LZ2" s="46"/>
      <c r="MA2" s="46"/>
      <c r="MB2" s="46"/>
      <c r="MC2" s="46"/>
      <c r="MD2" s="46"/>
      <c r="ME2" s="46"/>
      <c r="MF2" s="46"/>
      <c r="MG2" s="46"/>
      <c r="MH2" s="46"/>
      <c r="MI2" s="46"/>
      <c r="MJ2" s="46"/>
      <c r="MK2" s="46"/>
      <c r="ML2" s="46"/>
      <c r="MM2" s="46"/>
      <c r="MN2" s="46"/>
      <c r="MO2" s="46"/>
      <c r="MP2" s="46"/>
      <c r="MQ2" s="46"/>
      <c r="MR2" s="46"/>
      <c r="MS2" s="46"/>
      <c r="MT2" s="46"/>
      <c r="MU2" s="46"/>
      <c r="MV2" s="46"/>
      <c r="MW2" s="46"/>
      <c r="MX2" s="46"/>
      <c r="MY2" s="46"/>
      <c r="MZ2" s="46"/>
      <c r="NA2" s="46"/>
      <c r="NB2" s="46"/>
      <c r="NC2" s="46"/>
      <c r="ND2" s="46"/>
      <c r="NE2" s="46"/>
      <c r="NF2" s="46"/>
      <c r="NG2" s="46"/>
      <c r="NH2" s="46"/>
      <c r="NI2" s="46"/>
      <c r="NJ2" s="46"/>
      <c r="NK2" s="46"/>
      <c r="NL2" s="46"/>
      <c r="NM2" s="46"/>
      <c r="NN2" s="46"/>
      <c r="NO2" s="46"/>
      <c r="NP2" s="46"/>
      <c r="NQ2" s="46"/>
      <c r="NR2" s="46"/>
      <c r="NS2" s="46"/>
      <c r="NT2" s="46"/>
      <c r="NU2" s="46"/>
      <c r="NV2" s="46"/>
      <c r="NW2" s="46"/>
      <c r="NX2" s="46"/>
      <c r="NY2" s="46"/>
      <c r="NZ2" s="46"/>
      <c r="OA2" s="46"/>
      <c r="OB2" s="46"/>
      <c r="OC2" s="46"/>
      <c r="OD2" s="46"/>
      <c r="OE2" s="46"/>
      <c r="OF2" s="46"/>
      <c r="OG2" s="46"/>
      <c r="OH2" s="46"/>
      <c r="OI2" s="46"/>
      <c r="OJ2" s="46"/>
      <c r="OK2" s="46"/>
      <c r="OL2" s="46"/>
      <c r="OM2" s="46"/>
      <c r="ON2" s="46"/>
      <c r="OO2" s="46"/>
      <c r="OP2" s="46"/>
      <c r="OQ2" s="46"/>
      <c r="OR2" s="46"/>
      <c r="OS2" s="46"/>
      <c r="OT2" s="46"/>
      <c r="OU2" s="46"/>
      <c r="OV2" s="46"/>
      <c r="OW2" s="46"/>
      <c r="OX2" s="46"/>
      <c r="OY2" s="46"/>
      <c r="OZ2" s="46"/>
      <c r="PA2" s="46"/>
      <c r="PB2" s="46"/>
      <c r="PC2" s="46"/>
      <c r="PD2" s="46"/>
      <c r="PE2" s="46"/>
      <c r="PF2" s="46"/>
      <c r="PG2" s="46"/>
      <c r="PH2" s="46"/>
      <c r="PI2" s="46"/>
      <c r="PJ2" s="46"/>
      <c r="PK2" s="46"/>
      <c r="PL2" s="46"/>
      <c r="PM2" s="46"/>
      <c r="PN2" s="46"/>
      <c r="PO2" s="46"/>
      <c r="PP2" s="46"/>
      <c r="PQ2" s="46"/>
      <c r="PR2" s="46"/>
      <c r="PS2" s="46"/>
      <c r="PT2" s="46"/>
      <c r="PU2" s="46"/>
      <c r="PV2" s="46"/>
      <c r="PW2" s="46"/>
      <c r="PX2" s="46"/>
      <c r="PY2" s="46"/>
      <c r="PZ2" s="46"/>
      <c r="QA2" s="46"/>
      <c r="QB2" s="46"/>
      <c r="QC2" s="46"/>
      <c r="QD2" s="46"/>
      <c r="QE2" s="46"/>
      <c r="QF2" s="46"/>
      <c r="QG2" s="46"/>
      <c r="QH2" s="46"/>
      <c r="QI2" s="46"/>
      <c r="QJ2" s="46"/>
      <c r="QK2" s="46"/>
      <c r="QL2" s="46"/>
      <c r="QM2" s="46"/>
      <c r="QN2" s="46"/>
      <c r="QO2" s="46"/>
      <c r="QP2" s="46"/>
      <c r="QQ2" s="46"/>
      <c r="QR2" s="46"/>
      <c r="QS2" s="46"/>
      <c r="QT2" s="46"/>
      <c r="QU2" s="46"/>
      <c r="QV2" s="46"/>
      <c r="QW2" s="46"/>
      <c r="QX2" s="46"/>
      <c r="QY2" s="46"/>
      <c r="QZ2" s="46"/>
      <c r="RA2" s="46"/>
      <c r="RB2" s="46"/>
      <c r="RC2" s="46"/>
      <c r="RD2" s="46"/>
      <c r="RE2" s="46"/>
      <c r="RF2" s="46"/>
      <c r="RG2" s="46"/>
      <c r="RH2" s="46"/>
      <c r="RI2" s="46"/>
      <c r="RJ2" s="46"/>
      <c r="RK2" s="46"/>
      <c r="RL2" s="46"/>
      <c r="RM2" s="46"/>
      <c r="RN2" s="46"/>
      <c r="RO2" s="46"/>
      <c r="RP2" s="46"/>
      <c r="RQ2" s="46"/>
      <c r="RR2" s="46"/>
      <c r="RS2" s="46"/>
      <c r="RT2" s="46"/>
      <c r="RU2" s="46"/>
      <c r="RV2" s="46"/>
      <c r="RW2" s="46"/>
      <c r="RX2" s="46"/>
      <c r="RY2" s="46"/>
      <c r="RZ2" s="46"/>
      <c r="SA2" s="46"/>
      <c r="SB2" s="46"/>
      <c r="SC2" s="46"/>
      <c r="SD2" s="46"/>
      <c r="SE2" s="46"/>
      <c r="SF2" s="46"/>
      <c r="SG2" s="46"/>
      <c r="SH2" s="46"/>
      <c r="SI2" s="46"/>
      <c r="SJ2" s="46"/>
      <c r="SK2" s="46"/>
      <c r="SL2" s="46"/>
      <c r="SM2" s="46"/>
      <c r="SN2" s="46"/>
      <c r="SO2" s="46"/>
      <c r="SP2" s="46"/>
      <c r="SQ2" s="46"/>
      <c r="SR2" s="46"/>
      <c r="SS2" s="46"/>
      <c r="ST2" s="46"/>
      <c r="SU2" s="46"/>
      <c r="SV2" s="46"/>
      <c r="SW2" s="46"/>
      <c r="SX2" s="46"/>
      <c r="SY2" s="46"/>
      <c r="SZ2" s="46"/>
      <c r="TA2" s="46"/>
      <c r="TB2" s="46"/>
      <c r="TC2" s="46"/>
      <c r="TD2" s="46"/>
      <c r="TE2" s="46"/>
      <c r="TF2" s="46"/>
      <c r="TG2" s="46"/>
      <c r="TH2" s="46"/>
      <c r="TI2" s="46"/>
      <c r="TJ2" s="46"/>
      <c r="TK2" s="46"/>
      <c r="TL2" s="46"/>
      <c r="TM2" s="46"/>
      <c r="TN2" s="46"/>
      <c r="TO2" s="46"/>
      <c r="TP2" s="46"/>
      <c r="TQ2" s="46"/>
      <c r="TR2" s="46"/>
      <c r="TS2" s="46"/>
      <c r="TT2" s="46"/>
      <c r="TU2" s="46"/>
      <c r="TV2" s="46"/>
      <c r="TW2" s="46"/>
      <c r="TX2" s="46"/>
      <c r="TY2" s="46"/>
      <c r="TZ2" s="46"/>
      <c r="UA2" s="46"/>
      <c r="UB2" s="46"/>
      <c r="UC2" s="46"/>
      <c r="UD2" s="46"/>
      <c r="UE2" s="46"/>
      <c r="UF2" s="46"/>
      <c r="UG2" s="46"/>
      <c r="UH2" s="46"/>
      <c r="UI2" s="46"/>
      <c r="UJ2" s="46"/>
      <c r="UK2" s="46"/>
      <c r="UL2" s="46"/>
      <c r="UM2" s="46"/>
      <c r="UN2" s="46"/>
      <c r="UO2" s="46"/>
      <c r="UP2" s="46"/>
      <c r="UQ2" s="46"/>
      <c r="UR2" s="46"/>
      <c r="US2" s="46"/>
      <c r="UT2" s="46"/>
      <c r="UU2" s="46"/>
      <c r="UV2" s="46"/>
      <c r="UW2" s="46"/>
      <c r="UX2" s="46"/>
      <c r="UY2" s="46"/>
      <c r="UZ2" s="46"/>
      <c r="VA2" s="46"/>
      <c r="VB2" s="46"/>
      <c r="VC2" s="46"/>
      <c r="VD2" s="46"/>
      <c r="VE2" s="46"/>
      <c r="VF2" s="46"/>
      <c r="VG2" s="46"/>
      <c r="VH2" s="46"/>
      <c r="VI2" s="46"/>
      <c r="VJ2" s="46"/>
      <c r="VK2" s="46"/>
      <c r="VL2" s="46"/>
      <c r="VM2" s="46"/>
      <c r="VN2" s="46"/>
      <c r="VO2" s="46"/>
      <c r="VP2" s="46"/>
      <c r="VQ2" s="46"/>
      <c r="VR2" s="46"/>
      <c r="VS2" s="46"/>
      <c r="VT2" s="46"/>
      <c r="VU2" s="46"/>
      <c r="VV2" s="46"/>
      <c r="VW2" s="46"/>
      <c r="VX2" s="46"/>
      <c r="VY2" s="46"/>
      <c r="VZ2" s="46"/>
      <c r="WA2" s="46"/>
      <c r="WB2" s="46"/>
      <c r="WC2" s="46"/>
      <c r="WD2" s="46"/>
      <c r="WE2" s="46"/>
      <c r="WF2" s="46"/>
      <c r="WG2" s="46"/>
      <c r="WH2" s="46"/>
      <c r="WI2" s="46"/>
      <c r="WJ2" s="46"/>
      <c r="WK2" s="46"/>
      <c r="WL2" s="46"/>
      <c r="WM2" s="46"/>
      <c r="WN2" s="46"/>
      <c r="WO2" s="46"/>
      <c r="WP2" s="46"/>
      <c r="WQ2" s="46"/>
      <c r="WR2" s="46"/>
      <c r="WS2" s="46"/>
      <c r="WT2" s="46"/>
      <c r="WU2" s="46"/>
      <c r="WV2" s="46"/>
      <c r="WW2" s="46"/>
      <c r="WX2" s="46"/>
      <c r="WY2" s="46"/>
      <c r="WZ2" s="46"/>
      <c r="XA2" s="46"/>
      <c r="XB2" s="46"/>
      <c r="XC2" s="46"/>
      <c r="XD2" s="46"/>
      <c r="XE2" s="46"/>
      <c r="XF2" s="46"/>
      <c r="XG2" s="46"/>
      <c r="XH2" s="46"/>
      <c r="XI2" s="46"/>
      <c r="XJ2" s="46"/>
      <c r="XK2" s="46"/>
      <c r="XL2" s="46"/>
      <c r="XM2" s="46"/>
      <c r="XN2" s="46"/>
      <c r="XO2" s="46"/>
      <c r="XP2" s="46"/>
      <c r="XQ2" s="46"/>
      <c r="XR2" s="46"/>
      <c r="XS2" s="46"/>
      <c r="XT2" s="46"/>
      <c r="XU2" s="46"/>
      <c r="XV2" s="46"/>
      <c r="XW2" s="46"/>
      <c r="XX2" s="46"/>
      <c r="XY2" s="46"/>
      <c r="XZ2" s="46"/>
      <c r="YA2" s="46"/>
      <c r="YB2" s="46"/>
      <c r="YC2" s="46"/>
      <c r="YD2" s="46"/>
      <c r="YE2" s="46"/>
      <c r="YF2" s="46"/>
      <c r="YG2" s="46"/>
      <c r="YH2" s="46"/>
      <c r="YI2" s="46"/>
      <c r="YJ2" s="46"/>
      <c r="YK2" s="46"/>
      <c r="YL2" s="46"/>
      <c r="YM2" s="46"/>
      <c r="YN2" s="46"/>
      <c r="YO2" s="46"/>
      <c r="YP2" s="46"/>
      <c r="YQ2" s="46"/>
      <c r="YR2" s="46"/>
      <c r="YS2" s="46"/>
      <c r="YT2" s="46"/>
      <c r="YU2" s="46"/>
      <c r="YV2" s="46"/>
      <c r="YW2" s="46"/>
      <c r="YX2" s="46"/>
      <c r="YY2" s="46"/>
      <c r="YZ2" s="46"/>
      <c r="ZA2" s="46"/>
      <c r="ZB2" s="46"/>
      <c r="ZC2" s="46"/>
      <c r="ZD2" s="46"/>
      <c r="ZE2" s="46"/>
      <c r="ZF2" s="46"/>
      <c r="ZG2" s="46"/>
      <c r="ZH2" s="46"/>
      <c r="ZI2" s="46"/>
      <c r="ZJ2" s="46"/>
      <c r="ZK2" s="46"/>
      <c r="ZL2" s="46"/>
      <c r="ZM2" s="46"/>
      <c r="ZN2" s="46"/>
      <c r="ZO2" s="46"/>
      <c r="ZP2" s="46"/>
      <c r="ZQ2" s="46"/>
      <c r="ZR2" s="46"/>
      <c r="ZS2" s="46"/>
      <c r="ZT2" s="46"/>
      <c r="ZU2" s="46"/>
      <c r="ZV2" s="46"/>
      <c r="ZW2" s="46"/>
      <c r="ZX2" s="46"/>
      <c r="ZY2" s="46"/>
      <c r="ZZ2" s="46"/>
      <c r="AAA2" s="46"/>
      <c r="AAB2" s="46"/>
      <c r="AAC2" s="46"/>
      <c r="AAD2" s="46"/>
      <c r="AAE2" s="46"/>
      <c r="AAF2" s="46"/>
      <c r="AAG2" s="46"/>
      <c r="AAH2" s="46"/>
      <c r="AAI2" s="46"/>
      <c r="AAJ2" s="46"/>
      <c r="AAK2" s="46"/>
      <c r="AAL2" s="46"/>
      <c r="AAM2" s="46"/>
      <c r="AAN2" s="46"/>
      <c r="AAO2" s="46"/>
      <c r="AAP2" s="46"/>
      <c r="AAQ2" s="46"/>
      <c r="AAR2" s="46"/>
      <c r="AAS2" s="46"/>
      <c r="AAT2" s="46"/>
      <c r="AAU2" s="46"/>
      <c r="AAV2" s="46"/>
      <c r="AAW2" s="46"/>
      <c r="AAX2" s="46"/>
      <c r="AAY2" s="46"/>
      <c r="AAZ2" s="46"/>
      <c r="ABA2" s="46"/>
      <c r="ABB2" s="46"/>
      <c r="ABC2" s="46"/>
      <c r="ABD2" s="46"/>
      <c r="ABE2" s="46"/>
      <c r="ABF2" s="46"/>
      <c r="ABG2" s="46"/>
      <c r="ABH2" s="46"/>
      <c r="ABI2" s="46"/>
      <c r="ABJ2" s="46"/>
      <c r="ABK2" s="46"/>
      <c r="ABL2" s="46"/>
      <c r="ABM2" s="46"/>
      <c r="ABN2" s="46"/>
      <c r="ABO2" s="46"/>
      <c r="ABP2" s="46"/>
      <c r="ABQ2" s="46"/>
      <c r="ABR2" s="46"/>
      <c r="ABS2" s="46"/>
      <c r="ABT2" s="46"/>
      <c r="ABU2" s="46"/>
      <c r="ABV2" s="46"/>
      <c r="ABW2" s="46"/>
      <c r="ABX2" s="46"/>
      <c r="ABY2" s="46"/>
      <c r="ABZ2" s="46"/>
      <c r="ACA2" s="46"/>
      <c r="ACB2" s="46"/>
      <c r="ACC2" s="46"/>
      <c r="ACD2" s="46"/>
      <c r="ACE2" s="46"/>
      <c r="ACF2" s="46"/>
      <c r="ACG2" s="46"/>
      <c r="ACH2" s="46"/>
      <c r="ACI2" s="46"/>
      <c r="ACJ2" s="46"/>
      <c r="ACK2" s="46"/>
      <c r="ACL2" s="46"/>
      <c r="ACM2" s="46"/>
      <c r="ACN2" s="46"/>
      <c r="ACO2" s="46"/>
      <c r="ACP2" s="46"/>
      <c r="ACQ2" s="46"/>
      <c r="ACR2" s="46"/>
      <c r="ACS2" s="46"/>
      <c r="ACT2" s="46"/>
      <c r="ACU2" s="46"/>
      <c r="ACV2" s="46"/>
      <c r="ACW2" s="46"/>
      <c r="ACX2" s="46"/>
      <c r="ACY2" s="46"/>
      <c r="ACZ2" s="46"/>
      <c r="ADA2" s="46"/>
      <c r="ADB2" s="46"/>
      <c r="ADC2" s="46"/>
      <c r="ADD2" s="46"/>
      <c r="ADE2" s="46"/>
      <c r="ADF2" s="46"/>
      <c r="ADG2" s="46"/>
      <c r="ADH2" s="46"/>
      <c r="ADI2" s="46"/>
      <c r="ADJ2" s="46"/>
      <c r="ADK2" s="46"/>
      <c r="ADL2" s="46"/>
      <c r="ADM2" s="46"/>
      <c r="ADN2" s="46"/>
      <c r="ADO2" s="46"/>
      <c r="ADP2" s="46"/>
      <c r="ADQ2" s="46"/>
      <c r="ADR2" s="46"/>
      <c r="ADS2" s="46"/>
      <c r="ADT2" s="46"/>
      <c r="ADU2" s="46"/>
      <c r="ADV2" s="46"/>
      <c r="ADW2" s="46"/>
      <c r="ADX2" s="46"/>
      <c r="ADY2" s="46"/>
      <c r="ADZ2" s="46"/>
      <c r="AEA2" s="46"/>
      <c r="AEB2" s="46"/>
      <c r="AEC2" s="46"/>
      <c r="AED2" s="46"/>
      <c r="AEE2" s="46"/>
      <c r="AEF2" s="46"/>
      <c r="AEG2" s="46"/>
      <c r="AEH2" s="46"/>
      <c r="AEI2" s="46"/>
      <c r="AEJ2" s="46"/>
      <c r="AEK2" s="46"/>
      <c r="AEL2" s="46"/>
      <c r="AEM2" s="46"/>
      <c r="AEN2" s="46"/>
      <c r="AEO2" s="46"/>
      <c r="AEP2" s="46"/>
      <c r="AEQ2" s="46"/>
      <c r="AER2" s="46"/>
      <c r="AES2" s="46"/>
      <c r="AET2" s="46"/>
      <c r="AEU2" s="46"/>
      <c r="AEV2" s="46"/>
      <c r="AEW2" s="46"/>
      <c r="AEX2" s="46"/>
      <c r="AEY2" s="46"/>
      <c r="AEZ2" s="46"/>
      <c r="AFA2" s="46"/>
      <c r="AFB2" s="46"/>
      <c r="AFC2" s="46"/>
      <c r="AFD2" s="46"/>
      <c r="AFE2" s="46"/>
      <c r="AFF2" s="46"/>
      <c r="AFG2" s="46"/>
      <c r="AFH2" s="46"/>
      <c r="AFI2" s="46"/>
      <c r="AFJ2" s="46"/>
      <c r="AFK2" s="46"/>
      <c r="AFL2" s="46"/>
      <c r="AFM2" s="46"/>
      <c r="AFN2" s="46"/>
      <c r="AFO2" s="46"/>
      <c r="AFP2" s="46"/>
      <c r="AFQ2" s="46"/>
      <c r="AFR2" s="46"/>
      <c r="AFS2" s="46"/>
      <c r="AFT2" s="46"/>
      <c r="AFU2" s="46"/>
      <c r="AFV2" s="46"/>
      <c r="AFW2" s="46"/>
      <c r="AFX2" s="46"/>
      <c r="AFY2" s="46"/>
      <c r="AFZ2" s="46"/>
      <c r="AGA2" s="46"/>
      <c r="AGB2" s="46"/>
      <c r="AGC2" s="46"/>
      <c r="AGD2" s="46"/>
      <c r="AGE2" s="46"/>
      <c r="AGF2" s="46"/>
      <c r="AGG2" s="46"/>
      <c r="AGH2" s="46"/>
      <c r="AGI2" s="46"/>
      <c r="AGJ2" s="46"/>
      <c r="AGK2" s="46"/>
      <c r="AGL2" s="46"/>
      <c r="AGM2" s="46"/>
      <c r="AGN2" s="46"/>
      <c r="AGO2" s="46"/>
      <c r="AGP2" s="46"/>
      <c r="AGQ2" s="46"/>
      <c r="AGR2" s="46"/>
      <c r="AGS2" s="46"/>
      <c r="AGT2" s="46"/>
      <c r="AGU2" s="46"/>
      <c r="AGV2" s="46"/>
      <c r="AGW2" s="46"/>
      <c r="AGX2" s="46"/>
      <c r="AGY2" s="46"/>
      <c r="AGZ2" s="46"/>
      <c r="AHA2" s="46"/>
      <c r="AHB2" s="46"/>
      <c r="AHC2" s="46"/>
      <c r="AHD2" s="46"/>
      <c r="AHE2" s="46"/>
      <c r="AHF2" s="46"/>
      <c r="AHG2" s="46"/>
      <c r="AHH2" s="46"/>
      <c r="AHI2" s="46"/>
      <c r="AHJ2" s="46"/>
      <c r="AHK2" s="46"/>
      <c r="AHL2" s="46"/>
      <c r="AHM2" s="46"/>
      <c r="AHN2" s="46"/>
      <c r="AHO2" s="46"/>
      <c r="AHP2" s="46"/>
      <c r="AHQ2" s="46"/>
      <c r="AHR2" s="46"/>
      <c r="AHS2" s="46"/>
      <c r="AHT2" s="46"/>
      <c r="AHU2" s="46"/>
      <c r="AHV2" s="46"/>
      <c r="AHW2" s="46"/>
      <c r="AHX2" s="46"/>
      <c r="AHY2" s="46"/>
      <c r="AHZ2" s="46"/>
      <c r="AIA2" s="46"/>
      <c r="AIB2" s="46"/>
      <c r="AIC2" s="46"/>
      <c r="AID2" s="46"/>
      <c r="AIE2" s="46"/>
      <c r="AIF2" s="46"/>
      <c r="AIG2" s="46"/>
      <c r="AIH2" s="46"/>
      <c r="AII2" s="46"/>
      <c r="AIJ2" s="46"/>
      <c r="AIK2" s="46"/>
      <c r="AIL2" s="46"/>
      <c r="AIM2" s="46"/>
      <c r="AIN2" s="46"/>
      <c r="AIO2" s="46"/>
      <c r="AIP2" s="46"/>
      <c r="AIQ2" s="46"/>
      <c r="AIR2" s="46"/>
      <c r="AIS2" s="46"/>
      <c r="AIT2" s="46"/>
      <c r="AIU2" s="46"/>
      <c r="AIV2" s="46"/>
      <c r="AIW2" s="46"/>
      <c r="AIX2" s="46"/>
      <c r="AIY2" s="46"/>
      <c r="AIZ2" s="46"/>
      <c r="AJA2" s="46"/>
      <c r="AJB2" s="46"/>
      <c r="AJC2" s="46"/>
      <c r="AJD2" s="46"/>
      <c r="AJE2" s="46"/>
      <c r="AJF2" s="46"/>
      <c r="AJG2" s="46"/>
      <c r="AJH2" s="46"/>
      <c r="AJI2" s="46"/>
      <c r="AJJ2" s="46"/>
      <c r="AJK2" s="46"/>
      <c r="AJL2" s="46"/>
      <c r="AJM2" s="46"/>
      <c r="AJN2" s="46"/>
      <c r="AJO2" s="46"/>
      <c r="AJP2" s="46"/>
      <c r="AJQ2" s="46"/>
      <c r="AJR2" s="46"/>
      <c r="AJS2" s="46"/>
      <c r="AJT2" s="46"/>
      <c r="AJU2" s="46"/>
      <c r="AJV2" s="46"/>
      <c r="AJW2" s="46"/>
      <c r="AJX2" s="46"/>
      <c r="AJY2" s="46"/>
      <c r="AJZ2" s="46"/>
      <c r="AKA2" s="46"/>
      <c r="AKB2" s="46"/>
      <c r="AKC2" s="46"/>
      <c r="AKD2" s="46"/>
      <c r="AKE2" s="46"/>
      <c r="AKF2" s="46"/>
      <c r="AKG2" s="46"/>
      <c r="AKH2" s="46"/>
      <c r="AKI2" s="46"/>
      <c r="AKJ2" s="46"/>
      <c r="AKK2" s="46"/>
      <c r="AKL2" s="46"/>
      <c r="AKM2" s="46"/>
      <c r="AKN2" s="46"/>
      <c r="AKO2" s="46"/>
      <c r="AKP2" s="46"/>
      <c r="AKQ2" s="46"/>
      <c r="AKR2" s="46"/>
      <c r="AKS2" s="46"/>
      <c r="AKT2" s="46"/>
      <c r="AKU2" s="46"/>
      <c r="AKV2" s="46"/>
      <c r="AKW2" s="46"/>
      <c r="AKX2" s="46"/>
      <c r="AKY2" s="46"/>
      <c r="AKZ2" s="46"/>
      <c r="ALA2" s="46"/>
      <c r="ALB2" s="46"/>
      <c r="ALC2" s="46"/>
      <c r="ALD2" s="46"/>
      <c r="ALE2" s="46"/>
      <c r="ALF2" s="46"/>
      <c r="ALG2" s="46"/>
      <c r="ALH2" s="46"/>
      <c r="ALI2" s="46"/>
      <c r="ALJ2" s="46"/>
      <c r="ALK2" s="46"/>
      <c r="ALL2" s="46"/>
      <c r="ALM2" s="46"/>
      <c r="ALN2" s="46"/>
      <c r="ALO2" s="46"/>
      <c r="ALP2" s="46"/>
      <c r="ALQ2" s="46"/>
      <c r="ALR2" s="46"/>
      <c r="ALS2" s="46"/>
      <c r="ALT2" s="46"/>
      <c r="ALU2" s="46"/>
      <c r="ALV2" s="46"/>
      <c r="ALW2" s="46"/>
      <c r="ALX2" s="46"/>
      <c r="ALY2" s="46"/>
      <c r="ALZ2" s="46"/>
      <c r="AMA2" s="46"/>
      <c r="AMB2" s="46"/>
      <c r="AMC2" s="46"/>
      <c r="AMD2" s="46"/>
      <c r="AME2" s="46"/>
      <c r="AMF2" s="46"/>
      <c r="AMG2" s="46"/>
      <c r="AMH2" s="46"/>
      <c r="AMI2" s="46"/>
      <c r="AMJ2" s="46"/>
      <c r="AMK2" s="46"/>
      <c r="AML2" s="46"/>
      <c r="AMM2" s="46"/>
      <c r="AMN2" s="46"/>
      <c r="AMO2" s="46"/>
      <c r="AMP2" s="46"/>
      <c r="AMQ2" s="46"/>
      <c r="AMR2" s="46"/>
      <c r="AMS2" s="46"/>
      <c r="AMT2" s="46"/>
      <c r="AMU2" s="46"/>
      <c r="AMV2" s="46"/>
      <c r="AMW2" s="46"/>
      <c r="AMX2" s="46"/>
      <c r="AMY2" s="46"/>
      <c r="AMZ2" s="46"/>
      <c r="ANA2" s="46"/>
      <c r="ANB2" s="46"/>
      <c r="ANC2" s="46"/>
      <c r="AND2" s="46"/>
      <c r="ANE2" s="46"/>
      <c r="ANF2" s="46"/>
      <c r="ANG2" s="46"/>
      <c r="ANH2" s="46"/>
      <c r="ANI2" s="46"/>
      <c r="ANJ2" s="46"/>
      <c r="ANK2" s="46"/>
      <c r="ANL2" s="46"/>
      <c r="ANM2" s="46"/>
      <c r="ANN2" s="46"/>
      <c r="ANO2" s="46"/>
      <c r="ANP2" s="46"/>
      <c r="ANQ2" s="46"/>
      <c r="ANR2" s="46"/>
      <c r="ANS2" s="46"/>
      <c r="ANT2" s="46"/>
      <c r="ANU2" s="46"/>
      <c r="ANV2" s="46"/>
      <c r="ANW2" s="46"/>
      <c r="ANX2" s="46"/>
      <c r="ANY2" s="46"/>
      <c r="ANZ2" s="46"/>
      <c r="AOA2" s="46"/>
      <c r="AOB2" s="46"/>
      <c r="AOC2" s="46"/>
      <c r="AOD2" s="46"/>
      <c r="AOE2" s="46"/>
      <c r="AOF2" s="46"/>
      <c r="AOG2" s="46"/>
      <c r="AOH2" s="46"/>
      <c r="AOI2" s="46"/>
      <c r="AOJ2" s="46"/>
      <c r="AOK2" s="46"/>
      <c r="AOL2" s="46"/>
      <c r="AOM2" s="46"/>
      <c r="AON2" s="46"/>
      <c r="AOO2" s="46"/>
      <c r="AOP2" s="46"/>
      <c r="AOQ2" s="46"/>
      <c r="AOR2" s="46"/>
      <c r="AOS2" s="46"/>
      <c r="AOT2" s="46"/>
      <c r="AOU2" s="46"/>
      <c r="AOV2" s="46"/>
      <c r="AOW2" s="46"/>
      <c r="AOX2" s="46"/>
      <c r="AOY2" s="46"/>
      <c r="AOZ2" s="46"/>
      <c r="APA2" s="46"/>
      <c r="APB2" s="46"/>
      <c r="APC2" s="46"/>
      <c r="APD2" s="46"/>
      <c r="APE2" s="46"/>
      <c r="APF2" s="46"/>
      <c r="APG2" s="46"/>
      <c r="APH2" s="46"/>
      <c r="API2" s="46"/>
      <c r="APJ2" s="46"/>
      <c r="APK2" s="46"/>
      <c r="APL2" s="46"/>
      <c r="APM2" s="46"/>
      <c r="APN2" s="46"/>
      <c r="APO2" s="46"/>
      <c r="APP2" s="46"/>
      <c r="APQ2" s="46"/>
      <c r="APR2" s="46"/>
      <c r="APS2" s="46"/>
      <c r="APT2" s="46"/>
      <c r="APU2" s="46"/>
      <c r="APV2" s="46"/>
      <c r="APW2" s="46"/>
      <c r="APX2" s="46"/>
      <c r="APY2" s="46"/>
      <c r="APZ2" s="46"/>
      <c r="AQA2" s="46"/>
      <c r="AQB2" s="46"/>
      <c r="AQC2" s="46"/>
      <c r="AQD2" s="46"/>
      <c r="AQE2" s="46"/>
      <c r="AQF2" s="46"/>
      <c r="AQG2" s="46"/>
      <c r="AQH2" s="46"/>
      <c r="AQI2" s="46"/>
      <c r="AQJ2" s="46"/>
      <c r="AQK2" s="46"/>
      <c r="AQL2" s="46"/>
      <c r="AQM2" s="46"/>
      <c r="AQN2" s="46"/>
      <c r="AQO2" s="46"/>
      <c r="AQP2" s="46"/>
      <c r="AQQ2" s="46"/>
      <c r="AQR2" s="46"/>
      <c r="AQS2" s="46"/>
      <c r="AQT2" s="46"/>
      <c r="AQU2" s="46"/>
      <c r="AQV2" s="46"/>
      <c r="AQW2" s="46"/>
      <c r="AQX2" s="46"/>
      <c r="AQY2" s="46"/>
      <c r="AQZ2" s="46"/>
      <c r="ARA2" s="46"/>
      <c r="ARB2" s="46"/>
      <c r="ARC2" s="46"/>
      <c r="ARD2" s="46"/>
      <c r="ARE2" s="46"/>
      <c r="ARF2" s="46"/>
      <c r="ARG2" s="46"/>
      <c r="ARH2" s="46"/>
      <c r="ARI2" s="46"/>
      <c r="ARJ2" s="46"/>
      <c r="ARK2" s="46"/>
      <c r="ARL2" s="46"/>
      <c r="ARM2" s="46"/>
      <c r="ARN2" s="46"/>
      <c r="ARO2" s="46"/>
      <c r="ARP2" s="46"/>
      <c r="ARQ2" s="46"/>
      <c r="ARR2" s="46"/>
      <c r="ARS2" s="46"/>
      <c r="ART2" s="46"/>
      <c r="ARU2" s="46"/>
      <c r="ARV2" s="46"/>
      <c r="ARW2" s="46"/>
      <c r="ARX2" s="46"/>
      <c r="ARY2" s="46"/>
      <c r="ARZ2" s="46"/>
      <c r="ASA2" s="46"/>
      <c r="ASB2" s="46"/>
      <c r="ASC2" s="46"/>
      <c r="ASD2" s="46"/>
      <c r="ASE2" s="46"/>
      <c r="ASF2" s="46"/>
      <c r="ASG2" s="46"/>
      <c r="ASH2" s="46"/>
      <c r="ASI2" s="46"/>
      <c r="ASJ2" s="46"/>
      <c r="ASK2" s="46"/>
      <c r="ASL2" s="46"/>
      <c r="ASM2" s="46"/>
      <c r="ASN2" s="46"/>
      <c r="ASO2" s="46"/>
      <c r="ASP2" s="46"/>
      <c r="ASQ2" s="46"/>
      <c r="ASR2" s="46"/>
      <c r="ASS2" s="46"/>
      <c r="AST2" s="46"/>
      <c r="ASU2" s="46"/>
      <c r="ASV2" s="46"/>
      <c r="ASW2" s="46"/>
      <c r="ASX2" s="46"/>
      <c r="ASY2" s="46"/>
      <c r="ASZ2" s="46"/>
      <c r="ATA2" s="46"/>
      <c r="ATB2" s="46"/>
      <c r="ATC2" s="46"/>
      <c r="ATD2" s="46"/>
      <c r="ATE2" s="46"/>
      <c r="ATF2" s="46"/>
      <c r="ATG2" s="46"/>
      <c r="ATH2" s="46"/>
      <c r="ATI2" s="46"/>
      <c r="ATJ2" s="46"/>
      <c r="ATK2" s="46"/>
      <c r="ATL2" s="46"/>
      <c r="ATM2" s="46"/>
      <c r="ATN2" s="46"/>
      <c r="ATO2" s="46"/>
      <c r="ATP2" s="46"/>
      <c r="ATQ2" s="46"/>
      <c r="ATR2" s="46"/>
      <c r="ATS2" s="46"/>
      <c r="ATT2" s="46"/>
      <c r="ATU2" s="46"/>
      <c r="ATV2" s="46"/>
      <c r="ATW2" s="46"/>
      <c r="ATX2" s="46"/>
      <c r="ATY2" s="46"/>
      <c r="ATZ2" s="46"/>
      <c r="AUA2" s="46"/>
      <c r="AUB2" s="46"/>
      <c r="AUC2" s="46"/>
      <c r="AUD2" s="46"/>
      <c r="AUE2" s="46"/>
      <c r="AUF2" s="46"/>
      <c r="AUG2" s="46"/>
      <c r="AUH2" s="46"/>
      <c r="AUI2" s="46"/>
      <c r="AUJ2" s="46"/>
      <c r="AUK2" s="46"/>
      <c r="AUL2" s="46"/>
      <c r="AUM2" s="46"/>
      <c r="AUN2" s="46"/>
      <c r="AUO2" s="46"/>
      <c r="AUP2" s="46"/>
      <c r="AUQ2" s="46"/>
      <c r="AUR2" s="46"/>
      <c r="AUS2" s="46"/>
      <c r="AUT2" s="46"/>
      <c r="AUU2" s="46"/>
      <c r="AUV2" s="46"/>
      <c r="AUW2" s="46"/>
      <c r="AUX2" s="46"/>
      <c r="AUY2" s="46"/>
      <c r="AUZ2" s="46"/>
      <c r="AVA2" s="46"/>
      <c r="AVB2" s="46"/>
      <c r="AVC2" s="46"/>
      <c r="AVD2" s="46"/>
      <c r="AVE2" s="46"/>
      <c r="AVF2" s="46"/>
      <c r="AVG2" s="46"/>
      <c r="AVH2" s="46"/>
      <c r="AVI2" s="46"/>
      <c r="AVJ2" s="46"/>
      <c r="AVK2" s="46"/>
      <c r="AVL2" s="46"/>
      <c r="AVM2" s="46"/>
      <c r="AVN2" s="46"/>
      <c r="AVO2" s="46"/>
      <c r="AVP2" s="46"/>
      <c r="AVQ2" s="46"/>
      <c r="AVR2" s="46"/>
      <c r="AVS2" s="46"/>
      <c r="AVT2" s="46"/>
      <c r="AVU2" s="46"/>
      <c r="AVV2" s="46"/>
      <c r="AVW2" s="46"/>
      <c r="AVX2" s="46"/>
      <c r="AVY2" s="46"/>
      <c r="AVZ2" s="46"/>
      <c r="AWA2" s="46"/>
      <c r="AWB2" s="46"/>
      <c r="AWC2" s="46"/>
      <c r="AWD2" s="46"/>
      <c r="AWE2" s="46"/>
      <c r="AWF2" s="46"/>
      <c r="AWG2" s="46"/>
      <c r="AWH2" s="46"/>
      <c r="AWI2" s="46"/>
      <c r="AWJ2" s="46"/>
      <c r="AWK2" s="46"/>
      <c r="AWL2" s="46"/>
      <c r="AWM2" s="46"/>
      <c r="AWN2" s="46"/>
      <c r="AWO2" s="46"/>
      <c r="AWP2" s="46"/>
      <c r="AWQ2" s="46"/>
      <c r="AWR2" s="46"/>
      <c r="AWS2" s="46"/>
      <c r="AWT2" s="46"/>
      <c r="AWU2" s="46"/>
      <c r="AWV2" s="46"/>
      <c r="AWW2" s="46"/>
      <c r="AWX2" s="46"/>
      <c r="AWY2" s="46"/>
      <c r="AWZ2" s="46"/>
      <c r="AXA2" s="46"/>
      <c r="AXB2" s="46"/>
      <c r="AXC2" s="46"/>
      <c r="AXD2" s="46"/>
      <c r="AXE2" s="46"/>
      <c r="AXF2" s="46"/>
      <c r="AXG2" s="46"/>
      <c r="AXH2" s="46"/>
      <c r="AXI2" s="46"/>
      <c r="AXJ2" s="46"/>
      <c r="AXK2" s="46"/>
      <c r="AXL2" s="46"/>
      <c r="AXM2" s="46"/>
      <c r="AXN2" s="46"/>
      <c r="AXO2" s="46"/>
      <c r="AXP2" s="46"/>
      <c r="AXQ2" s="46"/>
      <c r="AXR2" s="46"/>
      <c r="AXS2" s="46"/>
      <c r="AXT2" s="46"/>
      <c r="AXU2" s="46"/>
      <c r="AXV2" s="46"/>
      <c r="AXW2" s="46"/>
      <c r="AXX2" s="46"/>
      <c r="AXY2" s="46"/>
      <c r="AXZ2" s="46"/>
      <c r="AYA2" s="46"/>
      <c r="AYB2" s="46"/>
      <c r="AYC2" s="46"/>
      <c r="AYD2" s="46"/>
      <c r="AYE2" s="46"/>
      <c r="AYF2" s="46"/>
      <c r="AYG2" s="46"/>
      <c r="AYH2" s="46"/>
      <c r="AYI2" s="46"/>
      <c r="AYJ2" s="46"/>
      <c r="AYK2" s="46"/>
      <c r="AYL2" s="46"/>
      <c r="AYM2" s="46"/>
      <c r="AYN2" s="46"/>
      <c r="AYO2" s="46"/>
      <c r="AYP2" s="46"/>
      <c r="AYQ2" s="46"/>
      <c r="AYR2" s="46"/>
      <c r="AYS2" s="46"/>
      <c r="AYT2" s="46"/>
      <c r="AYU2" s="46"/>
      <c r="AYV2" s="46"/>
      <c r="AYW2" s="46"/>
      <c r="AYX2" s="46"/>
      <c r="AYY2" s="46"/>
      <c r="AYZ2" s="46"/>
      <c r="AZA2" s="46"/>
      <c r="AZB2" s="46"/>
      <c r="AZC2" s="46"/>
      <c r="AZD2" s="46"/>
      <c r="AZE2" s="46"/>
      <c r="AZF2" s="46"/>
      <c r="AZG2" s="46"/>
      <c r="AZH2" s="46"/>
      <c r="AZI2" s="46"/>
      <c r="AZJ2" s="46"/>
      <c r="AZK2" s="46"/>
      <c r="AZL2" s="46"/>
      <c r="AZM2" s="46"/>
      <c r="AZN2" s="46"/>
      <c r="AZO2" s="46"/>
      <c r="AZP2" s="46"/>
      <c r="AZQ2" s="46"/>
      <c r="AZR2" s="46"/>
      <c r="AZS2" s="46"/>
      <c r="AZT2" s="46"/>
      <c r="AZU2" s="46"/>
      <c r="AZV2" s="46"/>
      <c r="AZW2" s="46"/>
      <c r="AZX2" s="46"/>
      <c r="AZY2" s="46"/>
      <c r="AZZ2" s="46"/>
      <c r="BAA2" s="46"/>
      <c r="BAB2" s="46"/>
      <c r="BAC2" s="46"/>
      <c r="BAD2" s="46"/>
      <c r="BAE2" s="46"/>
      <c r="BAF2" s="46"/>
      <c r="BAG2" s="46"/>
      <c r="BAH2" s="46"/>
      <c r="BAI2" s="46"/>
      <c r="BAJ2" s="46"/>
      <c r="BAK2" s="46"/>
      <c r="BAL2" s="46"/>
      <c r="BAM2" s="46"/>
      <c r="BAN2" s="46"/>
      <c r="BAO2" s="46"/>
      <c r="BAP2" s="46"/>
      <c r="BAQ2" s="46"/>
      <c r="BAR2" s="46"/>
      <c r="BAS2" s="46"/>
      <c r="BAT2" s="46"/>
      <c r="BAU2" s="46"/>
      <c r="BAV2" s="46"/>
      <c r="BAW2" s="46"/>
      <c r="BAX2" s="46"/>
      <c r="BAY2" s="46"/>
      <c r="BAZ2" s="46"/>
      <c r="BBA2" s="46"/>
      <c r="BBB2" s="46"/>
      <c r="BBC2" s="46"/>
      <c r="BBD2" s="46"/>
      <c r="BBE2" s="46"/>
      <c r="BBF2" s="46"/>
      <c r="BBG2" s="46"/>
      <c r="BBH2" s="46"/>
      <c r="BBI2" s="46"/>
      <c r="BBJ2" s="46"/>
      <c r="BBK2" s="46"/>
      <c r="BBL2" s="46"/>
      <c r="BBM2" s="46"/>
      <c r="BBN2" s="46"/>
      <c r="BBO2" s="46"/>
      <c r="BBP2" s="46"/>
      <c r="BBQ2" s="46"/>
      <c r="BBR2" s="46"/>
      <c r="BBS2" s="46"/>
      <c r="BBT2" s="46"/>
      <c r="BBU2" s="46"/>
      <c r="BBV2" s="46"/>
      <c r="BBW2" s="46"/>
      <c r="BBX2" s="46"/>
      <c r="BBY2" s="46"/>
      <c r="BBZ2" s="46"/>
      <c r="BCA2" s="46"/>
      <c r="BCB2" s="46"/>
      <c r="BCC2" s="46"/>
      <c r="BCD2" s="46"/>
      <c r="BCE2" s="46"/>
      <c r="BCF2" s="46"/>
      <c r="BCG2" s="46"/>
      <c r="BCH2" s="46"/>
      <c r="BCI2" s="46"/>
      <c r="BCJ2" s="46"/>
      <c r="BCK2" s="46"/>
      <c r="BCL2" s="46"/>
      <c r="BCM2" s="46"/>
      <c r="BCN2" s="46"/>
      <c r="BCO2" s="46"/>
      <c r="BCP2" s="46"/>
      <c r="BCQ2" s="46"/>
      <c r="BCR2" s="46"/>
      <c r="BCS2" s="46"/>
      <c r="BCT2" s="46"/>
      <c r="BCU2" s="46"/>
      <c r="BCV2" s="46"/>
      <c r="BCW2" s="46"/>
      <c r="BCX2" s="46"/>
      <c r="BCY2" s="46"/>
      <c r="BCZ2" s="46"/>
      <c r="BDA2" s="46"/>
      <c r="BDB2" s="46"/>
      <c r="BDC2" s="46"/>
      <c r="BDD2" s="46"/>
      <c r="BDE2" s="46"/>
      <c r="BDF2" s="46"/>
      <c r="BDG2" s="46"/>
      <c r="BDH2" s="46"/>
      <c r="BDI2" s="46"/>
      <c r="BDJ2" s="46"/>
      <c r="BDK2" s="46"/>
      <c r="BDL2" s="46"/>
      <c r="BDM2" s="46"/>
      <c r="BDN2" s="46"/>
      <c r="BDO2" s="46"/>
      <c r="BDP2" s="46"/>
      <c r="BDQ2" s="46"/>
      <c r="BDR2" s="46"/>
      <c r="BDS2" s="46"/>
      <c r="BDT2" s="46"/>
      <c r="BDU2" s="46"/>
      <c r="BDV2" s="46"/>
      <c r="BDW2" s="46"/>
      <c r="BDX2" s="46"/>
      <c r="BDY2" s="46"/>
      <c r="BDZ2" s="46"/>
      <c r="BEA2" s="46"/>
      <c r="BEB2" s="46"/>
      <c r="BEC2" s="46"/>
      <c r="BED2" s="46"/>
      <c r="BEE2" s="46"/>
      <c r="BEF2" s="46"/>
      <c r="BEG2" s="46"/>
      <c r="BEH2" s="46"/>
      <c r="BEI2" s="46"/>
      <c r="BEJ2" s="46"/>
      <c r="BEK2" s="46"/>
      <c r="BEL2" s="46"/>
      <c r="BEM2" s="46"/>
      <c r="BEN2" s="46"/>
      <c r="BEO2" s="46"/>
      <c r="BEP2" s="46"/>
      <c r="BEQ2" s="46"/>
      <c r="BER2" s="46"/>
      <c r="BES2" s="46"/>
      <c r="BET2" s="46"/>
      <c r="BEU2" s="46"/>
      <c r="BEV2" s="46"/>
      <c r="BEW2" s="46"/>
      <c r="BEX2" s="46"/>
      <c r="BEY2" s="46"/>
      <c r="BEZ2" s="46"/>
      <c r="BFA2" s="46"/>
      <c r="BFB2" s="46"/>
      <c r="BFC2" s="46"/>
      <c r="BFD2" s="46"/>
      <c r="BFE2" s="46"/>
      <c r="BFF2" s="46"/>
      <c r="BFG2" s="46"/>
      <c r="BFH2" s="46"/>
      <c r="BFI2" s="46"/>
      <c r="BFJ2" s="46"/>
      <c r="BFK2" s="46"/>
      <c r="BFL2" s="46"/>
      <c r="BFM2" s="46"/>
      <c r="BFN2" s="46"/>
      <c r="BFO2" s="46"/>
      <c r="BFP2" s="46"/>
      <c r="BFQ2" s="46"/>
      <c r="BFR2" s="46"/>
      <c r="BFS2" s="46"/>
      <c r="BFT2" s="46"/>
      <c r="BFU2" s="46"/>
      <c r="BFV2" s="46"/>
      <c r="BFW2" s="46"/>
      <c r="BFX2" s="46"/>
      <c r="BFY2" s="46"/>
      <c r="BFZ2" s="46"/>
      <c r="BGA2" s="46"/>
      <c r="BGB2" s="46"/>
      <c r="BGC2" s="46"/>
      <c r="BGD2" s="46"/>
      <c r="BGE2" s="46"/>
      <c r="BGF2" s="46"/>
      <c r="BGG2" s="46"/>
      <c r="BGH2" s="46"/>
      <c r="BGI2" s="46"/>
      <c r="BGJ2" s="46"/>
      <c r="BGK2" s="46"/>
      <c r="BGL2" s="46"/>
      <c r="BGM2" s="46"/>
      <c r="BGN2" s="46"/>
      <c r="BGO2" s="46"/>
      <c r="BGP2" s="46"/>
      <c r="BGQ2" s="46"/>
      <c r="BGR2" s="46"/>
      <c r="BGS2" s="46"/>
      <c r="BGT2" s="46"/>
      <c r="BGU2" s="46"/>
      <c r="BGV2" s="46"/>
      <c r="BGW2" s="46"/>
      <c r="BGX2" s="46"/>
      <c r="BGY2" s="46"/>
      <c r="BGZ2" s="46"/>
      <c r="BHA2" s="46"/>
      <c r="BHB2" s="46"/>
      <c r="BHC2" s="46"/>
      <c r="BHD2" s="46"/>
      <c r="BHE2" s="46"/>
      <c r="BHF2" s="46"/>
      <c r="BHG2" s="46"/>
      <c r="BHH2" s="46"/>
      <c r="BHI2" s="46"/>
      <c r="BHJ2" s="46"/>
      <c r="BHK2" s="46"/>
      <c r="BHL2" s="46"/>
      <c r="BHM2" s="46"/>
      <c r="BHN2" s="46"/>
      <c r="BHO2" s="46"/>
      <c r="BHP2" s="46"/>
      <c r="BHQ2" s="46"/>
      <c r="BHR2" s="46"/>
      <c r="BHS2" s="46"/>
      <c r="BHT2" s="46"/>
      <c r="BHU2" s="46"/>
      <c r="BHV2" s="46"/>
      <c r="BHW2" s="46"/>
      <c r="BHX2" s="46"/>
      <c r="BHY2" s="46"/>
      <c r="BHZ2" s="46"/>
      <c r="BIA2" s="46"/>
      <c r="BIB2" s="46"/>
      <c r="BIC2" s="46"/>
      <c r="BID2" s="46"/>
      <c r="BIE2" s="46"/>
      <c r="BIF2" s="46"/>
      <c r="BIG2" s="46"/>
      <c r="BIH2" s="46"/>
      <c r="BII2" s="46"/>
      <c r="BIJ2" s="46"/>
      <c r="BIK2" s="46"/>
      <c r="BIL2" s="46"/>
      <c r="BIM2" s="46"/>
      <c r="BIN2" s="46"/>
      <c r="BIO2" s="46"/>
      <c r="BIP2" s="46"/>
      <c r="BIQ2" s="46"/>
      <c r="BIR2" s="46"/>
      <c r="BIS2" s="46"/>
      <c r="BIT2" s="46"/>
      <c r="BIU2" s="46"/>
      <c r="BIV2" s="46"/>
      <c r="BIW2" s="46"/>
      <c r="BIX2" s="46"/>
      <c r="BIY2" s="46"/>
      <c r="BIZ2" s="46"/>
      <c r="BJA2" s="46"/>
      <c r="BJB2" s="46"/>
      <c r="BJC2" s="46"/>
      <c r="BJD2" s="46"/>
      <c r="BJE2" s="46"/>
      <c r="BJF2" s="46"/>
      <c r="BJG2" s="46"/>
      <c r="BJH2" s="46"/>
      <c r="BJI2" s="46"/>
      <c r="BJJ2" s="46"/>
      <c r="BJK2" s="46"/>
      <c r="BJL2" s="46"/>
      <c r="BJM2" s="46"/>
      <c r="BJN2" s="46"/>
      <c r="BJO2" s="46"/>
      <c r="BJP2" s="46"/>
      <c r="BJQ2" s="46"/>
      <c r="BJR2" s="46"/>
      <c r="BJS2" s="46"/>
      <c r="BJT2" s="46"/>
      <c r="BJU2" s="46"/>
      <c r="BJV2" s="46"/>
      <c r="BJW2" s="46"/>
      <c r="BJX2" s="46"/>
      <c r="BJY2" s="46"/>
      <c r="BJZ2" s="46"/>
      <c r="BKA2" s="46"/>
      <c r="BKB2" s="46"/>
      <c r="BKC2" s="46"/>
      <c r="BKD2" s="46"/>
      <c r="BKE2" s="46"/>
      <c r="BKF2" s="46"/>
      <c r="BKG2" s="46"/>
      <c r="BKH2" s="46"/>
      <c r="BKI2" s="46"/>
      <c r="BKJ2" s="46"/>
      <c r="BKK2" s="46"/>
      <c r="BKL2" s="46"/>
      <c r="BKM2" s="46"/>
      <c r="BKN2" s="46"/>
      <c r="BKO2" s="46"/>
      <c r="BKP2" s="46"/>
      <c r="BKQ2" s="46"/>
      <c r="BKR2" s="46"/>
      <c r="BKS2" s="46"/>
      <c r="BKT2" s="46"/>
      <c r="BKU2" s="46"/>
      <c r="BKV2" s="46"/>
      <c r="BKW2" s="46"/>
      <c r="BKX2" s="46"/>
      <c r="BKY2" s="46"/>
      <c r="BKZ2" s="46"/>
      <c r="BLA2" s="46"/>
      <c r="BLB2" s="46"/>
      <c r="BLC2" s="46"/>
      <c r="BLD2" s="46"/>
      <c r="BLE2" s="46"/>
      <c r="BLF2" s="46"/>
      <c r="BLG2" s="46"/>
      <c r="BLH2" s="46"/>
      <c r="BLI2" s="46"/>
      <c r="BLJ2" s="46"/>
      <c r="BLK2" s="46"/>
      <c r="BLL2" s="46"/>
      <c r="BLM2" s="46"/>
      <c r="BLN2" s="46"/>
      <c r="BLO2" s="46"/>
      <c r="BLP2" s="46"/>
      <c r="BLQ2" s="46"/>
      <c r="BLR2" s="46"/>
      <c r="BLS2" s="46"/>
      <c r="BLT2" s="46"/>
      <c r="BLU2" s="46"/>
      <c r="BLV2" s="46"/>
      <c r="BLW2" s="46"/>
      <c r="BLX2" s="46"/>
      <c r="BLY2" s="46"/>
      <c r="BLZ2" s="46"/>
      <c r="BMA2" s="46"/>
      <c r="BMB2" s="46"/>
      <c r="BMC2" s="46"/>
      <c r="BMD2" s="46"/>
      <c r="BME2" s="46"/>
      <c r="BMF2" s="46"/>
      <c r="BMG2" s="46"/>
      <c r="BMH2" s="46"/>
      <c r="BMI2" s="46"/>
      <c r="BMJ2" s="46"/>
      <c r="BMK2" s="46"/>
      <c r="BML2" s="46"/>
      <c r="BMM2" s="46"/>
      <c r="BMN2" s="46"/>
      <c r="BMO2" s="46"/>
      <c r="BMP2" s="46"/>
      <c r="BMQ2" s="46"/>
      <c r="BMR2" s="46"/>
      <c r="BMS2" s="46"/>
      <c r="BMT2" s="46"/>
      <c r="BMU2" s="46"/>
      <c r="BMV2" s="46"/>
      <c r="BMW2" s="46"/>
      <c r="BMX2" s="46"/>
      <c r="BMY2" s="46"/>
      <c r="BMZ2" s="46"/>
      <c r="BNA2" s="46"/>
      <c r="BNB2" s="46"/>
      <c r="BNC2" s="46"/>
      <c r="BND2" s="46"/>
      <c r="BNE2" s="46"/>
      <c r="BNF2" s="46"/>
      <c r="BNG2" s="46"/>
      <c r="BNH2" s="46"/>
      <c r="BNI2" s="46"/>
      <c r="BNJ2" s="46"/>
      <c r="BNK2" s="46"/>
      <c r="BNL2" s="46"/>
      <c r="BNM2" s="46"/>
      <c r="BNN2" s="46"/>
      <c r="BNO2" s="46"/>
      <c r="BNP2" s="46"/>
      <c r="BNQ2" s="46"/>
      <c r="BNR2" s="46"/>
      <c r="BNS2" s="46"/>
      <c r="BNT2" s="46"/>
      <c r="BNU2" s="46"/>
      <c r="BNV2" s="46"/>
      <c r="BNW2" s="46"/>
      <c r="BNX2" s="46"/>
      <c r="BNY2" s="46"/>
      <c r="BNZ2" s="46"/>
      <c r="BOA2" s="46"/>
      <c r="BOB2" s="46"/>
      <c r="BOC2" s="46"/>
      <c r="BOD2" s="46"/>
      <c r="BOE2" s="46"/>
      <c r="BOF2" s="46"/>
      <c r="BOG2" s="46"/>
      <c r="BOH2" s="46"/>
      <c r="BOI2" s="46"/>
      <c r="BOJ2" s="46"/>
      <c r="BOK2" s="46"/>
      <c r="BOL2" s="46"/>
      <c r="BOM2" s="46"/>
      <c r="BON2" s="46"/>
      <c r="BOO2" s="46"/>
      <c r="BOP2" s="46"/>
      <c r="BOQ2" s="46"/>
      <c r="BOR2" s="46"/>
      <c r="BOS2" s="46"/>
      <c r="BOT2" s="46"/>
      <c r="BOU2" s="46"/>
      <c r="BOV2" s="46"/>
      <c r="BOW2" s="46"/>
      <c r="BOX2" s="46"/>
      <c r="BOY2" s="46"/>
      <c r="BOZ2" s="46"/>
      <c r="BPA2" s="46"/>
      <c r="BPB2" s="46"/>
      <c r="BPC2" s="46"/>
      <c r="BPD2" s="46"/>
      <c r="BPE2" s="46"/>
      <c r="BPF2" s="46"/>
      <c r="BPG2" s="46"/>
      <c r="BPH2" s="46"/>
      <c r="BPI2" s="46"/>
      <c r="BPJ2" s="46"/>
      <c r="BPK2" s="46"/>
      <c r="BPL2" s="46"/>
      <c r="BPM2" s="46"/>
      <c r="BPN2" s="46"/>
      <c r="BPO2" s="46"/>
      <c r="BPP2" s="46"/>
      <c r="BPQ2" s="46"/>
      <c r="BPR2" s="46"/>
      <c r="BPS2" s="46"/>
      <c r="BPT2" s="46"/>
      <c r="BPU2" s="46"/>
      <c r="BPV2" s="46"/>
      <c r="BPW2" s="46"/>
      <c r="BPX2" s="46"/>
      <c r="BPY2" s="46"/>
      <c r="BPZ2" s="46"/>
      <c r="BQA2" s="46"/>
      <c r="BQB2" s="46"/>
      <c r="BQC2" s="46"/>
      <c r="BQD2" s="46"/>
      <c r="BQE2" s="46"/>
      <c r="BQF2" s="46"/>
      <c r="BQG2" s="46"/>
      <c r="BQH2" s="46"/>
      <c r="BQI2" s="46"/>
      <c r="BQJ2" s="46"/>
      <c r="BQK2" s="46"/>
      <c r="BQL2" s="46"/>
      <c r="BQM2" s="46"/>
      <c r="BQN2" s="46"/>
      <c r="BQO2" s="46"/>
      <c r="BQP2" s="46"/>
      <c r="BQQ2" s="46"/>
      <c r="BQR2" s="46"/>
      <c r="BQS2" s="46"/>
      <c r="BQT2" s="46"/>
      <c r="BQU2" s="46"/>
      <c r="BQV2" s="46"/>
      <c r="BQW2" s="46"/>
      <c r="BQX2" s="46"/>
      <c r="BQY2" s="46"/>
      <c r="BQZ2" s="46"/>
      <c r="BRA2" s="46"/>
      <c r="BRB2" s="46"/>
      <c r="BRC2" s="46"/>
      <c r="BRD2" s="46"/>
      <c r="BRE2" s="46"/>
      <c r="BRF2" s="46"/>
      <c r="BRG2" s="46"/>
      <c r="BRH2" s="46"/>
      <c r="BRI2" s="46"/>
      <c r="BRJ2" s="46"/>
      <c r="BRK2" s="46"/>
      <c r="BRL2" s="46"/>
      <c r="BRM2" s="46"/>
      <c r="BRN2" s="46"/>
      <c r="BRO2" s="46"/>
      <c r="BRP2" s="46"/>
      <c r="BRQ2" s="46"/>
      <c r="BRR2" s="46"/>
      <c r="BRS2" s="46"/>
      <c r="BRT2" s="46"/>
      <c r="BRU2" s="46"/>
      <c r="BRV2" s="46"/>
      <c r="BRW2" s="46"/>
      <c r="BRX2" s="46"/>
      <c r="BRY2" s="46"/>
      <c r="BRZ2" s="46"/>
      <c r="BSA2" s="46"/>
      <c r="BSB2" s="46"/>
      <c r="BSC2" s="46"/>
      <c r="BSD2" s="46"/>
      <c r="BSE2" s="46"/>
      <c r="BSF2" s="46"/>
      <c r="BSG2" s="46"/>
      <c r="BSH2" s="46"/>
      <c r="BSI2" s="46"/>
      <c r="BSJ2" s="46"/>
      <c r="BSK2" s="46"/>
      <c r="BSL2" s="46"/>
      <c r="BSM2" s="46"/>
      <c r="BSN2" s="46"/>
      <c r="BSO2" s="46"/>
      <c r="BSP2" s="46"/>
      <c r="BSQ2" s="46"/>
      <c r="BSR2" s="46"/>
      <c r="BSS2" s="46"/>
      <c r="BST2" s="46"/>
      <c r="BSU2" s="46"/>
      <c r="BSV2" s="46"/>
      <c r="BSW2" s="46"/>
      <c r="BSX2" s="46"/>
      <c r="BSY2" s="46"/>
      <c r="BSZ2" s="46"/>
      <c r="BTA2" s="46"/>
      <c r="BTB2" s="46"/>
      <c r="BTC2" s="46"/>
      <c r="BTD2" s="46"/>
      <c r="BTE2" s="46"/>
      <c r="BTF2" s="46"/>
      <c r="BTG2" s="46"/>
      <c r="BTH2" s="46"/>
      <c r="BTI2" s="46"/>
      <c r="BTJ2" s="46"/>
      <c r="BTK2" s="46"/>
      <c r="BTL2" s="46"/>
      <c r="BTM2" s="46"/>
      <c r="BTN2" s="46"/>
      <c r="BTO2" s="46"/>
      <c r="BTP2" s="46"/>
      <c r="BTQ2" s="46"/>
      <c r="BTR2" s="46"/>
      <c r="BTS2" s="46"/>
      <c r="BTT2" s="46"/>
      <c r="BTU2" s="46"/>
      <c r="BTV2" s="46"/>
      <c r="BTW2" s="46"/>
      <c r="BTX2" s="46"/>
      <c r="BTY2" s="46"/>
      <c r="BTZ2" s="46"/>
      <c r="BUA2" s="46"/>
      <c r="BUB2" s="46"/>
      <c r="BUC2" s="46"/>
      <c r="BUD2" s="46"/>
      <c r="BUE2" s="46"/>
      <c r="BUF2" s="46"/>
      <c r="BUG2" s="46"/>
      <c r="BUH2" s="46"/>
      <c r="BUI2" s="46"/>
      <c r="BUJ2" s="46"/>
      <c r="BUK2" s="46"/>
      <c r="BUL2" s="46"/>
      <c r="BUM2" s="46"/>
      <c r="BUN2" s="46"/>
      <c r="BUO2" s="46"/>
      <c r="BUP2" s="46"/>
      <c r="BUQ2" s="46"/>
      <c r="BUR2" s="46"/>
      <c r="BUS2" s="46"/>
      <c r="BUT2" s="46"/>
      <c r="BUU2" s="46"/>
      <c r="BUV2" s="46"/>
      <c r="BUW2" s="46"/>
      <c r="BUX2" s="46"/>
      <c r="BUY2" s="46"/>
      <c r="BUZ2" s="46"/>
      <c r="BVA2" s="46"/>
      <c r="BVB2" s="46"/>
      <c r="BVC2" s="46"/>
      <c r="BVD2" s="46"/>
      <c r="BVE2" s="46"/>
      <c r="BVF2" s="46"/>
      <c r="BVG2" s="46"/>
      <c r="BVH2" s="46"/>
      <c r="BVI2" s="46"/>
      <c r="BVJ2" s="46"/>
      <c r="BVK2" s="46"/>
      <c r="BVL2" s="46"/>
      <c r="BVM2" s="46"/>
      <c r="BVN2" s="46"/>
      <c r="BVO2" s="46"/>
      <c r="BVP2" s="46"/>
      <c r="BVQ2" s="46"/>
      <c r="BVR2" s="46"/>
      <c r="BVS2" s="46"/>
      <c r="BVT2" s="46"/>
      <c r="BVU2" s="46"/>
      <c r="BVV2" s="46"/>
      <c r="BVW2" s="46"/>
      <c r="BVX2" s="46"/>
      <c r="BVY2" s="46"/>
      <c r="BVZ2" s="46"/>
      <c r="BWA2" s="46"/>
      <c r="BWB2" s="46"/>
      <c r="BWC2" s="46"/>
      <c r="BWD2" s="46"/>
      <c r="BWE2" s="46"/>
      <c r="BWF2" s="46"/>
      <c r="BWG2" s="46"/>
      <c r="BWH2" s="46"/>
      <c r="BWI2" s="46"/>
      <c r="BWJ2" s="46"/>
      <c r="BWK2" s="46"/>
      <c r="BWL2" s="46"/>
      <c r="BWM2" s="46"/>
      <c r="BWN2" s="46"/>
      <c r="BWO2" s="46"/>
      <c r="BWP2" s="46"/>
      <c r="BWQ2" s="46"/>
      <c r="BWR2" s="46"/>
      <c r="BWS2" s="46"/>
      <c r="BWT2" s="46"/>
      <c r="BWU2" s="46"/>
      <c r="BWV2" s="46"/>
      <c r="BWW2" s="46"/>
      <c r="BWX2" s="46"/>
      <c r="BWY2" s="46"/>
      <c r="BWZ2" s="46"/>
      <c r="BXA2" s="46"/>
      <c r="BXB2" s="46"/>
      <c r="BXC2" s="46"/>
      <c r="BXD2" s="46"/>
      <c r="BXE2" s="46"/>
      <c r="BXF2" s="46"/>
      <c r="BXG2" s="46"/>
      <c r="BXH2" s="46"/>
      <c r="BXI2" s="46"/>
      <c r="BXJ2" s="46"/>
      <c r="BXK2" s="46"/>
      <c r="BXL2" s="46"/>
      <c r="BXM2" s="46"/>
      <c r="BXN2" s="46"/>
      <c r="BXO2" s="46"/>
      <c r="BXP2" s="46"/>
      <c r="BXQ2" s="46"/>
      <c r="BXR2" s="46"/>
      <c r="BXS2" s="46"/>
      <c r="BXT2" s="46"/>
      <c r="BXU2" s="46"/>
      <c r="BXV2" s="46"/>
      <c r="BXW2" s="46"/>
      <c r="BXX2" s="46"/>
      <c r="BXY2" s="46"/>
      <c r="BXZ2" s="46"/>
      <c r="BYA2" s="46"/>
      <c r="BYB2" s="46"/>
      <c r="BYC2" s="46"/>
      <c r="BYD2" s="46"/>
      <c r="BYE2" s="46"/>
      <c r="BYF2" s="46"/>
      <c r="BYG2" s="46"/>
      <c r="BYH2" s="46"/>
      <c r="BYI2" s="46"/>
      <c r="BYJ2" s="46"/>
      <c r="BYK2" s="46"/>
      <c r="BYL2" s="46"/>
      <c r="BYM2" s="46"/>
      <c r="BYN2" s="46"/>
      <c r="BYO2" s="46"/>
      <c r="BYP2" s="46"/>
      <c r="BYQ2" s="46"/>
      <c r="BYR2" s="46"/>
      <c r="BYS2" s="46"/>
      <c r="BYT2" s="46"/>
      <c r="BYU2" s="46"/>
      <c r="BYV2" s="46"/>
      <c r="BYW2" s="46"/>
      <c r="BYX2" s="46"/>
      <c r="BYY2" s="46"/>
      <c r="BYZ2" s="46"/>
      <c r="BZA2" s="46"/>
      <c r="BZB2" s="46"/>
      <c r="BZC2" s="46"/>
      <c r="BZD2" s="46"/>
      <c r="BZE2" s="46"/>
      <c r="BZF2" s="46"/>
      <c r="BZG2" s="46"/>
      <c r="BZH2" s="46"/>
      <c r="BZI2" s="46"/>
      <c r="BZJ2" s="46"/>
      <c r="BZK2" s="46"/>
      <c r="BZL2" s="46"/>
      <c r="BZM2" s="46"/>
      <c r="BZN2" s="46"/>
      <c r="BZO2" s="46"/>
      <c r="BZP2" s="46"/>
      <c r="BZQ2" s="46"/>
      <c r="BZR2" s="46"/>
      <c r="BZS2" s="46"/>
      <c r="BZT2" s="46"/>
      <c r="BZU2" s="46"/>
      <c r="BZV2" s="46"/>
      <c r="BZW2" s="46"/>
      <c r="BZX2" s="46"/>
      <c r="BZY2" s="46"/>
      <c r="BZZ2" s="46"/>
      <c r="CAA2" s="46"/>
      <c r="CAB2" s="46"/>
      <c r="CAC2" s="46"/>
      <c r="CAD2" s="46"/>
      <c r="CAE2" s="46"/>
      <c r="CAF2" s="46"/>
      <c r="CAG2" s="46"/>
      <c r="CAH2" s="46"/>
      <c r="CAI2" s="46"/>
      <c r="CAJ2" s="46"/>
      <c r="CAK2" s="46"/>
      <c r="CAL2" s="46"/>
      <c r="CAM2" s="46"/>
      <c r="CAN2" s="46"/>
      <c r="CAO2" s="46"/>
      <c r="CAP2" s="46"/>
      <c r="CAQ2" s="46"/>
      <c r="CAR2" s="46"/>
      <c r="CAS2" s="46"/>
      <c r="CAT2" s="46"/>
      <c r="CAU2" s="46"/>
      <c r="CAV2" s="46"/>
      <c r="CAW2" s="46"/>
      <c r="CAX2" s="46"/>
      <c r="CAY2" s="46"/>
      <c r="CAZ2" s="46"/>
      <c r="CBA2" s="46"/>
      <c r="CBB2" s="46"/>
      <c r="CBC2" s="46"/>
      <c r="CBD2" s="46"/>
      <c r="CBE2" s="46"/>
      <c r="CBF2" s="46"/>
      <c r="CBG2" s="46"/>
      <c r="CBH2" s="46"/>
      <c r="CBI2" s="46"/>
      <c r="CBJ2" s="46"/>
      <c r="CBK2" s="46"/>
      <c r="CBL2" s="46"/>
      <c r="CBM2" s="46"/>
      <c r="CBN2" s="46"/>
      <c r="CBO2" s="46"/>
      <c r="CBP2" s="46"/>
      <c r="CBQ2" s="46"/>
      <c r="CBR2" s="46"/>
      <c r="CBS2" s="46"/>
      <c r="CBT2" s="46"/>
      <c r="CBU2" s="46"/>
      <c r="CBV2" s="46"/>
      <c r="CBW2" s="46"/>
      <c r="CBX2" s="46"/>
      <c r="CBY2" s="46"/>
      <c r="CBZ2" s="46"/>
      <c r="CCA2" s="46"/>
      <c r="CCB2" s="46"/>
      <c r="CCC2" s="46"/>
      <c r="CCD2" s="46"/>
      <c r="CCE2" s="46"/>
      <c r="CCF2" s="46"/>
      <c r="CCG2" s="46"/>
      <c r="CCH2" s="46"/>
      <c r="CCI2" s="46"/>
      <c r="CCJ2" s="46"/>
      <c r="CCK2" s="46"/>
      <c r="CCL2" s="46"/>
      <c r="CCM2" s="46"/>
      <c r="CCN2" s="46"/>
      <c r="CCO2" s="46"/>
      <c r="CCP2" s="46"/>
      <c r="CCQ2" s="46"/>
      <c r="CCR2" s="46"/>
      <c r="CCS2" s="46"/>
      <c r="CCT2" s="46"/>
      <c r="CCU2" s="46"/>
      <c r="CCV2" s="46"/>
      <c r="CCW2" s="46"/>
      <c r="CCX2" s="46"/>
      <c r="CCY2" s="46"/>
      <c r="CCZ2" s="46"/>
      <c r="CDA2" s="46"/>
      <c r="CDB2" s="46"/>
      <c r="CDC2" s="46"/>
      <c r="CDD2" s="46"/>
      <c r="CDE2" s="46"/>
      <c r="CDF2" s="46"/>
      <c r="CDG2" s="46"/>
      <c r="CDH2" s="46"/>
      <c r="CDI2" s="46"/>
      <c r="CDJ2" s="46"/>
      <c r="CDK2" s="46"/>
      <c r="CDL2" s="46"/>
      <c r="CDM2" s="46"/>
      <c r="CDN2" s="46"/>
      <c r="CDO2" s="46"/>
      <c r="CDP2" s="46"/>
      <c r="CDQ2" s="46"/>
      <c r="CDR2" s="46"/>
      <c r="CDS2" s="46"/>
      <c r="CDT2" s="46"/>
      <c r="CDU2" s="46"/>
      <c r="CDV2" s="46"/>
      <c r="CDW2" s="46"/>
      <c r="CDX2" s="46"/>
      <c r="CDY2" s="46"/>
      <c r="CDZ2" s="46"/>
      <c r="CEA2" s="46"/>
      <c r="CEB2" s="46"/>
      <c r="CEC2" s="46"/>
      <c r="CED2" s="46"/>
      <c r="CEE2" s="46"/>
      <c r="CEF2" s="46"/>
      <c r="CEG2" s="46"/>
      <c r="CEH2" s="46"/>
      <c r="CEI2" s="46"/>
      <c r="CEJ2" s="46"/>
      <c r="CEK2" s="46"/>
      <c r="CEL2" s="46"/>
      <c r="CEM2" s="46"/>
      <c r="CEN2" s="46"/>
      <c r="CEO2" s="46"/>
      <c r="CEP2" s="46"/>
      <c r="CEQ2" s="46"/>
      <c r="CER2" s="46"/>
      <c r="CES2" s="46"/>
      <c r="CET2" s="46"/>
      <c r="CEU2" s="46"/>
      <c r="CEV2" s="46"/>
      <c r="CEW2" s="46"/>
      <c r="CEX2" s="46"/>
      <c r="CEY2" s="46"/>
      <c r="CEZ2" s="46"/>
      <c r="CFA2" s="46"/>
      <c r="CFB2" s="46"/>
      <c r="CFC2" s="46"/>
      <c r="CFD2" s="46"/>
      <c r="CFE2" s="46"/>
      <c r="CFF2" s="46"/>
      <c r="CFG2" s="46"/>
      <c r="CFH2" s="46"/>
      <c r="CFI2" s="46"/>
      <c r="CFJ2" s="46"/>
      <c r="CFK2" s="46"/>
      <c r="CFL2" s="46"/>
      <c r="CFM2" s="46"/>
      <c r="CFN2" s="46"/>
      <c r="CFO2" s="46"/>
      <c r="CFP2" s="46"/>
      <c r="CFQ2" s="46"/>
      <c r="CFR2" s="46"/>
      <c r="CFS2" s="46"/>
      <c r="CFT2" s="46"/>
      <c r="CFU2" s="46"/>
      <c r="CFV2" s="46"/>
      <c r="CFW2" s="46"/>
      <c r="CFX2" s="46"/>
      <c r="CFY2" s="46"/>
      <c r="CFZ2" s="46"/>
      <c r="CGA2" s="46"/>
      <c r="CGB2" s="46"/>
      <c r="CGC2" s="46"/>
      <c r="CGD2" s="46"/>
      <c r="CGE2" s="46"/>
      <c r="CGF2" s="46"/>
      <c r="CGG2" s="46"/>
      <c r="CGH2" s="46"/>
      <c r="CGI2" s="46"/>
      <c r="CGJ2" s="46"/>
      <c r="CGK2" s="46"/>
      <c r="CGL2" s="46"/>
      <c r="CGM2" s="46"/>
      <c r="CGN2" s="46"/>
      <c r="CGO2" s="46"/>
      <c r="CGP2" s="46"/>
      <c r="CGQ2" s="46"/>
      <c r="CGR2" s="46"/>
      <c r="CGS2" s="46"/>
      <c r="CGT2" s="46"/>
      <c r="CGU2" s="46"/>
      <c r="CGV2" s="46"/>
      <c r="CGW2" s="46"/>
      <c r="CGX2" s="46"/>
      <c r="CGY2" s="46"/>
      <c r="CGZ2" s="46"/>
      <c r="CHA2" s="46"/>
      <c r="CHB2" s="46"/>
      <c r="CHC2" s="46"/>
      <c r="CHD2" s="46"/>
      <c r="CHE2" s="46"/>
      <c r="CHF2" s="46"/>
      <c r="CHG2" s="46"/>
      <c r="CHH2" s="46"/>
      <c r="CHI2" s="46"/>
      <c r="CHJ2" s="46"/>
      <c r="CHK2" s="46"/>
      <c r="CHL2" s="46"/>
      <c r="CHM2" s="46"/>
      <c r="CHN2" s="46"/>
      <c r="CHO2" s="46"/>
      <c r="CHP2" s="46"/>
      <c r="CHQ2" s="46"/>
      <c r="CHR2" s="46"/>
      <c r="CHS2" s="46"/>
      <c r="CHT2" s="46"/>
      <c r="CHU2" s="46"/>
      <c r="CHV2" s="46"/>
      <c r="CHW2" s="46"/>
      <c r="CHX2" s="46"/>
      <c r="CHY2" s="46"/>
      <c r="CHZ2" s="46"/>
      <c r="CIA2" s="46"/>
      <c r="CIB2" s="46"/>
      <c r="CIC2" s="46"/>
      <c r="CID2" s="46"/>
      <c r="CIE2" s="46"/>
      <c r="CIF2" s="46"/>
      <c r="CIG2" s="46"/>
      <c r="CIH2" s="46"/>
      <c r="CII2" s="46"/>
      <c r="CIJ2" s="46"/>
      <c r="CIK2" s="46"/>
      <c r="CIL2" s="46"/>
      <c r="CIM2" s="46"/>
      <c r="CIN2" s="46"/>
      <c r="CIO2" s="46"/>
      <c r="CIP2" s="46"/>
      <c r="CIQ2" s="46"/>
      <c r="CIR2" s="46"/>
      <c r="CIS2" s="46"/>
      <c r="CIT2" s="46"/>
      <c r="CIU2" s="46"/>
      <c r="CIV2" s="46"/>
      <c r="CIW2" s="46"/>
      <c r="CIX2" s="46"/>
      <c r="CIY2" s="46"/>
      <c r="CIZ2" s="46"/>
      <c r="CJA2" s="46"/>
      <c r="CJB2" s="46"/>
      <c r="CJC2" s="46"/>
      <c r="CJD2" s="46"/>
      <c r="CJE2" s="46"/>
      <c r="CJF2" s="46"/>
      <c r="CJG2" s="46"/>
      <c r="CJH2" s="46"/>
      <c r="CJI2" s="46"/>
      <c r="CJJ2" s="46"/>
      <c r="CJK2" s="46"/>
      <c r="CJL2" s="46"/>
      <c r="CJM2" s="46"/>
      <c r="CJN2" s="46"/>
      <c r="CJO2" s="46"/>
      <c r="CJP2" s="46"/>
      <c r="CJQ2" s="46"/>
      <c r="CJR2" s="46"/>
      <c r="CJS2" s="46"/>
      <c r="CJT2" s="46"/>
      <c r="CJU2" s="46"/>
      <c r="CJV2" s="46"/>
      <c r="CJW2" s="46"/>
      <c r="CJX2" s="46"/>
      <c r="CJY2" s="46"/>
      <c r="CJZ2" s="46"/>
      <c r="CKA2" s="46"/>
      <c r="CKB2" s="46"/>
      <c r="CKC2" s="46"/>
      <c r="CKD2" s="46"/>
      <c r="CKE2" s="46"/>
      <c r="CKF2" s="46"/>
      <c r="CKG2" s="46"/>
      <c r="CKH2" s="46"/>
      <c r="CKI2" s="46"/>
      <c r="CKJ2" s="46"/>
      <c r="CKK2" s="46"/>
      <c r="CKL2" s="46"/>
      <c r="CKM2" s="46"/>
      <c r="CKN2" s="46"/>
      <c r="CKO2" s="46"/>
      <c r="CKP2" s="46"/>
      <c r="CKQ2" s="46"/>
      <c r="CKR2" s="46"/>
      <c r="CKS2" s="46"/>
      <c r="CKT2" s="46"/>
      <c r="CKU2" s="46"/>
      <c r="CKV2" s="46"/>
      <c r="CKW2" s="46"/>
      <c r="CKX2" s="46"/>
      <c r="CKY2" s="46"/>
      <c r="CKZ2" s="46"/>
      <c r="CLA2" s="46"/>
      <c r="CLB2" s="46"/>
      <c r="CLC2" s="46"/>
      <c r="CLD2" s="46"/>
      <c r="CLE2" s="46"/>
      <c r="CLF2" s="46"/>
      <c r="CLG2" s="46"/>
      <c r="CLH2" s="46"/>
      <c r="CLI2" s="46"/>
      <c r="CLJ2" s="46"/>
      <c r="CLK2" s="46"/>
      <c r="CLL2" s="46"/>
      <c r="CLM2" s="46"/>
      <c r="CLN2" s="46"/>
      <c r="CLO2" s="46"/>
      <c r="CLP2" s="46"/>
      <c r="CLQ2" s="46"/>
      <c r="CLR2" s="46"/>
      <c r="CLS2" s="46"/>
      <c r="CLT2" s="46"/>
      <c r="CLU2" s="46"/>
      <c r="CLV2" s="46"/>
      <c r="CLW2" s="46"/>
      <c r="CLX2" s="46"/>
      <c r="CLY2" s="46"/>
      <c r="CLZ2" s="46"/>
      <c r="CMA2" s="46"/>
      <c r="CMB2" s="46"/>
      <c r="CMC2" s="46"/>
      <c r="CMD2" s="46"/>
      <c r="CME2" s="46"/>
      <c r="CMF2" s="46"/>
      <c r="CMG2" s="46"/>
      <c r="CMH2" s="46"/>
      <c r="CMI2" s="46"/>
      <c r="CMJ2" s="46"/>
      <c r="CMK2" s="46"/>
      <c r="CML2" s="46"/>
      <c r="CMM2" s="46"/>
      <c r="CMN2" s="46"/>
      <c r="CMO2" s="46"/>
      <c r="CMP2" s="46"/>
      <c r="CMQ2" s="46"/>
      <c r="CMR2" s="46"/>
      <c r="CMS2" s="46"/>
      <c r="CMT2" s="46"/>
      <c r="CMU2" s="46"/>
      <c r="CMV2" s="46"/>
      <c r="CMW2" s="46"/>
      <c r="CMX2" s="46"/>
      <c r="CMY2" s="46"/>
      <c r="CMZ2" s="46"/>
      <c r="CNA2" s="46"/>
      <c r="CNB2" s="46"/>
      <c r="CNC2" s="46"/>
      <c r="CND2" s="46"/>
      <c r="CNE2" s="46"/>
      <c r="CNF2" s="46"/>
      <c r="CNG2" s="46"/>
      <c r="CNH2" s="46"/>
      <c r="CNI2" s="46"/>
      <c r="CNJ2" s="46"/>
      <c r="CNK2" s="46"/>
      <c r="CNL2" s="46"/>
      <c r="CNM2" s="46"/>
      <c r="CNN2" s="46"/>
      <c r="CNO2" s="46"/>
      <c r="CNP2" s="46"/>
      <c r="CNQ2" s="46"/>
      <c r="CNR2" s="46"/>
      <c r="CNS2" s="46"/>
      <c r="CNT2" s="46"/>
      <c r="CNU2" s="46"/>
      <c r="CNV2" s="46"/>
      <c r="CNW2" s="46"/>
      <c r="CNX2" s="46"/>
      <c r="CNY2" s="46"/>
      <c r="CNZ2" s="46"/>
      <c r="COA2" s="46"/>
      <c r="COB2" s="46"/>
      <c r="COC2" s="46"/>
      <c r="COD2" s="46"/>
      <c r="COE2" s="46"/>
      <c r="COF2" s="46"/>
      <c r="COG2" s="46"/>
      <c r="COH2" s="46"/>
      <c r="COI2" s="46"/>
      <c r="COJ2" s="46"/>
      <c r="COK2" s="46"/>
      <c r="COL2" s="46"/>
      <c r="COM2" s="46"/>
      <c r="CON2" s="46"/>
      <c r="COO2" s="46"/>
      <c r="COP2" s="46"/>
      <c r="COQ2" s="46"/>
      <c r="COR2" s="46"/>
      <c r="COS2" s="46"/>
      <c r="COT2" s="46"/>
      <c r="COU2" s="46"/>
      <c r="COV2" s="46"/>
      <c r="COW2" s="46"/>
      <c r="COX2" s="46"/>
      <c r="COY2" s="46"/>
      <c r="COZ2" s="46"/>
      <c r="CPA2" s="46"/>
      <c r="CPB2" s="46"/>
      <c r="CPC2" s="46"/>
      <c r="CPD2" s="46"/>
      <c r="CPE2" s="46"/>
      <c r="CPF2" s="46"/>
      <c r="CPG2" s="46"/>
      <c r="CPH2" s="46"/>
      <c r="CPI2" s="46"/>
      <c r="CPJ2" s="46"/>
      <c r="CPK2" s="46"/>
      <c r="CPL2" s="46"/>
      <c r="CPM2" s="46"/>
      <c r="CPN2" s="46"/>
      <c r="CPO2" s="46"/>
      <c r="CPP2" s="46"/>
      <c r="CPQ2" s="46"/>
      <c r="CPR2" s="46"/>
      <c r="CPS2" s="46"/>
      <c r="CPT2" s="46"/>
      <c r="CPU2" s="46"/>
      <c r="CPV2" s="46"/>
      <c r="CPW2" s="46"/>
      <c r="CPX2" s="46"/>
      <c r="CPY2" s="46"/>
      <c r="CPZ2" s="46"/>
      <c r="CQA2" s="46"/>
      <c r="CQB2" s="46"/>
      <c r="CQC2" s="46"/>
      <c r="CQD2" s="46"/>
      <c r="CQE2" s="46"/>
      <c r="CQF2" s="46"/>
      <c r="CQG2" s="46"/>
      <c r="CQH2" s="46"/>
      <c r="CQI2" s="46"/>
      <c r="CQJ2" s="46"/>
      <c r="CQK2" s="46"/>
      <c r="CQL2" s="46"/>
      <c r="CQM2" s="46"/>
      <c r="CQN2" s="46"/>
      <c r="CQO2" s="46"/>
      <c r="CQP2" s="46"/>
      <c r="CQQ2" s="46"/>
      <c r="CQR2" s="46"/>
      <c r="CQS2" s="46"/>
      <c r="CQT2" s="46"/>
      <c r="CQU2" s="46"/>
      <c r="CQV2" s="46"/>
      <c r="CQW2" s="46"/>
      <c r="CQX2" s="46"/>
      <c r="CQY2" s="46"/>
      <c r="CQZ2" s="46"/>
      <c r="CRA2" s="46"/>
      <c r="CRB2" s="46"/>
      <c r="CRC2" s="46"/>
      <c r="CRD2" s="46"/>
      <c r="CRE2" s="46"/>
      <c r="CRF2" s="46"/>
      <c r="CRG2" s="46"/>
      <c r="CRH2" s="46"/>
      <c r="CRI2" s="46"/>
      <c r="CRJ2" s="46"/>
      <c r="CRK2" s="46"/>
      <c r="CRL2" s="46"/>
      <c r="CRM2" s="46"/>
      <c r="CRN2" s="46"/>
      <c r="CRO2" s="46"/>
      <c r="CRP2" s="46"/>
      <c r="CRQ2" s="46"/>
      <c r="CRR2" s="46"/>
      <c r="CRS2" s="46"/>
      <c r="CRT2" s="46"/>
      <c r="CRU2" s="46"/>
      <c r="CRV2" s="46"/>
      <c r="CRW2" s="46"/>
      <c r="CRX2" s="46"/>
      <c r="CRY2" s="46"/>
      <c r="CRZ2" s="46"/>
      <c r="CSA2" s="46"/>
      <c r="CSB2" s="46"/>
      <c r="CSC2" s="46"/>
      <c r="CSD2" s="46"/>
      <c r="CSE2" s="46"/>
      <c r="CSF2" s="46"/>
      <c r="CSG2" s="46"/>
      <c r="CSH2" s="46"/>
      <c r="CSI2" s="46"/>
      <c r="CSJ2" s="46"/>
      <c r="CSK2" s="46"/>
      <c r="CSL2" s="46"/>
      <c r="CSM2" s="46"/>
      <c r="CSN2" s="46"/>
      <c r="CSO2" s="46"/>
      <c r="CSP2" s="46"/>
      <c r="CSQ2" s="46"/>
      <c r="CSR2" s="46"/>
      <c r="CSS2" s="46"/>
      <c r="CST2" s="46"/>
      <c r="CSU2" s="46"/>
      <c r="CSV2" s="46"/>
      <c r="CSW2" s="46"/>
      <c r="CSX2" s="46"/>
      <c r="CSY2" s="46"/>
      <c r="CSZ2" s="46"/>
      <c r="CTA2" s="46"/>
      <c r="CTB2" s="46"/>
      <c r="CTC2" s="46"/>
      <c r="CTD2" s="46"/>
      <c r="CTE2" s="46"/>
      <c r="CTF2" s="46"/>
      <c r="CTG2" s="46"/>
      <c r="CTH2" s="46"/>
      <c r="CTI2" s="46"/>
      <c r="CTJ2" s="46"/>
      <c r="CTK2" s="46"/>
      <c r="CTL2" s="46"/>
      <c r="CTM2" s="46"/>
      <c r="CTN2" s="46"/>
      <c r="CTO2" s="46"/>
      <c r="CTP2" s="46"/>
      <c r="CTQ2" s="46"/>
      <c r="CTR2" s="46"/>
      <c r="CTS2" s="46"/>
      <c r="CTT2" s="46"/>
      <c r="CTU2" s="46"/>
      <c r="CTV2" s="46"/>
      <c r="CTW2" s="46"/>
      <c r="CTX2" s="46"/>
      <c r="CTY2" s="46"/>
      <c r="CTZ2" s="46"/>
      <c r="CUA2" s="46"/>
      <c r="CUB2" s="46"/>
      <c r="CUC2" s="46"/>
      <c r="CUD2" s="46"/>
      <c r="CUE2" s="46"/>
      <c r="CUF2" s="46"/>
      <c r="CUG2" s="46"/>
      <c r="CUH2" s="46"/>
      <c r="CUI2" s="46"/>
      <c r="CUJ2" s="46"/>
      <c r="CUK2" s="46"/>
      <c r="CUL2" s="46"/>
      <c r="CUM2" s="46"/>
      <c r="CUN2" s="46"/>
      <c r="CUO2" s="46"/>
      <c r="CUP2" s="46"/>
      <c r="CUQ2" s="46"/>
      <c r="CUR2" s="46"/>
      <c r="CUS2" s="46"/>
      <c r="CUT2" s="46"/>
      <c r="CUU2" s="46"/>
      <c r="CUV2" s="46"/>
      <c r="CUW2" s="46"/>
      <c r="CUX2" s="46"/>
      <c r="CUY2" s="46"/>
      <c r="CUZ2" s="46"/>
      <c r="CVA2" s="46"/>
      <c r="CVB2" s="46"/>
      <c r="CVC2" s="46"/>
      <c r="CVD2" s="46"/>
      <c r="CVE2" s="46"/>
      <c r="CVF2" s="46"/>
      <c r="CVG2" s="46"/>
      <c r="CVH2" s="46"/>
      <c r="CVI2" s="46"/>
      <c r="CVJ2" s="46"/>
      <c r="CVK2" s="46"/>
      <c r="CVL2" s="46"/>
      <c r="CVM2" s="46"/>
      <c r="CVN2" s="46"/>
      <c r="CVO2" s="46"/>
      <c r="CVP2" s="46"/>
      <c r="CVQ2" s="46"/>
      <c r="CVR2" s="46"/>
      <c r="CVS2" s="46"/>
      <c r="CVT2" s="46"/>
      <c r="CVU2" s="46"/>
      <c r="CVV2" s="46"/>
      <c r="CVW2" s="46"/>
      <c r="CVX2" s="46"/>
      <c r="CVY2" s="46"/>
      <c r="CVZ2" s="46"/>
      <c r="CWA2" s="46"/>
      <c r="CWB2" s="46"/>
      <c r="CWC2" s="46"/>
      <c r="CWD2" s="46"/>
      <c r="CWE2" s="46"/>
      <c r="CWF2" s="46"/>
      <c r="CWG2" s="46"/>
      <c r="CWH2" s="46"/>
      <c r="CWI2" s="46"/>
      <c r="CWJ2" s="46"/>
      <c r="CWK2" s="46"/>
      <c r="CWL2" s="46"/>
      <c r="CWM2" s="46"/>
      <c r="CWN2" s="46"/>
      <c r="CWO2" s="46"/>
      <c r="CWP2" s="46"/>
      <c r="CWQ2" s="46"/>
      <c r="CWR2" s="46"/>
      <c r="CWS2" s="46"/>
      <c r="CWT2" s="46"/>
      <c r="CWU2" s="46"/>
      <c r="CWV2" s="46"/>
      <c r="CWW2" s="46"/>
      <c r="CWX2" s="46"/>
      <c r="CWY2" s="46"/>
      <c r="CWZ2" s="46"/>
      <c r="CXA2" s="46"/>
      <c r="CXB2" s="46"/>
      <c r="CXC2" s="46"/>
      <c r="CXD2" s="46"/>
      <c r="CXE2" s="46"/>
      <c r="CXF2" s="46"/>
      <c r="CXG2" s="46"/>
      <c r="CXH2" s="46"/>
      <c r="CXI2" s="46"/>
      <c r="CXJ2" s="46"/>
      <c r="CXK2" s="46"/>
      <c r="CXL2" s="46"/>
      <c r="CXM2" s="46"/>
      <c r="CXN2" s="46"/>
      <c r="CXO2" s="46"/>
      <c r="CXP2" s="46"/>
      <c r="CXQ2" s="46"/>
      <c r="CXR2" s="46"/>
      <c r="CXS2" s="46"/>
      <c r="CXT2" s="46"/>
      <c r="CXU2" s="46"/>
      <c r="CXV2" s="46"/>
      <c r="CXW2" s="46"/>
      <c r="CXX2" s="46"/>
      <c r="CXY2" s="46"/>
      <c r="CXZ2" s="46"/>
      <c r="CYA2" s="46"/>
      <c r="CYB2" s="46"/>
      <c r="CYC2" s="46"/>
      <c r="CYD2" s="46"/>
      <c r="CYE2" s="46"/>
      <c r="CYF2" s="46"/>
      <c r="CYG2" s="46"/>
      <c r="CYH2" s="46"/>
      <c r="CYI2" s="46"/>
      <c r="CYJ2" s="46"/>
      <c r="CYK2" s="46"/>
      <c r="CYL2" s="46"/>
      <c r="CYM2" s="46"/>
      <c r="CYN2" s="46"/>
      <c r="CYO2" s="46"/>
      <c r="CYP2" s="46"/>
      <c r="CYQ2" s="46"/>
      <c r="CYR2" s="46"/>
      <c r="CYS2" s="46"/>
      <c r="CYT2" s="46"/>
      <c r="CYU2" s="46"/>
      <c r="CYV2" s="46"/>
      <c r="CYW2" s="46"/>
      <c r="CYX2" s="46"/>
      <c r="CYY2" s="46"/>
      <c r="CYZ2" s="46"/>
      <c r="CZA2" s="46"/>
      <c r="CZB2" s="46"/>
      <c r="CZC2" s="46"/>
      <c r="CZD2" s="46"/>
      <c r="CZE2" s="46"/>
      <c r="CZF2" s="46"/>
      <c r="CZG2" s="46"/>
      <c r="CZH2" s="46"/>
      <c r="CZI2" s="46"/>
      <c r="CZJ2" s="46"/>
      <c r="CZK2" s="46"/>
      <c r="CZL2" s="46"/>
      <c r="CZM2" s="46"/>
      <c r="CZN2" s="46"/>
      <c r="CZO2" s="46"/>
      <c r="CZP2" s="46"/>
      <c r="CZQ2" s="46"/>
      <c r="CZR2" s="46"/>
      <c r="CZS2" s="46"/>
      <c r="CZT2" s="46"/>
      <c r="CZU2" s="46"/>
      <c r="CZV2" s="46"/>
      <c r="CZW2" s="46"/>
      <c r="CZX2" s="46"/>
      <c r="CZY2" s="46"/>
      <c r="CZZ2" s="46"/>
      <c r="DAA2" s="46"/>
      <c r="DAB2" s="46"/>
      <c r="DAC2" s="46"/>
      <c r="DAD2" s="46"/>
      <c r="DAE2" s="46"/>
      <c r="DAF2" s="46"/>
      <c r="DAG2" s="46"/>
      <c r="DAH2" s="46"/>
      <c r="DAI2" s="46"/>
      <c r="DAJ2" s="46"/>
      <c r="DAK2" s="46"/>
      <c r="DAL2" s="46"/>
      <c r="DAM2" s="46"/>
      <c r="DAN2" s="46"/>
      <c r="DAO2" s="46"/>
      <c r="DAP2" s="46"/>
      <c r="DAQ2" s="46"/>
      <c r="DAR2" s="46"/>
      <c r="DAS2" s="46"/>
      <c r="DAT2" s="46"/>
      <c r="DAU2" s="46"/>
      <c r="DAV2" s="46"/>
      <c r="DAW2" s="46"/>
      <c r="DAX2" s="46"/>
      <c r="DAY2" s="46"/>
      <c r="DAZ2" s="46"/>
      <c r="DBA2" s="46"/>
      <c r="DBB2" s="46"/>
      <c r="DBC2" s="46"/>
      <c r="DBD2" s="46"/>
      <c r="DBE2" s="46"/>
      <c r="DBF2" s="46"/>
      <c r="DBG2" s="46"/>
      <c r="DBH2" s="46"/>
      <c r="DBI2" s="46"/>
      <c r="DBJ2" s="46"/>
      <c r="DBK2" s="46"/>
      <c r="DBL2" s="46"/>
      <c r="DBM2" s="46"/>
      <c r="DBN2" s="46"/>
      <c r="DBO2" s="46"/>
      <c r="DBP2" s="46"/>
      <c r="DBQ2" s="46"/>
      <c r="DBR2" s="46"/>
      <c r="DBS2" s="46"/>
      <c r="DBT2" s="46"/>
      <c r="DBU2" s="46"/>
      <c r="DBV2" s="46"/>
      <c r="DBW2" s="46"/>
      <c r="DBX2" s="46"/>
      <c r="DBY2" s="46"/>
      <c r="DBZ2" s="46"/>
      <c r="DCA2" s="46"/>
      <c r="DCB2" s="46"/>
      <c r="DCC2" s="46"/>
      <c r="DCD2" s="46"/>
      <c r="DCE2" s="46"/>
      <c r="DCF2" s="46"/>
      <c r="DCG2" s="46"/>
      <c r="DCH2" s="46"/>
      <c r="DCI2" s="46"/>
      <c r="DCJ2" s="46"/>
      <c r="DCK2" s="46"/>
      <c r="DCL2" s="46"/>
      <c r="DCM2" s="46"/>
      <c r="DCN2" s="46"/>
      <c r="DCO2" s="46"/>
      <c r="DCP2" s="46"/>
      <c r="DCQ2" s="46"/>
      <c r="DCR2" s="46"/>
      <c r="DCS2" s="46"/>
      <c r="DCT2" s="46"/>
      <c r="DCU2" s="46"/>
      <c r="DCV2" s="46"/>
      <c r="DCW2" s="46"/>
      <c r="DCX2" s="46"/>
      <c r="DCY2" s="46"/>
      <c r="DCZ2" s="46"/>
      <c r="DDA2" s="46"/>
      <c r="DDB2" s="46"/>
      <c r="DDC2" s="46"/>
      <c r="DDD2" s="46"/>
      <c r="DDE2" s="46"/>
      <c r="DDF2" s="46"/>
      <c r="DDG2" s="46"/>
      <c r="DDH2" s="46"/>
      <c r="DDI2" s="46"/>
      <c r="DDJ2" s="46"/>
      <c r="DDK2" s="46"/>
      <c r="DDL2" s="46"/>
      <c r="DDM2" s="46"/>
      <c r="DDN2" s="46"/>
      <c r="DDO2" s="46"/>
      <c r="DDP2" s="46"/>
      <c r="DDQ2" s="46"/>
      <c r="DDR2" s="46"/>
      <c r="DDS2" s="46"/>
      <c r="DDT2" s="46"/>
      <c r="DDU2" s="46"/>
      <c r="DDV2" s="46"/>
      <c r="DDW2" s="46"/>
      <c r="DDX2" s="46"/>
      <c r="DDY2" s="46"/>
      <c r="DDZ2" s="46"/>
      <c r="DEA2" s="46"/>
      <c r="DEB2" s="46"/>
      <c r="DEC2" s="46"/>
      <c r="DED2" s="46"/>
      <c r="DEE2" s="46"/>
      <c r="DEF2" s="46"/>
      <c r="DEG2" s="46"/>
      <c r="DEH2" s="46"/>
      <c r="DEI2" s="46"/>
      <c r="DEJ2" s="46"/>
      <c r="DEK2" s="46"/>
      <c r="DEL2" s="46"/>
      <c r="DEM2" s="46"/>
      <c r="DEN2" s="46"/>
      <c r="DEO2" s="46"/>
      <c r="DEP2" s="46"/>
      <c r="DEQ2" s="46"/>
      <c r="DER2" s="46"/>
      <c r="DES2" s="46"/>
      <c r="DET2" s="46"/>
      <c r="DEU2" s="46"/>
      <c r="DEV2" s="46"/>
      <c r="DEW2" s="46"/>
      <c r="DEX2" s="46"/>
      <c r="DEY2" s="46"/>
      <c r="DEZ2" s="46"/>
      <c r="DFA2" s="46"/>
      <c r="DFB2" s="46"/>
      <c r="DFC2" s="46"/>
      <c r="DFD2" s="46"/>
      <c r="DFE2" s="46"/>
      <c r="DFF2" s="46"/>
      <c r="DFG2" s="46"/>
      <c r="DFH2" s="46"/>
      <c r="DFI2" s="46"/>
      <c r="DFJ2" s="46"/>
      <c r="DFK2" s="46"/>
      <c r="DFL2" s="46"/>
      <c r="DFM2" s="46"/>
      <c r="DFN2" s="46"/>
      <c r="DFO2" s="46"/>
      <c r="DFP2" s="46"/>
      <c r="DFQ2" s="46"/>
      <c r="DFR2" s="46"/>
      <c r="DFS2" s="46"/>
      <c r="DFT2" s="46"/>
      <c r="DFU2" s="46"/>
      <c r="DFV2" s="46"/>
      <c r="DFW2" s="46"/>
      <c r="DFX2" s="46"/>
      <c r="DFY2" s="46"/>
      <c r="DFZ2" s="46"/>
      <c r="DGA2" s="46"/>
      <c r="DGB2" s="46"/>
      <c r="DGC2" s="46"/>
      <c r="DGD2" s="46"/>
      <c r="DGE2" s="46"/>
      <c r="DGF2" s="46"/>
      <c r="DGG2" s="46"/>
      <c r="DGH2" s="46"/>
      <c r="DGI2" s="46"/>
      <c r="DGJ2" s="46"/>
      <c r="DGK2" s="46"/>
      <c r="DGL2" s="46"/>
      <c r="DGM2" s="46"/>
      <c r="DGN2" s="46"/>
      <c r="DGO2" s="46"/>
      <c r="DGP2" s="46"/>
      <c r="DGQ2" s="46"/>
      <c r="DGR2" s="46"/>
      <c r="DGS2" s="46"/>
      <c r="DGT2" s="46"/>
      <c r="DGU2" s="46"/>
      <c r="DGV2" s="46"/>
      <c r="DGW2" s="46"/>
      <c r="DGX2" s="46"/>
      <c r="DGY2" s="46"/>
      <c r="DGZ2" s="46"/>
      <c r="DHA2" s="46"/>
      <c r="DHB2" s="46"/>
      <c r="DHC2" s="46"/>
      <c r="DHD2" s="46"/>
      <c r="DHE2" s="46"/>
      <c r="DHF2" s="46"/>
      <c r="DHG2" s="46"/>
      <c r="DHH2" s="46"/>
      <c r="DHI2" s="46"/>
      <c r="DHJ2" s="46"/>
      <c r="DHK2" s="46"/>
      <c r="DHL2" s="46"/>
      <c r="DHM2" s="46"/>
      <c r="DHN2" s="46"/>
      <c r="DHO2" s="46"/>
      <c r="DHP2" s="46"/>
      <c r="DHQ2" s="46"/>
      <c r="DHR2" s="46"/>
      <c r="DHS2" s="46"/>
      <c r="DHT2" s="46"/>
      <c r="DHU2" s="46"/>
      <c r="DHV2" s="46"/>
      <c r="DHW2" s="46"/>
      <c r="DHX2" s="46"/>
      <c r="DHY2" s="46"/>
      <c r="DHZ2" s="46"/>
      <c r="DIA2" s="46"/>
      <c r="DIB2" s="46"/>
      <c r="DIC2" s="46"/>
      <c r="DID2" s="46"/>
      <c r="DIE2" s="46"/>
      <c r="DIF2" s="46"/>
      <c r="DIG2" s="46"/>
      <c r="DIH2" s="46"/>
      <c r="DII2" s="46"/>
      <c r="DIJ2" s="46"/>
      <c r="DIK2" s="46"/>
      <c r="DIL2" s="46"/>
      <c r="DIM2" s="46"/>
      <c r="DIN2" s="46"/>
      <c r="DIO2" s="46"/>
      <c r="DIP2" s="46"/>
      <c r="DIQ2" s="46"/>
      <c r="DIR2" s="46"/>
      <c r="DIS2" s="46"/>
      <c r="DIT2" s="46"/>
      <c r="DIU2" s="46"/>
      <c r="DIV2" s="46"/>
      <c r="DIW2" s="46"/>
      <c r="DIX2" s="46"/>
      <c r="DIY2" s="46"/>
      <c r="DIZ2" s="46"/>
      <c r="DJA2" s="46"/>
      <c r="DJB2" s="46"/>
      <c r="DJC2" s="46"/>
      <c r="DJD2" s="46"/>
      <c r="DJE2" s="46"/>
      <c r="DJF2" s="46"/>
      <c r="DJG2" s="46"/>
      <c r="DJH2" s="46"/>
      <c r="DJI2" s="46"/>
      <c r="DJJ2" s="46"/>
      <c r="DJK2" s="46"/>
      <c r="DJL2" s="46"/>
      <c r="DJM2" s="46"/>
      <c r="DJN2" s="46"/>
      <c r="DJO2" s="46"/>
      <c r="DJP2" s="46"/>
      <c r="DJQ2" s="46"/>
      <c r="DJR2" s="46"/>
      <c r="DJS2" s="46"/>
      <c r="DJT2" s="46"/>
      <c r="DJU2" s="46"/>
      <c r="DJV2" s="46"/>
      <c r="DJW2" s="46"/>
      <c r="DJX2" s="46"/>
      <c r="DJY2" s="46"/>
      <c r="DJZ2" s="46"/>
      <c r="DKA2" s="46"/>
      <c r="DKB2" s="46"/>
      <c r="DKC2" s="46"/>
      <c r="DKD2" s="46"/>
      <c r="DKE2" s="46"/>
      <c r="DKF2" s="46"/>
      <c r="DKG2" s="46"/>
      <c r="DKH2" s="46"/>
      <c r="DKI2" s="46"/>
      <c r="DKJ2" s="46"/>
      <c r="DKK2" s="46"/>
      <c r="DKL2" s="46"/>
      <c r="DKM2" s="46"/>
      <c r="DKN2" s="46"/>
      <c r="DKO2" s="46"/>
      <c r="DKP2" s="46"/>
      <c r="DKQ2" s="46"/>
      <c r="DKR2" s="46"/>
      <c r="DKS2" s="46"/>
      <c r="DKT2" s="46"/>
      <c r="DKU2" s="46"/>
      <c r="DKV2" s="46"/>
      <c r="DKW2" s="46"/>
      <c r="DKX2" s="46"/>
      <c r="DKY2" s="46"/>
      <c r="DKZ2" s="46"/>
      <c r="DLA2" s="46"/>
      <c r="DLB2" s="46"/>
      <c r="DLC2" s="46"/>
      <c r="DLD2" s="46"/>
      <c r="DLE2" s="46"/>
      <c r="DLF2" s="46"/>
      <c r="DLG2" s="46"/>
      <c r="DLH2" s="46"/>
      <c r="DLI2" s="46"/>
      <c r="DLJ2" s="46"/>
      <c r="DLK2" s="46"/>
      <c r="DLL2" s="46"/>
      <c r="DLM2" s="46"/>
      <c r="DLN2" s="46"/>
      <c r="DLO2" s="46"/>
      <c r="DLP2" s="46"/>
      <c r="DLQ2" s="46"/>
      <c r="DLR2" s="46"/>
      <c r="DLS2" s="46"/>
      <c r="DLT2" s="46"/>
      <c r="DLU2" s="46"/>
      <c r="DLV2" s="46"/>
      <c r="DLW2" s="46"/>
      <c r="DLX2" s="46"/>
      <c r="DLY2" s="46"/>
      <c r="DLZ2" s="46"/>
      <c r="DMA2" s="46"/>
      <c r="DMB2" s="46"/>
      <c r="DMC2" s="46"/>
      <c r="DMD2" s="46"/>
      <c r="DME2" s="46"/>
      <c r="DMF2" s="46"/>
      <c r="DMG2" s="46"/>
      <c r="DMH2" s="46"/>
      <c r="DMI2" s="46"/>
      <c r="DMJ2" s="46"/>
      <c r="DMK2" s="46"/>
      <c r="DML2" s="46"/>
      <c r="DMM2" s="46"/>
      <c r="DMN2" s="46"/>
      <c r="DMO2" s="46"/>
      <c r="DMP2" s="46"/>
      <c r="DMQ2" s="46"/>
      <c r="DMR2" s="46"/>
      <c r="DMS2" s="46"/>
      <c r="DMT2" s="46"/>
      <c r="DMU2" s="46"/>
      <c r="DMV2" s="46"/>
      <c r="DMW2" s="46"/>
      <c r="DMX2" s="46"/>
      <c r="DMY2" s="46"/>
      <c r="DMZ2" s="46"/>
      <c r="DNA2" s="46"/>
      <c r="DNB2" s="46"/>
      <c r="DNC2" s="46"/>
      <c r="DND2" s="46"/>
      <c r="DNE2" s="46"/>
      <c r="DNF2" s="46"/>
      <c r="DNG2" s="46"/>
      <c r="DNH2" s="46"/>
      <c r="DNI2" s="46"/>
      <c r="DNJ2" s="46"/>
      <c r="DNK2" s="46"/>
      <c r="DNL2" s="46"/>
      <c r="DNM2" s="46"/>
      <c r="DNN2" s="46"/>
      <c r="DNO2" s="46"/>
      <c r="DNP2" s="46"/>
      <c r="DNQ2" s="46"/>
      <c r="DNR2" s="46"/>
      <c r="DNS2" s="46"/>
      <c r="DNT2" s="46"/>
      <c r="DNU2" s="46"/>
      <c r="DNV2" s="46"/>
      <c r="DNW2" s="46"/>
      <c r="DNX2" s="46"/>
      <c r="DNY2" s="46"/>
      <c r="DNZ2" s="46"/>
      <c r="DOA2" s="46"/>
      <c r="DOB2" s="46"/>
      <c r="DOC2" s="46"/>
      <c r="DOD2" s="46"/>
      <c r="DOE2" s="46"/>
      <c r="DOF2" s="46"/>
      <c r="DOG2" s="46"/>
      <c r="DOH2" s="46"/>
      <c r="DOI2" s="46"/>
      <c r="DOJ2" s="46"/>
      <c r="DOK2" s="46"/>
      <c r="DOL2" s="46"/>
      <c r="DOM2" s="46"/>
      <c r="DON2" s="46"/>
      <c r="DOO2" s="46"/>
      <c r="DOP2" s="46"/>
      <c r="DOQ2" s="46"/>
      <c r="DOR2" s="46"/>
      <c r="DOS2" s="46"/>
      <c r="DOT2" s="46"/>
      <c r="DOU2" s="46"/>
      <c r="DOV2" s="46"/>
      <c r="DOW2" s="46"/>
      <c r="DOX2" s="46"/>
      <c r="DOY2" s="46"/>
      <c r="DOZ2" s="46"/>
      <c r="DPA2" s="46"/>
      <c r="DPB2" s="46"/>
      <c r="DPC2" s="46"/>
      <c r="DPD2" s="46"/>
      <c r="DPE2" s="46"/>
      <c r="DPF2" s="46"/>
      <c r="DPG2" s="46"/>
      <c r="DPH2" s="46"/>
      <c r="DPI2" s="46"/>
      <c r="DPJ2" s="46"/>
      <c r="DPK2" s="46"/>
      <c r="DPL2" s="46"/>
      <c r="DPM2" s="46"/>
      <c r="DPN2" s="46"/>
      <c r="DPO2" s="46"/>
      <c r="DPP2" s="46"/>
      <c r="DPQ2" s="46"/>
      <c r="DPR2" s="46"/>
      <c r="DPS2" s="46"/>
      <c r="DPT2" s="46"/>
      <c r="DPU2" s="46"/>
      <c r="DPV2" s="46"/>
      <c r="DPW2" s="46"/>
      <c r="DPX2" s="46"/>
      <c r="DPY2" s="46"/>
      <c r="DPZ2" s="46"/>
      <c r="DQA2" s="46"/>
      <c r="DQB2" s="46"/>
      <c r="DQC2" s="46"/>
      <c r="DQD2" s="46"/>
      <c r="DQE2" s="46"/>
      <c r="DQF2" s="46"/>
      <c r="DQG2" s="46"/>
      <c r="DQH2" s="46"/>
      <c r="DQI2" s="46"/>
      <c r="DQJ2" s="46"/>
      <c r="DQK2" s="46"/>
      <c r="DQL2" s="46"/>
      <c r="DQM2" s="46"/>
      <c r="DQN2" s="46"/>
      <c r="DQO2" s="46"/>
      <c r="DQP2" s="46"/>
      <c r="DQQ2" s="46"/>
      <c r="DQR2" s="46"/>
      <c r="DQS2" s="46"/>
      <c r="DQT2" s="46"/>
      <c r="DQU2" s="46"/>
      <c r="DQV2" s="46"/>
      <c r="DQW2" s="46"/>
      <c r="DQX2" s="46"/>
      <c r="DQY2" s="46"/>
      <c r="DQZ2" s="46"/>
      <c r="DRA2" s="46"/>
      <c r="DRB2" s="46"/>
      <c r="DRC2" s="46"/>
      <c r="DRD2" s="46"/>
      <c r="DRE2" s="46"/>
      <c r="DRF2" s="46"/>
      <c r="DRG2" s="46"/>
      <c r="DRH2" s="46"/>
      <c r="DRI2" s="46"/>
      <c r="DRJ2" s="46"/>
      <c r="DRK2" s="46"/>
      <c r="DRL2" s="46"/>
      <c r="DRM2" s="46"/>
      <c r="DRN2" s="46"/>
      <c r="DRO2" s="46"/>
      <c r="DRP2" s="46"/>
      <c r="DRQ2" s="46"/>
      <c r="DRR2" s="46"/>
      <c r="DRS2" s="46"/>
      <c r="DRT2" s="46"/>
      <c r="DRU2" s="46"/>
      <c r="DRV2" s="46"/>
      <c r="DRW2" s="46"/>
      <c r="DRX2" s="46"/>
      <c r="DRY2" s="46"/>
      <c r="DRZ2" s="46"/>
      <c r="DSA2" s="46"/>
      <c r="DSB2" s="46"/>
      <c r="DSC2" s="46"/>
      <c r="DSD2" s="46"/>
      <c r="DSE2" s="46"/>
      <c r="DSF2" s="46"/>
      <c r="DSG2" s="46"/>
      <c r="DSH2" s="46"/>
      <c r="DSI2" s="46"/>
      <c r="DSJ2" s="46"/>
      <c r="DSK2" s="46"/>
      <c r="DSL2" s="46"/>
      <c r="DSM2" s="46"/>
      <c r="DSN2" s="46"/>
      <c r="DSO2" s="46"/>
      <c r="DSP2" s="46"/>
      <c r="DSQ2" s="46"/>
      <c r="DSR2" s="46"/>
      <c r="DSS2" s="46"/>
      <c r="DST2" s="46"/>
      <c r="DSU2" s="46"/>
      <c r="DSV2" s="46"/>
      <c r="DSW2" s="46"/>
      <c r="DSX2" s="46"/>
      <c r="DSY2" s="46"/>
      <c r="DSZ2" s="46"/>
      <c r="DTA2" s="46"/>
      <c r="DTB2" s="46"/>
      <c r="DTC2" s="46"/>
      <c r="DTD2" s="46"/>
      <c r="DTE2" s="46"/>
      <c r="DTF2" s="46"/>
      <c r="DTG2" s="46"/>
      <c r="DTH2" s="46"/>
      <c r="DTI2" s="46"/>
      <c r="DTJ2" s="46"/>
      <c r="DTK2" s="46"/>
      <c r="DTL2" s="46"/>
      <c r="DTM2" s="46"/>
      <c r="DTN2" s="46"/>
      <c r="DTO2" s="46"/>
      <c r="DTP2" s="46"/>
      <c r="DTQ2" s="46"/>
      <c r="DTR2" s="46"/>
      <c r="DTS2" s="46"/>
      <c r="DTT2" s="46"/>
      <c r="DTU2" s="46"/>
      <c r="DTV2" s="46"/>
      <c r="DTW2" s="46"/>
      <c r="DTX2" s="46"/>
      <c r="DTY2" s="46"/>
      <c r="DTZ2" s="46"/>
      <c r="DUA2" s="46"/>
      <c r="DUB2" s="46"/>
      <c r="DUC2" s="46"/>
      <c r="DUD2" s="46"/>
      <c r="DUE2" s="46"/>
      <c r="DUF2" s="46"/>
      <c r="DUG2" s="46"/>
      <c r="DUH2" s="46"/>
      <c r="DUI2" s="46"/>
      <c r="DUJ2" s="46"/>
      <c r="DUK2" s="46"/>
      <c r="DUL2" s="46"/>
      <c r="DUM2" s="46"/>
      <c r="DUN2" s="46"/>
      <c r="DUO2" s="46"/>
      <c r="DUP2" s="46"/>
      <c r="DUQ2" s="46"/>
      <c r="DUR2" s="46"/>
      <c r="DUS2" s="46"/>
      <c r="DUT2" s="46"/>
      <c r="DUU2" s="46"/>
      <c r="DUV2" s="46"/>
      <c r="DUW2" s="46"/>
      <c r="DUX2" s="46"/>
      <c r="DUY2" s="46"/>
      <c r="DUZ2" s="46"/>
      <c r="DVA2" s="46"/>
      <c r="DVB2" s="46"/>
      <c r="DVC2" s="46"/>
      <c r="DVD2" s="46"/>
      <c r="DVE2" s="46"/>
      <c r="DVF2" s="46"/>
      <c r="DVG2" s="46"/>
      <c r="DVH2" s="46"/>
      <c r="DVI2" s="46"/>
      <c r="DVJ2" s="46"/>
      <c r="DVK2" s="46"/>
      <c r="DVL2" s="46"/>
      <c r="DVM2" s="46"/>
      <c r="DVN2" s="46"/>
      <c r="DVO2" s="46"/>
      <c r="DVP2" s="46"/>
      <c r="DVQ2" s="46"/>
      <c r="DVR2" s="46"/>
      <c r="DVS2" s="46"/>
      <c r="DVT2" s="46"/>
      <c r="DVU2" s="46"/>
      <c r="DVV2" s="46"/>
      <c r="DVW2" s="46"/>
      <c r="DVX2" s="46"/>
      <c r="DVY2" s="46"/>
      <c r="DVZ2" s="46"/>
      <c r="DWA2" s="46"/>
      <c r="DWB2" s="46"/>
      <c r="DWC2" s="46"/>
      <c r="DWD2" s="46"/>
      <c r="DWE2" s="46"/>
      <c r="DWF2" s="46"/>
      <c r="DWG2" s="46"/>
      <c r="DWH2" s="46"/>
      <c r="DWI2" s="46"/>
      <c r="DWJ2" s="46"/>
      <c r="DWK2" s="46"/>
      <c r="DWL2" s="46"/>
      <c r="DWM2" s="46"/>
      <c r="DWN2" s="46"/>
      <c r="DWO2" s="46"/>
      <c r="DWP2" s="46"/>
      <c r="DWQ2" s="46"/>
      <c r="DWR2" s="46"/>
      <c r="DWS2" s="46"/>
      <c r="DWT2" s="46"/>
      <c r="DWU2" s="46"/>
      <c r="DWV2" s="46"/>
      <c r="DWW2" s="46"/>
      <c r="DWX2" s="46"/>
      <c r="DWY2" s="46"/>
      <c r="DWZ2" s="46"/>
      <c r="DXA2" s="46"/>
      <c r="DXB2" s="46"/>
      <c r="DXC2" s="46"/>
      <c r="DXD2" s="46"/>
      <c r="DXE2" s="46"/>
      <c r="DXF2" s="46"/>
      <c r="DXG2" s="46"/>
      <c r="DXH2" s="46"/>
      <c r="DXI2" s="46"/>
      <c r="DXJ2" s="46"/>
      <c r="DXK2" s="46"/>
      <c r="DXL2" s="46"/>
      <c r="DXM2" s="46"/>
      <c r="DXN2" s="46"/>
      <c r="DXO2" s="46"/>
      <c r="DXP2" s="46"/>
      <c r="DXQ2" s="46"/>
      <c r="DXR2" s="46"/>
      <c r="DXS2" s="46"/>
      <c r="DXT2" s="46"/>
      <c r="DXU2" s="46"/>
      <c r="DXV2" s="46"/>
      <c r="DXW2" s="46"/>
      <c r="DXX2" s="46"/>
      <c r="DXY2" s="46"/>
      <c r="DXZ2" s="46"/>
      <c r="DYA2" s="46"/>
      <c r="DYB2" s="46"/>
      <c r="DYC2" s="46"/>
      <c r="DYD2" s="46"/>
      <c r="DYE2" s="46"/>
      <c r="DYF2" s="46"/>
      <c r="DYG2" s="46"/>
      <c r="DYH2" s="46"/>
      <c r="DYI2" s="46"/>
      <c r="DYJ2" s="46"/>
      <c r="DYK2" s="46"/>
      <c r="DYL2" s="46"/>
      <c r="DYM2" s="46"/>
      <c r="DYN2" s="46"/>
      <c r="DYO2" s="46"/>
      <c r="DYP2" s="46"/>
      <c r="DYQ2" s="46"/>
      <c r="DYR2" s="46"/>
      <c r="DYS2" s="46"/>
      <c r="DYT2" s="46"/>
      <c r="DYU2" s="46"/>
      <c r="DYV2" s="46"/>
      <c r="DYW2" s="46"/>
      <c r="DYX2" s="46"/>
      <c r="DYY2" s="46"/>
      <c r="DYZ2" s="46"/>
      <c r="DZA2" s="46"/>
      <c r="DZB2" s="46"/>
      <c r="DZC2" s="46"/>
      <c r="DZD2" s="46"/>
      <c r="DZE2" s="46"/>
      <c r="DZF2" s="46"/>
      <c r="DZG2" s="46"/>
      <c r="DZH2" s="46"/>
      <c r="DZI2" s="46"/>
      <c r="DZJ2" s="46"/>
      <c r="DZK2" s="46"/>
      <c r="DZL2" s="46"/>
      <c r="DZM2" s="46"/>
      <c r="DZN2" s="46"/>
      <c r="DZO2" s="46"/>
      <c r="DZP2" s="46"/>
      <c r="DZQ2" s="46"/>
      <c r="DZR2" s="46"/>
      <c r="DZS2" s="46"/>
      <c r="DZT2" s="46"/>
      <c r="DZU2" s="46"/>
      <c r="DZV2" s="46"/>
      <c r="DZW2" s="46"/>
      <c r="DZX2" s="46"/>
      <c r="DZY2" s="46"/>
      <c r="DZZ2" s="46"/>
      <c r="EAA2" s="46"/>
      <c r="EAB2" s="46"/>
      <c r="EAC2" s="46"/>
      <c r="EAD2" s="46"/>
      <c r="EAE2" s="46"/>
      <c r="EAF2" s="46"/>
      <c r="EAG2" s="46"/>
      <c r="EAH2" s="46"/>
      <c r="EAI2" s="46"/>
      <c r="EAJ2" s="46"/>
      <c r="EAK2" s="46"/>
      <c r="EAL2" s="46"/>
      <c r="EAM2" s="46"/>
      <c r="EAN2" s="46"/>
      <c r="EAO2" s="46"/>
      <c r="EAP2" s="46"/>
      <c r="EAQ2" s="46"/>
      <c r="EAR2" s="46"/>
      <c r="EAS2" s="46"/>
      <c r="EAT2" s="46"/>
      <c r="EAU2" s="46"/>
      <c r="EAV2" s="46"/>
      <c r="EAW2" s="46"/>
      <c r="EAX2" s="46"/>
      <c r="EAY2" s="46"/>
      <c r="EAZ2" s="46"/>
      <c r="EBA2" s="46"/>
      <c r="EBB2" s="46"/>
      <c r="EBC2" s="46"/>
      <c r="EBD2" s="46"/>
      <c r="EBE2" s="46"/>
      <c r="EBF2" s="46"/>
      <c r="EBG2" s="46"/>
      <c r="EBH2" s="46"/>
      <c r="EBI2" s="46"/>
      <c r="EBJ2" s="46"/>
      <c r="EBK2" s="46"/>
      <c r="EBL2" s="46"/>
      <c r="EBM2" s="46"/>
      <c r="EBN2" s="46"/>
      <c r="EBO2" s="46"/>
      <c r="EBP2" s="46"/>
      <c r="EBQ2" s="46"/>
      <c r="EBR2" s="46"/>
      <c r="EBS2" s="46"/>
      <c r="EBT2" s="46"/>
      <c r="EBU2" s="46"/>
      <c r="EBV2" s="46"/>
      <c r="EBW2" s="46"/>
      <c r="EBX2" s="46"/>
      <c r="EBY2" s="46"/>
      <c r="EBZ2" s="46"/>
      <c r="ECA2" s="46"/>
      <c r="ECB2" s="46"/>
      <c r="ECC2" s="46"/>
      <c r="ECD2" s="46"/>
      <c r="ECE2" s="46"/>
      <c r="ECF2" s="46"/>
      <c r="ECG2" s="46"/>
      <c r="ECH2" s="46"/>
      <c r="ECI2" s="46"/>
      <c r="ECJ2" s="46"/>
      <c r="ECK2" s="46"/>
      <c r="ECL2" s="46"/>
      <c r="ECM2" s="46"/>
      <c r="ECN2" s="46"/>
      <c r="ECO2" s="46"/>
      <c r="ECP2" s="46"/>
      <c r="ECQ2" s="46"/>
      <c r="ECR2" s="46"/>
      <c r="ECS2" s="46"/>
      <c r="ECT2" s="46"/>
      <c r="ECU2" s="46"/>
      <c r="ECV2" s="46"/>
      <c r="ECW2" s="46"/>
      <c r="ECX2" s="46"/>
      <c r="ECY2" s="46"/>
      <c r="ECZ2" s="46"/>
      <c r="EDA2" s="46"/>
      <c r="EDB2" s="46"/>
      <c r="EDC2" s="46"/>
      <c r="EDD2" s="46"/>
      <c r="EDE2" s="46"/>
      <c r="EDF2" s="46"/>
      <c r="EDG2" s="46"/>
      <c r="EDH2" s="46"/>
      <c r="EDI2" s="46"/>
      <c r="EDJ2" s="46"/>
      <c r="EDK2" s="46"/>
      <c r="EDL2" s="46"/>
      <c r="EDM2" s="46"/>
      <c r="EDN2" s="46"/>
      <c r="EDO2" s="46"/>
      <c r="EDP2" s="46"/>
      <c r="EDQ2" s="46"/>
      <c r="EDR2" s="46"/>
      <c r="EDS2" s="46"/>
      <c r="EDT2" s="46"/>
      <c r="EDU2" s="46"/>
      <c r="EDV2" s="46"/>
      <c r="EDW2" s="46"/>
      <c r="EDX2" s="46"/>
      <c r="EDY2" s="46"/>
      <c r="EDZ2" s="46"/>
      <c r="EEA2" s="46"/>
      <c r="EEB2" s="46"/>
      <c r="EEC2" s="46"/>
      <c r="EED2" s="46"/>
      <c r="EEE2" s="46"/>
      <c r="EEF2" s="46"/>
      <c r="EEG2" s="46"/>
      <c r="EEH2" s="46"/>
      <c r="EEI2" s="46"/>
      <c r="EEJ2" s="46"/>
      <c r="EEK2" s="46"/>
      <c r="EEL2" s="46"/>
      <c r="EEM2" s="46"/>
      <c r="EEN2" s="46"/>
      <c r="EEO2" s="46"/>
      <c r="EEP2" s="46"/>
      <c r="EEQ2" s="46"/>
      <c r="EER2" s="46"/>
      <c r="EES2" s="46"/>
      <c r="EET2" s="46"/>
      <c r="EEU2" s="46"/>
      <c r="EEV2" s="46"/>
      <c r="EEW2" s="46"/>
      <c r="EEX2" s="46"/>
      <c r="EEY2" s="46"/>
      <c r="EEZ2" s="46"/>
      <c r="EFA2" s="46"/>
      <c r="EFB2" s="46"/>
      <c r="EFC2" s="46"/>
      <c r="EFD2" s="46"/>
      <c r="EFE2" s="46"/>
      <c r="EFF2" s="46"/>
      <c r="EFG2" s="46"/>
      <c r="EFH2" s="46"/>
      <c r="EFI2" s="46"/>
      <c r="EFJ2" s="46"/>
      <c r="EFK2" s="46"/>
      <c r="EFL2" s="46"/>
      <c r="EFM2" s="46"/>
      <c r="EFN2" s="46"/>
      <c r="EFO2" s="46"/>
      <c r="EFP2" s="46"/>
      <c r="EFQ2" s="46"/>
      <c r="EFR2" s="46"/>
      <c r="EFS2" s="46"/>
      <c r="EFT2" s="46"/>
      <c r="EFU2" s="46"/>
      <c r="EFV2" s="46"/>
      <c r="EFW2" s="46"/>
      <c r="EFX2" s="46"/>
      <c r="EFY2" s="46"/>
      <c r="EFZ2" s="46"/>
      <c r="EGA2" s="46"/>
      <c r="EGB2" s="46"/>
      <c r="EGC2" s="46"/>
      <c r="EGD2" s="46"/>
      <c r="EGE2" s="46"/>
      <c r="EGF2" s="46"/>
      <c r="EGG2" s="46"/>
      <c r="EGH2" s="46"/>
      <c r="EGI2" s="46"/>
      <c r="EGJ2" s="46"/>
      <c r="EGK2" s="46"/>
      <c r="EGL2" s="46"/>
      <c r="EGM2" s="46"/>
      <c r="EGN2" s="46"/>
      <c r="EGO2" s="46"/>
      <c r="EGP2" s="46"/>
      <c r="EGQ2" s="46"/>
      <c r="EGR2" s="46"/>
      <c r="EGS2" s="46"/>
      <c r="EGT2" s="46"/>
      <c r="EGU2" s="46"/>
      <c r="EGV2" s="46"/>
      <c r="EGW2" s="46"/>
      <c r="EGX2" s="46"/>
      <c r="EGY2" s="46"/>
      <c r="EGZ2" s="46"/>
      <c r="EHA2" s="46"/>
      <c r="EHB2" s="46"/>
      <c r="EHC2" s="46"/>
      <c r="EHD2" s="46"/>
      <c r="EHE2" s="46"/>
      <c r="EHF2" s="46"/>
      <c r="EHG2" s="46"/>
      <c r="EHH2" s="46"/>
      <c r="EHI2" s="46"/>
      <c r="EHJ2" s="46"/>
      <c r="EHK2" s="46"/>
      <c r="EHL2" s="46"/>
      <c r="EHM2" s="46"/>
      <c r="EHN2" s="46"/>
      <c r="EHO2" s="46"/>
      <c r="EHP2" s="46"/>
      <c r="EHQ2" s="46"/>
      <c r="EHR2" s="46"/>
      <c r="EHS2" s="46"/>
      <c r="EHT2" s="46"/>
      <c r="EHU2" s="46"/>
      <c r="EHV2" s="46"/>
      <c r="EHW2" s="46"/>
      <c r="EHX2" s="46"/>
      <c r="EHY2" s="46"/>
      <c r="EHZ2" s="46"/>
      <c r="EIA2" s="46"/>
      <c r="EIB2" s="46"/>
      <c r="EIC2" s="46"/>
      <c r="EID2" s="46"/>
      <c r="EIE2" s="46"/>
      <c r="EIF2" s="46"/>
      <c r="EIG2" s="46"/>
      <c r="EIH2" s="46"/>
      <c r="EII2" s="46"/>
      <c r="EIJ2" s="46"/>
      <c r="EIK2" s="46"/>
      <c r="EIL2" s="46"/>
      <c r="EIM2" s="46"/>
      <c r="EIN2" s="46"/>
      <c r="EIO2" s="46"/>
      <c r="EIP2" s="46"/>
      <c r="EIQ2" s="46"/>
      <c r="EIR2" s="46"/>
      <c r="EIS2" s="46"/>
      <c r="EIT2" s="46"/>
      <c r="EIU2" s="46"/>
      <c r="EIV2" s="46"/>
      <c r="EIW2" s="46"/>
      <c r="EIX2" s="46"/>
      <c r="EIY2" s="46"/>
      <c r="EIZ2" s="46"/>
      <c r="EJA2" s="46"/>
      <c r="EJB2" s="46"/>
      <c r="EJC2" s="46"/>
      <c r="EJD2" s="46"/>
      <c r="EJE2" s="46"/>
      <c r="EJF2" s="46"/>
      <c r="EJG2" s="46"/>
      <c r="EJH2" s="46"/>
      <c r="EJI2" s="46"/>
      <c r="EJJ2" s="46"/>
      <c r="EJK2" s="46"/>
      <c r="EJL2" s="46"/>
      <c r="EJM2" s="46"/>
      <c r="EJN2" s="46"/>
      <c r="EJO2" s="46"/>
      <c r="EJP2" s="46"/>
      <c r="EJQ2" s="46"/>
      <c r="EJR2" s="46"/>
      <c r="EJS2" s="46"/>
      <c r="EJT2" s="46"/>
      <c r="EJU2" s="46"/>
      <c r="EJV2" s="46"/>
      <c r="EJW2" s="46"/>
      <c r="EJX2" s="46"/>
      <c r="EJY2" s="46"/>
      <c r="EJZ2" s="46"/>
      <c r="EKA2" s="46"/>
      <c r="EKB2" s="46"/>
      <c r="EKC2" s="46"/>
      <c r="EKD2" s="46"/>
      <c r="EKE2" s="46"/>
      <c r="EKF2" s="46"/>
      <c r="EKG2" s="46"/>
      <c r="EKH2" s="46"/>
      <c r="EKI2" s="46"/>
      <c r="EKJ2" s="46"/>
      <c r="EKK2" s="46"/>
      <c r="EKL2" s="46"/>
      <c r="EKM2" s="46"/>
      <c r="EKN2" s="46"/>
      <c r="EKO2" s="46"/>
      <c r="EKP2" s="46"/>
      <c r="EKQ2" s="46"/>
      <c r="EKR2" s="46"/>
      <c r="EKS2" s="46"/>
      <c r="EKT2" s="46"/>
      <c r="EKU2" s="46"/>
      <c r="EKV2" s="46"/>
      <c r="EKW2" s="46"/>
      <c r="EKX2" s="46"/>
      <c r="EKY2" s="46"/>
      <c r="EKZ2" s="46"/>
      <c r="ELA2" s="46"/>
      <c r="ELB2" s="46"/>
      <c r="ELC2" s="46"/>
      <c r="ELD2" s="46"/>
      <c r="ELE2" s="46"/>
      <c r="ELF2" s="46"/>
      <c r="ELG2" s="46"/>
      <c r="ELH2" s="46"/>
      <c r="ELI2" s="46"/>
      <c r="ELJ2" s="46"/>
      <c r="ELK2" s="46"/>
      <c r="ELL2" s="46"/>
      <c r="ELM2" s="46"/>
      <c r="ELN2" s="46"/>
      <c r="ELO2" s="46"/>
      <c r="ELP2" s="46"/>
      <c r="ELQ2" s="46"/>
      <c r="ELR2" s="46"/>
      <c r="ELS2" s="46"/>
      <c r="ELT2" s="46"/>
      <c r="ELU2" s="46"/>
      <c r="ELV2" s="46"/>
      <c r="ELW2" s="46"/>
      <c r="ELX2" s="46"/>
      <c r="ELY2" s="46"/>
      <c r="ELZ2" s="46"/>
      <c r="EMA2" s="46"/>
      <c r="EMB2" s="46"/>
      <c r="EMC2" s="46"/>
      <c r="EMD2" s="46"/>
      <c r="EME2" s="46"/>
      <c r="EMF2" s="46"/>
      <c r="EMG2" s="46"/>
      <c r="EMH2" s="46"/>
      <c r="EMI2" s="46"/>
      <c r="EMJ2" s="46"/>
      <c r="EMK2" s="46"/>
      <c r="EML2" s="46"/>
      <c r="EMM2" s="46"/>
      <c r="EMN2" s="46"/>
      <c r="EMO2" s="46"/>
      <c r="EMP2" s="46"/>
      <c r="EMQ2" s="46"/>
      <c r="EMR2" s="46"/>
      <c r="EMS2" s="46"/>
      <c r="EMT2" s="46"/>
      <c r="EMU2" s="46"/>
      <c r="EMV2" s="46"/>
      <c r="EMW2" s="46"/>
      <c r="EMX2" s="46"/>
      <c r="EMY2" s="46"/>
      <c r="EMZ2" s="46"/>
      <c r="ENA2" s="46"/>
      <c r="ENB2" s="46"/>
      <c r="ENC2" s="46"/>
      <c r="END2" s="46"/>
      <c r="ENE2" s="46"/>
      <c r="ENF2" s="46"/>
      <c r="ENG2" s="46"/>
      <c r="ENH2" s="46"/>
      <c r="ENI2" s="46"/>
      <c r="ENJ2" s="46"/>
      <c r="ENK2" s="46"/>
      <c r="ENL2" s="46"/>
      <c r="ENM2" s="46"/>
      <c r="ENN2" s="46"/>
      <c r="ENO2" s="46"/>
      <c r="ENP2" s="46"/>
      <c r="ENQ2" s="46"/>
      <c r="ENR2" s="46"/>
      <c r="ENS2" s="46"/>
      <c r="ENT2" s="46"/>
      <c r="ENU2" s="46"/>
      <c r="ENV2" s="46"/>
      <c r="ENW2" s="46"/>
      <c r="ENX2" s="46"/>
      <c r="ENY2" s="46"/>
      <c r="ENZ2" s="46"/>
      <c r="EOA2" s="46"/>
      <c r="EOB2" s="46"/>
      <c r="EOC2" s="46"/>
      <c r="EOD2" s="46"/>
      <c r="EOE2" s="46"/>
      <c r="EOF2" s="46"/>
      <c r="EOG2" s="46"/>
      <c r="EOH2" s="46"/>
      <c r="EOI2" s="46"/>
      <c r="EOJ2" s="46"/>
      <c r="EOK2" s="46"/>
      <c r="EOL2" s="46"/>
      <c r="EOM2" s="46"/>
      <c r="EON2" s="46"/>
      <c r="EOO2" s="46"/>
      <c r="EOP2" s="46"/>
      <c r="EOQ2" s="46"/>
      <c r="EOR2" s="46"/>
      <c r="EOS2" s="46"/>
      <c r="EOT2" s="46"/>
      <c r="EOU2" s="46"/>
      <c r="EOV2" s="46"/>
      <c r="EOW2" s="46"/>
      <c r="EOX2" s="46"/>
      <c r="EOY2" s="46"/>
      <c r="EOZ2" s="46"/>
      <c r="EPA2" s="46"/>
      <c r="EPB2" s="46"/>
      <c r="EPC2" s="46"/>
      <c r="EPD2" s="46"/>
      <c r="EPE2" s="46"/>
      <c r="EPF2" s="46"/>
      <c r="EPG2" s="46"/>
      <c r="EPH2" s="46"/>
      <c r="EPI2" s="46"/>
      <c r="EPJ2" s="46"/>
      <c r="EPK2" s="46"/>
      <c r="EPL2" s="46"/>
      <c r="EPM2" s="46"/>
      <c r="EPN2" s="46"/>
      <c r="EPO2" s="46"/>
      <c r="EPP2" s="46"/>
      <c r="EPQ2" s="46"/>
      <c r="EPR2" s="46"/>
      <c r="EPS2" s="46"/>
      <c r="EPT2" s="46"/>
      <c r="EPU2" s="46"/>
      <c r="EPV2" s="46"/>
      <c r="EPW2" s="46"/>
      <c r="EPX2" s="46"/>
      <c r="EPY2" s="46"/>
      <c r="EPZ2" s="46"/>
      <c r="EQA2" s="46"/>
      <c r="EQB2" s="46"/>
      <c r="EQC2" s="46"/>
      <c r="EQD2" s="46"/>
      <c r="EQE2" s="46"/>
      <c r="EQF2" s="46"/>
      <c r="EQG2" s="46"/>
      <c r="EQH2" s="46"/>
      <c r="EQI2" s="46"/>
      <c r="EQJ2" s="46"/>
      <c r="EQK2" s="46"/>
      <c r="EQL2" s="46"/>
      <c r="EQM2" s="46"/>
      <c r="EQN2" s="46"/>
      <c r="EQO2" s="46"/>
      <c r="EQP2" s="46"/>
      <c r="EQQ2" s="46"/>
      <c r="EQR2" s="46"/>
      <c r="EQS2" s="46"/>
      <c r="EQT2" s="46"/>
      <c r="EQU2" s="46"/>
      <c r="EQV2" s="46"/>
      <c r="EQW2" s="46"/>
      <c r="EQX2" s="46"/>
      <c r="EQY2" s="46"/>
      <c r="EQZ2" s="46"/>
      <c r="ERA2" s="46"/>
      <c r="ERB2" s="46"/>
      <c r="ERC2" s="46"/>
      <c r="ERD2" s="46"/>
      <c r="ERE2" s="46"/>
      <c r="ERF2" s="46"/>
      <c r="ERG2" s="46"/>
      <c r="ERH2" s="46"/>
      <c r="ERI2" s="46"/>
      <c r="ERJ2" s="46"/>
      <c r="ERK2" s="46"/>
      <c r="ERL2" s="46"/>
      <c r="ERM2" s="46"/>
      <c r="ERN2" s="46"/>
      <c r="ERO2" s="46"/>
      <c r="ERP2" s="46"/>
      <c r="ERQ2" s="46"/>
      <c r="ERR2" s="46"/>
      <c r="ERS2" s="46"/>
      <c r="ERT2" s="46"/>
      <c r="ERU2" s="46"/>
      <c r="ERV2" s="46"/>
      <c r="ERW2" s="46"/>
      <c r="ERX2" s="46"/>
      <c r="ERY2" s="46"/>
      <c r="ERZ2" s="46"/>
      <c r="ESA2" s="46"/>
      <c r="ESB2" s="46"/>
      <c r="ESC2" s="46"/>
      <c r="ESD2" s="46"/>
      <c r="ESE2" s="46"/>
      <c r="ESF2" s="46"/>
      <c r="ESG2" s="46"/>
      <c r="ESH2" s="46"/>
      <c r="ESI2" s="46"/>
      <c r="ESJ2" s="46"/>
      <c r="ESK2" s="46"/>
      <c r="ESL2" s="46"/>
      <c r="ESM2" s="46"/>
      <c r="ESN2" s="46"/>
      <c r="ESO2" s="46"/>
      <c r="ESP2" s="46"/>
      <c r="ESQ2" s="46"/>
      <c r="ESR2" s="46"/>
      <c r="ESS2" s="46"/>
      <c r="EST2" s="46"/>
      <c r="ESU2" s="46"/>
      <c r="ESV2" s="46"/>
      <c r="ESW2" s="46"/>
      <c r="ESX2" s="46"/>
      <c r="ESY2" s="46"/>
      <c r="ESZ2" s="46"/>
      <c r="ETA2" s="46"/>
      <c r="ETB2" s="46"/>
      <c r="ETC2" s="46"/>
      <c r="ETD2" s="46"/>
      <c r="ETE2" s="46"/>
      <c r="ETF2" s="46"/>
      <c r="ETG2" s="46"/>
      <c r="ETH2" s="46"/>
      <c r="ETI2" s="46"/>
      <c r="ETJ2" s="46"/>
      <c r="ETK2" s="46"/>
      <c r="ETL2" s="46"/>
      <c r="ETM2" s="46"/>
      <c r="ETN2" s="46"/>
      <c r="ETO2" s="46"/>
      <c r="ETP2" s="46"/>
      <c r="ETQ2" s="46"/>
      <c r="ETR2" s="46"/>
      <c r="ETS2" s="46"/>
      <c r="ETT2" s="46"/>
      <c r="ETU2" s="46"/>
      <c r="ETV2" s="46"/>
      <c r="ETW2" s="46"/>
      <c r="ETX2" s="46"/>
      <c r="ETY2" s="46"/>
      <c r="ETZ2" s="46"/>
      <c r="EUA2" s="46"/>
      <c r="EUB2" s="46"/>
      <c r="EUC2" s="46"/>
      <c r="EUD2" s="46"/>
      <c r="EUE2" s="46"/>
      <c r="EUF2" s="46"/>
      <c r="EUG2" s="46"/>
      <c r="EUH2" s="46"/>
      <c r="EUI2" s="46"/>
      <c r="EUJ2" s="46"/>
      <c r="EUK2" s="46"/>
      <c r="EUL2" s="46"/>
      <c r="EUM2" s="46"/>
      <c r="EUN2" s="46"/>
      <c r="EUO2" s="46"/>
      <c r="EUP2" s="46"/>
      <c r="EUQ2" s="46"/>
      <c r="EUR2" s="46"/>
      <c r="EUS2" s="46"/>
      <c r="EUT2" s="46"/>
      <c r="EUU2" s="46"/>
      <c r="EUV2" s="46"/>
      <c r="EUW2" s="46"/>
      <c r="EUX2" s="46"/>
      <c r="EUY2" s="46"/>
      <c r="EUZ2" s="46"/>
      <c r="EVA2" s="46"/>
      <c r="EVB2" s="46"/>
      <c r="EVC2" s="46"/>
      <c r="EVD2" s="46"/>
      <c r="EVE2" s="46"/>
      <c r="EVF2" s="46"/>
      <c r="EVG2" s="46"/>
      <c r="EVH2" s="46"/>
      <c r="EVI2" s="46"/>
      <c r="EVJ2" s="46"/>
      <c r="EVK2" s="46"/>
      <c r="EVL2" s="46"/>
      <c r="EVM2" s="46"/>
      <c r="EVN2" s="46"/>
      <c r="EVO2" s="46"/>
      <c r="EVP2" s="46"/>
      <c r="EVQ2" s="46"/>
      <c r="EVR2" s="46"/>
      <c r="EVS2" s="46"/>
      <c r="EVT2" s="46"/>
      <c r="EVU2" s="46"/>
      <c r="EVV2" s="46"/>
      <c r="EVW2" s="46"/>
      <c r="EVX2" s="46"/>
      <c r="EVY2" s="46"/>
      <c r="EVZ2" s="46"/>
      <c r="EWA2" s="46"/>
      <c r="EWB2" s="46"/>
      <c r="EWC2" s="46"/>
      <c r="EWD2" s="46"/>
      <c r="EWE2" s="46"/>
      <c r="EWF2" s="46"/>
      <c r="EWG2" s="46"/>
      <c r="EWH2" s="46"/>
      <c r="EWI2" s="46"/>
      <c r="EWJ2" s="46"/>
      <c r="EWK2" s="46"/>
      <c r="EWL2" s="46"/>
      <c r="EWM2" s="46"/>
      <c r="EWN2" s="46"/>
      <c r="EWO2" s="46"/>
      <c r="EWP2" s="46"/>
      <c r="EWQ2" s="46"/>
      <c r="EWR2" s="46"/>
      <c r="EWS2" s="46"/>
      <c r="EWT2" s="46"/>
      <c r="EWU2" s="46"/>
      <c r="EWV2" s="46"/>
      <c r="EWW2" s="46"/>
      <c r="EWX2" s="46"/>
      <c r="EWY2" s="46"/>
      <c r="EWZ2" s="46"/>
      <c r="EXA2" s="46"/>
      <c r="EXB2" s="46"/>
      <c r="EXC2" s="46"/>
      <c r="EXD2" s="46"/>
      <c r="EXE2" s="46"/>
      <c r="EXF2" s="46"/>
      <c r="EXG2" s="46"/>
      <c r="EXH2" s="46"/>
      <c r="EXI2" s="46"/>
      <c r="EXJ2" s="46"/>
      <c r="EXK2" s="46"/>
      <c r="EXL2" s="46"/>
      <c r="EXM2" s="46"/>
      <c r="EXN2" s="46"/>
      <c r="EXO2" s="46"/>
      <c r="EXP2" s="46"/>
      <c r="EXQ2" s="46"/>
      <c r="EXR2" s="46"/>
      <c r="EXS2" s="46"/>
      <c r="EXT2" s="46"/>
      <c r="EXU2" s="46"/>
      <c r="EXV2" s="46"/>
      <c r="EXW2" s="46"/>
      <c r="EXX2" s="46"/>
      <c r="EXY2" s="46"/>
      <c r="EXZ2" s="46"/>
      <c r="EYA2" s="46"/>
      <c r="EYB2" s="46"/>
      <c r="EYC2" s="46"/>
      <c r="EYD2" s="46"/>
      <c r="EYE2" s="46"/>
      <c r="EYF2" s="46"/>
      <c r="EYG2" s="46"/>
      <c r="EYH2" s="46"/>
      <c r="EYI2" s="46"/>
      <c r="EYJ2" s="46"/>
      <c r="EYK2" s="46"/>
      <c r="EYL2" s="46"/>
      <c r="EYM2" s="46"/>
      <c r="EYN2" s="46"/>
      <c r="EYO2" s="46"/>
      <c r="EYP2" s="46"/>
      <c r="EYQ2" s="46"/>
      <c r="EYR2" s="46"/>
      <c r="EYS2" s="46"/>
      <c r="EYT2" s="46"/>
      <c r="EYU2" s="46"/>
      <c r="EYV2" s="46"/>
      <c r="EYW2" s="46"/>
      <c r="EYX2" s="46"/>
      <c r="EYY2" s="46"/>
      <c r="EYZ2" s="46"/>
      <c r="EZA2" s="46"/>
      <c r="EZB2" s="46"/>
      <c r="EZC2" s="46"/>
      <c r="EZD2" s="46"/>
      <c r="EZE2" s="46"/>
      <c r="EZF2" s="46"/>
      <c r="EZG2" s="46"/>
      <c r="EZH2" s="46"/>
      <c r="EZI2" s="46"/>
      <c r="EZJ2" s="46"/>
      <c r="EZK2" s="46"/>
      <c r="EZL2" s="46"/>
      <c r="EZM2" s="46"/>
      <c r="EZN2" s="46"/>
      <c r="EZO2" s="46"/>
      <c r="EZP2" s="46"/>
      <c r="EZQ2" s="46"/>
      <c r="EZR2" s="46"/>
      <c r="EZS2" s="46"/>
      <c r="EZT2" s="46"/>
      <c r="EZU2" s="46"/>
      <c r="EZV2" s="46"/>
      <c r="EZW2" s="46"/>
      <c r="EZX2" s="46"/>
      <c r="EZY2" s="46"/>
      <c r="EZZ2" s="46"/>
      <c r="FAA2" s="46"/>
      <c r="FAB2" s="46"/>
      <c r="FAC2" s="46"/>
      <c r="FAD2" s="46"/>
      <c r="FAE2" s="46"/>
      <c r="FAF2" s="46"/>
      <c r="FAG2" s="46"/>
      <c r="FAH2" s="46"/>
      <c r="FAI2" s="46"/>
      <c r="FAJ2" s="46"/>
      <c r="FAK2" s="46"/>
      <c r="FAL2" s="46"/>
      <c r="FAM2" s="46"/>
      <c r="FAN2" s="46"/>
      <c r="FAO2" s="46"/>
      <c r="FAP2" s="46"/>
      <c r="FAQ2" s="46"/>
      <c r="FAR2" s="46"/>
      <c r="FAS2" s="46"/>
      <c r="FAT2" s="46"/>
      <c r="FAU2" s="46"/>
      <c r="FAV2" s="46"/>
      <c r="FAW2" s="46"/>
      <c r="FAX2" s="46"/>
      <c r="FAY2" s="46"/>
      <c r="FAZ2" s="46"/>
      <c r="FBA2" s="46"/>
      <c r="FBB2" s="46"/>
      <c r="FBC2" s="46"/>
      <c r="FBD2" s="46"/>
      <c r="FBE2" s="46"/>
      <c r="FBF2" s="46"/>
      <c r="FBG2" s="46"/>
      <c r="FBH2" s="46"/>
      <c r="FBI2" s="46"/>
      <c r="FBJ2" s="46"/>
      <c r="FBK2" s="46"/>
      <c r="FBL2" s="46"/>
      <c r="FBM2" s="46"/>
      <c r="FBN2" s="46"/>
      <c r="FBO2" s="46"/>
      <c r="FBP2" s="46"/>
      <c r="FBQ2" s="46"/>
      <c r="FBR2" s="46"/>
      <c r="FBS2" s="46"/>
      <c r="FBT2" s="46"/>
      <c r="FBU2" s="46"/>
      <c r="FBV2" s="46"/>
      <c r="FBW2" s="46"/>
      <c r="FBX2" s="46"/>
      <c r="FBY2" s="46"/>
      <c r="FBZ2" s="46"/>
      <c r="FCA2" s="46"/>
      <c r="FCB2" s="46"/>
      <c r="FCC2" s="46"/>
      <c r="FCD2" s="46"/>
      <c r="FCE2" s="46"/>
      <c r="FCF2" s="46"/>
      <c r="FCG2" s="46"/>
      <c r="FCH2" s="46"/>
      <c r="FCI2" s="46"/>
      <c r="FCJ2" s="46"/>
      <c r="FCK2" s="46"/>
      <c r="FCL2" s="46"/>
      <c r="FCM2" s="46"/>
      <c r="FCN2" s="46"/>
      <c r="FCO2" s="46"/>
      <c r="FCP2" s="46"/>
      <c r="FCQ2" s="46"/>
      <c r="FCR2" s="46"/>
      <c r="FCS2" s="46"/>
      <c r="FCT2" s="46"/>
      <c r="FCU2" s="46"/>
      <c r="FCV2" s="46"/>
      <c r="FCW2" s="46"/>
      <c r="FCX2" s="46"/>
      <c r="FCY2" s="46"/>
      <c r="FCZ2" s="46"/>
      <c r="FDA2" s="46"/>
      <c r="FDB2" s="46"/>
      <c r="FDC2" s="46"/>
      <c r="FDD2" s="46"/>
      <c r="FDE2" s="46"/>
      <c r="FDF2" s="46"/>
      <c r="FDG2" s="46"/>
      <c r="FDH2" s="46"/>
      <c r="FDI2" s="46"/>
      <c r="FDJ2" s="46"/>
      <c r="FDK2" s="46"/>
      <c r="FDL2" s="46"/>
      <c r="FDM2" s="46"/>
      <c r="FDN2" s="46"/>
      <c r="FDO2" s="46"/>
      <c r="FDP2" s="46"/>
      <c r="FDQ2" s="46"/>
      <c r="FDR2" s="46"/>
      <c r="FDS2" s="46"/>
      <c r="FDT2" s="46"/>
      <c r="FDU2" s="46"/>
      <c r="FDV2" s="46"/>
      <c r="FDW2" s="46"/>
      <c r="FDX2" s="46"/>
      <c r="FDY2" s="46"/>
      <c r="FDZ2" s="46"/>
      <c r="FEA2" s="46"/>
      <c r="FEB2" s="46"/>
      <c r="FEC2" s="46"/>
      <c r="FED2" s="46"/>
      <c r="FEE2" s="46"/>
      <c r="FEF2" s="46"/>
      <c r="FEG2" s="46"/>
      <c r="FEH2" s="46"/>
      <c r="FEI2" s="46"/>
      <c r="FEJ2" s="46"/>
      <c r="FEK2" s="46"/>
      <c r="FEL2" s="46"/>
      <c r="FEM2" s="46"/>
      <c r="FEN2" s="46"/>
      <c r="FEO2" s="46"/>
      <c r="FEP2" s="46"/>
      <c r="FEQ2" s="46"/>
      <c r="FER2" s="46"/>
      <c r="FES2" s="46"/>
      <c r="FET2" s="46"/>
      <c r="FEU2" s="46"/>
      <c r="FEV2" s="46"/>
      <c r="FEW2" s="46"/>
      <c r="FEX2" s="46"/>
      <c r="FEY2" s="46"/>
      <c r="FEZ2" s="46"/>
      <c r="FFA2" s="46"/>
      <c r="FFB2" s="46"/>
      <c r="FFC2" s="46"/>
      <c r="FFD2" s="46"/>
      <c r="FFE2" s="46"/>
      <c r="FFF2" s="46"/>
      <c r="FFG2" s="46"/>
      <c r="FFH2" s="46"/>
      <c r="FFI2" s="46"/>
      <c r="FFJ2" s="46"/>
      <c r="FFK2" s="46"/>
      <c r="FFL2" s="46"/>
      <c r="FFM2" s="46"/>
      <c r="FFN2" s="46"/>
      <c r="FFO2" s="46"/>
      <c r="FFP2" s="46"/>
      <c r="FFQ2" s="46"/>
      <c r="FFR2" s="46"/>
      <c r="FFS2" s="46"/>
      <c r="FFT2" s="46"/>
      <c r="FFU2" s="46"/>
      <c r="FFV2" s="46"/>
      <c r="FFW2" s="46"/>
      <c r="FFX2" s="46"/>
      <c r="FFY2" s="46"/>
      <c r="FFZ2" s="46"/>
      <c r="FGA2" s="46"/>
      <c r="FGB2" s="46"/>
      <c r="FGC2" s="46"/>
      <c r="FGD2" s="46"/>
      <c r="FGE2" s="46"/>
      <c r="FGF2" s="46"/>
      <c r="FGG2" s="46"/>
      <c r="FGH2" s="46"/>
      <c r="FGI2" s="46"/>
      <c r="FGJ2" s="46"/>
      <c r="FGK2" s="46"/>
      <c r="FGL2" s="46"/>
      <c r="FGM2" s="46"/>
      <c r="FGN2" s="46"/>
      <c r="FGO2" s="46"/>
      <c r="FGP2" s="46"/>
      <c r="FGQ2" s="46"/>
      <c r="FGR2" s="46"/>
      <c r="FGS2" s="46"/>
      <c r="FGT2" s="46"/>
      <c r="FGU2" s="46"/>
      <c r="FGV2" s="46"/>
      <c r="FGW2" s="46"/>
      <c r="FGX2" s="46"/>
      <c r="FGY2" s="46"/>
      <c r="FGZ2" s="46"/>
      <c r="FHA2" s="46"/>
      <c r="FHB2" s="46"/>
      <c r="FHC2" s="46"/>
      <c r="FHD2" s="46"/>
      <c r="FHE2" s="46"/>
      <c r="FHF2" s="46"/>
      <c r="FHG2" s="46"/>
      <c r="FHH2" s="46"/>
      <c r="FHI2" s="46"/>
      <c r="FHJ2" s="46"/>
      <c r="FHK2" s="46"/>
      <c r="FHL2" s="46"/>
      <c r="FHM2" s="46"/>
      <c r="FHN2" s="46"/>
      <c r="FHO2" s="46"/>
      <c r="FHP2" s="46"/>
      <c r="FHQ2" s="46"/>
      <c r="FHR2" s="46"/>
      <c r="FHS2" s="46"/>
      <c r="FHT2" s="46"/>
      <c r="FHU2" s="46"/>
      <c r="FHV2" s="46"/>
      <c r="FHW2" s="46"/>
      <c r="FHX2" s="46"/>
      <c r="FHY2" s="46"/>
      <c r="FHZ2" s="46"/>
      <c r="FIA2" s="46"/>
      <c r="FIB2" s="46"/>
      <c r="FIC2" s="46"/>
      <c r="FID2" s="46"/>
      <c r="FIE2" s="46"/>
      <c r="FIF2" s="46"/>
      <c r="FIG2" s="46"/>
      <c r="FIH2" s="46"/>
      <c r="FII2" s="46"/>
      <c r="FIJ2" s="46"/>
      <c r="FIK2" s="46"/>
      <c r="FIL2" s="46"/>
      <c r="FIM2" s="46"/>
      <c r="FIN2" s="46"/>
      <c r="FIO2" s="46"/>
      <c r="FIP2" s="46"/>
      <c r="FIQ2" s="46"/>
      <c r="FIR2" s="46"/>
      <c r="FIS2" s="46"/>
      <c r="FIT2" s="46"/>
      <c r="FIU2" s="46"/>
      <c r="FIV2" s="46"/>
      <c r="FIW2" s="46"/>
      <c r="FIX2" s="46"/>
      <c r="FIY2" s="46"/>
      <c r="FIZ2" s="46"/>
      <c r="FJA2" s="46"/>
      <c r="FJB2" s="46"/>
      <c r="FJC2" s="46"/>
      <c r="FJD2" s="46"/>
      <c r="FJE2" s="46"/>
      <c r="FJF2" s="46"/>
      <c r="FJG2" s="46"/>
      <c r="FJH2" s="46"/>
      <c r="FJI2" s="46"/>
      <c r="FJJ2" s="46"/>
      <c r="FJK2" s="46"/>
      <c r="FJL2" s="46"/>
      <c r="FJM2" s="46"/>
      <c r="FJN2" s="46"/>
      <c r="FJO2" s="46"/>
      <c r="FJP2" s="46"/>
      <c r="FJQ2" s="46"/>
      <c r="FJR2" s="46"/>
      <c r="FJS2" s="46"/>
      <c r="FJT2" s="46"/>
      <c r="FJU2" s="46"/>
      <c r="FJV2" s="46"/>
      <c r="FJW2" s="46"/>
      <c r="FJX2" s="46"/>
      <c r="FJY2" s="46"/>
      <c r="FJZ2" s="46"/>
      <c r="FKA2" s="46"/>
      <c r="FKB2" s="46"/>
      <c r="FKC2" s="46"/>
      <c r="FKD2" s="46"/>
      <c r="FKE2" s="46"/>
      <c r="FKF2" s="46"/>
      <c r="FKG2" s="46"/>
      <c r="FKH2" s="46"/>
      <c r="FKI2" s="46"/>
      <c r="FKJ2" s="46"/>
      <c r="FKK2" s="46"/>
      <c r="FKL2" s="46"/>
      <c r="FKM2" s="46"/>
      <c r="FKN2" s="46"/>
      <c r="FKO2" s="46"/>
      <c r="FKP2" s="46"/>
      <c r="FKQ2" s="46"/>
      <c r="FKR2" s="46"/>
      <c r="FKS2" s="46"/>
      <c r="FKT2" s="46"/>
      <c r="FKU2" s="46"/>
      <c r="FKV2" s="46"/>
      <c r="FKW2" s="46"/>
      <c r="FKX2" s="46"/>
      <c r="FKY2" s="46"/>
      <c r="FKZ2" s="46"/>
      <c r="FLA2" s="46"/>
      <c r="FLB2" s="46"/>
      <c r="FLC2" s="46"/>
      <c r="FLD2" s="46"/>
      <c r="FLE2" s="46"/>
      <c r="FLF2" s="46"/>
      <c r="FLG2" s="46"/>
      <c r="FLH2" s="46"/>
      <c r="FLI2" s="46"/>
      <c r="FLJ2" s="46"/>
      <c r="FLK2" s="46"/>
      <c r="FLL2" s="46"/>
      <c r="FLM2" s="46"/>
      <c r="FLN2" s="46"/>
      <c r="FLO2" s="46"/>
      <c r="FLP2" s="46"/>
      <c r="FLQ2" s="46"/>
      <c r="FLR2" s="46"/>
      <c r="FLS2" s="46"/>
      <c r="FLT2" s="46"/>
      <c r="FLU2" s="46"/>
      <c r="FLV2" s="46"/>
      <c r="FLW2" s="46"/>
      <c r="FLX2" s="46"/>
      <c r="FLY2" s="46"/>
      <c r="FLZ2" s="46"/>
      <c r="FMA2" s="46"/>
      <c r="FMB2" s="46"/>
      <c r="FMC2" s="46"/>
      <c r="FMD2" s="46"/>
      <c r="FME2" s="46"/>
      <c r="FMF2" s="46"/>
      <c r="FMG2" s="46"/>
      <c r="FMH2" s="46"/>
      <c r="FMI2" s="46"/>
      <c r="FMJ2" s="46"/>
      <c r="FMK2" s="46"/>
      <c r="FML2" s="46"/>
      <c r="FMM2" s="46"/>
      <c r="FMN2" s="46"/>
      <c r="FMO2" s="46"/>
      <c r="FMP2" s="46"/>
      <c r="FMQ2" s="46"/>
      <c r="FMR2" s="46"/>
      <c r="FMS2" s="46"/>
      <c r="FMT2" s="46"/>
      <c r="FMU2" s="46"/>
      <c r="FMV2" s="46"/>
      <c r="FMW2" s="46"/>
      <c r="FMX2" s="46"/>
      <c r="FMY2" s="46"/>
      <c r="FMZ2" s="46"/>
      <c r="FNA2" s="46"/>
      <c r="FNB2" s="46"/>
      <c r="FNC2" s="46"/>
      <c r="FND2" s="46"/>
      <c r="FNE2" s="46"/>
      <c r="FNF2" s="46"/>
      <c r="FNG2" s="46"/>
      <c r="FNH2" s="46"/>
      <c r="FNI2" s="46"/>
      <c r="FNJ2" s="46"/>
      <c r="FNK2" s="46"/>
      <c r="FNL2" s="46"/>
      <c r="FNM2" s="46"/>
      <c r="FNN2" s="46"/>
      <c r="FNO2" s="46"/>
      <c r="FNP2" s="46"/>
      <c r="FNQ2" s="46"/>
      <c r="FNR2" s="46"/>
      <c r="FNS2" s="46"/>
      <c r="FNT2" s="46"/>
      <c r="FNU2" s="46"/>
      <c r="FNV2" s="46"/>
      <c r="FNW2" s="46"/>
      <c r="FNX2" s="46"/>
      <c r="FNY2" s="46"/>
      <c r="FNZ2" s="46"/>
      <c r="FOA2" s="46"/>
      <c r="FOB2" s="46"/>
      <c r="FOC2" s="46"/>
      <c r="FOD2" s="46"/>
      <c r="FOE2" s="46"/>
      <c r="FOF2" s="46"/>
      <c r="FOG2" s="46"/>
      <c r="FOH2" s="46"/>
      <c r="FOI2" s="46"/>
      <c r="FOJ2" s="46"/>
      <c r="FOK2" s="46"/>
      <c r="FOL2" s="46"/>
      <c r="FOM2" s="46"/>
      <c r="FON2" s="46"/>
      <c r="FOO2" s="46"/>
      <c r="FOP2" s="46"/>
      <c r="FOQ2" s="46"/>
      <c r="FOR2" s="46"/>
      <c r="FOS2" s="46"/>
      <c r="FOT2" s="46"/>
      <c r="FOU2" s="46"/>
      <c r="FOV2" s="46"/>
      <c r="FOW2" s="46"/>
      <c r="FOX2" s="46"/>
      <c r="FOY2" s="46"/>
      <c r="FOZ2" s="46"/>
      <c r="FPA2" s="46"/>
      <c r="FPB2" s="46"/>
      <c r="FPC2" s="46"/>
      <c r="FPD2" s="46"/>
      <c r="FPE2" s="46"/>
      <c r="FPF2" s="46"/>
      <c r="FPG2" s="46"/>
      <c r="FPH2" s="46"/>
      <c r="FPI2" s="46"/>
      <c r="FPJ2" s="46"/>
      <c r="FPK2" s="46"/>
      <c r="FPL2" s="46"/>
      <c r="FPM2" s="46"/>
      <c r="FPN2" s="46"/>
      <c r="FPO2" s="46"/>
      <c r="FPP2" s="46"/>
      <c r="FPQ2" s="46"/>
      <c r="FPR2" s="46"/>
      <c r="FPS2" s="46"/>
      <c r="FPT2" s="46"/>
      <c r="FPU2" s="46"/>
      <c r="FPV2" s="46"/>
      <c r="FPW2" s="46"/>
      <c r="FPX2" s="46"/>
      <c r="FPY2" s="46"/>
      <c r="FPZ2" s="46"/>
      <c r="FQA2" s="46"/>
      <c r="FQB2" s="46"/>
      <c r="FQC2" s="46"/>
      <c r="FQD2" s="46"/>
      <c r="FQE2" s="46"/>
      <c r="FQF2" s="46"/>
      <c r="FQG2" s="46"/>
      <c r="FQH2" s="46"/>
      <c r="FQI2" s="46"/>
      <c r="FQJ2" s="46"/>
      <c r="FQK2" s="46"/>
      <c r="FQL2" s="46"/>
      <c r="FQM2" s="46"/>
      <c r="FQN2" s="46"/>
      <c r="FQO2" s="46"/>
      <c r="FQP2" s="46"/>
      <c r="FQQ2" s="46"/>
      <c r="FQR2" s="46"/>
      <c r="FQS2" s="46"/>
      <c r="FQT2" s="46"/>
      <c r="FQU2" s="46"/>
      <c r="FQV2" s="46"/>
      <c r="FQW2" s="46"/>
      <c r="FQX2" s="46"/>
      <c r="FQY2" s="46"/>
      <c r="FQZ2" s="46"/>
      <c r="FRA2" s="46"/>
      <c r="FRB2" s="46"/>
      <c r="FRC2" s="46"/>
      <c r="FRD2" s="46"/>
      <c r="FRE2" s="46"/>
      <c r="FRF2" s="46"/>
      <c r="FRG2" s="46"/>
      <c r="FRH2" s="46"/>
      <c r="FRI2" s="46"/>
      <c r="FRJ2" s="46"/>
      <c r="FRK2" s="46"/>
      <c r="FRL2" s="46"/>
      <c r="FRM2" s="46"/>
      <c r="FRN2" s="46"/>
      <c r="FRO2" s="46"/>
      <c r="FRP2" s="46"/>
      <c r="FRQ2" s="46"/>
      <c r="FRR2" s="46"/>
      <c r="FRS2" s="46"/>
      <c r="FRT2" s="46"/>
      <c r="FRU2" s="46"/>
      <c r="FRV2" s="46"/>
      <c r="FRW2" s="46"/>
      <c r="FRX2" s="46"/>
      <c r="FRY2" s="46"/>
      <c r="FRZ2" s="46"/>
      <c r="FSA2" s="46"/>
      <c r="FSB2" s="46"/>
      <c r="FSC2" s="46"/>
      <c r="FSD2" s="46"/>
      <c r="FSE2" s="46"/>
      <c r="FSF2" s="46"/>
      <c r="FSG2" s="46"/>
      <c r="FSH2" s="46"/>
      <c r="FSI2" s="46"/>
      <c r="FSJ2" s="46"/>
      <c r="FSK2" s="46"/>
      <c r="FSL2" s="46"/>
      <c r="FSM2" s="46"/>
      <c r="FSN2" s="46"/>
      <c r="FSO2" s="46"/>
      <c r="FSP2" s="46"/>
      <c r="FSQ2" s="46"/>
      <c r="FSR2" s="46"/>
      <c r="FSS2" s="46"/>
      <c r="FST2" s="46"/>
      <c r="FSU2" s="46"/>
      <c r="FSV2" s="46"/>
      <c r="FSW2" s="46"/>
      <c r="FSX2" s="46"/>
      <c r="FSY2" s="46"/>
      <c r="FSZ2" s="46"/>
      <c r="FTA2" s="46"/>
      <c r="FTB2" s="46"/>
      <c r="FTC2" s="46"/>
      <c r="FTD2" s="46"/>
      <c r="FTE2" s="46"/>
      <c r="FTF2" s="46"/>
      <c r="FTG2" s="46"/>
      <c r="FTH2" s="46"/>
      <c r="FTI2" s="46"/>
      <c r="FTJ2" s="46"/>
      <c r="FTK2" s="46"/>
      <c r="FTL2" s="46"/>
      <c r="FTM2" s="46"/>
      <c r="FTN2" s="46"/>
      <c r="FTO2" s="46"/>
      <c r="FTP2" s="46"/>
      <c r="FTQ2" s="46"/>
      <c r="FTR2" s="46"/>
      <c r="FTS2" s="46"/>
      <c r="FTT2" s="46"/>
      <c r="FTU2" s="46"/>
      <c r="FTV2" s="46"/>
      <c r="FTW2" s="46"/>
      <c r="FTX2" s="46"/>
      <c r="FTY2" s="46"/>
      <c r="FTZ2" s="46"/>
      <c r="FUA2" s="46"/>
      <c r="FUB2" s="46"/>
      <c r="FUC2" s="46"/>
      <c r="FUD2" s="46"/>
      <c r="FUE2" s="46"/>
      <c r="FUF2" s="46"/>
      <c r="FUG2" s="46"/>
      <c r="FUH2" s="46"/>
      <c r="FUI2" s="46"/>
      <c r="FUJ2" s="46"/>
      <c r="FUK2" s="46"/>
      <c r="FUL2" s="46"/>
      <c r="FUM2" s="46"/>
      <c r="FUN2" s="46"/>
      <c r="FUO2" s="46"/>
      <c r="FUP2" s="46"/>
      <c r="FUQ2" s="46"/>
      <c r="FUR2" s="46"/>
      <c r="FUS2" s="46"/>
      <c r="FUT2" s="46"/>
      <c r="FUU2" s="46"/>
      <c r="FUV2" s="46"/>
      <c r="FUW2" s="46"/>
      <c r="FUX2" s="46"/>
      <c r="FUY2" s="46"/>
      <c r="FUZ2" s="46"/>
      <c r="FVA2" s="46"/>
      <c r="FVB2" s="46"/>
      <c r="FVC2" s="46"/>
      <c r="FVD2" s="46"/>
      <c r="FVE2" s="46"/>
      <c r="FVF2" s="46"/>
      <c r="FVG2" s="46"/>
      <c r="FVH2" s="46"/>
      <c r="FVI2" s="46"/>
      <c r="FVJ2" s="46"/>
      <c r="FVK2" s="46"/>
      <c r="FVL2" s="46"/>
      <c r="FVM2" s="46"/>
      <c r="FVN2" s="46"/>
      <c r="FVO2" s="46"/>
      <c r="FVP2" s="46"/>
      <c r="FVQ2" s="46"/>
      <c r="FVR2" s="46"/>
      <c r="FVS2" s="46"/>
      <c r="FVT2" s="46"/>
      <c r="FVU2" s="46"/>
      <c r="FVV2" s="46"/>
      <c r="FVW2" s="46"/>
      <c r="FVX2" s="46"/>
      <c r="FVY2" s="46"/>
      <c r="FVZ2" s="46"/>
      <c r="FWA2" s="46"/>
      <c r="FWB2" s="46"/>
      <c r="FWC2" s="46"/>
      <c r="FWD2" s="46"/>
      <c r="FWE2" s="46"/>
      <c r="FWF2" s="46"/>
      <c r="FWG2" s="46"/>
      <c r="FWH2" s="46"/>
      <c r="FWI2" s="46"/>
      <c r="FWJ2" s="46"/>
      <c r="FWK2" s="46"/>
      <c r="FWL2" s="46"/>
      <c r="FWM2" s="46"/>
      <c r="FWN2" s="46"/>
      <c r="FWO2" s="46"/>
      <c r="FWP2" s="46"/>
      <c r="FWQ2" s="46"/>
      <c r="FWR2" s="46"/>
      <c r="FWS2" s="46"/>
      <c r="FWT2" s="46"/>
      <c r="FWU2" s="46"/>
      <c r="FWV2" s="46"/>
      <c r="FWW2" s="46"/>
      <c r="FWX2" s="46"/>
      <c r="FWY2" s="46"/>
      <c r="FWZ2" s="46"/>
      <c r="FXA2" s="46"/>
      <c r="FXB2" s="46"/>
      <c r="FXC2" s="46"/>
      <c r="FXD2" s="46"/>
      <c r="FXE2" s="46"/>
      <c r="FXF2" s="46"/>
      <c r="FXG2" s="46"/>
      <c r="FXH2" s="46"/>
      <c r="FXI2" s="46"/>
      <c r="FXJ2" s="46"/>
      <c r="FXK2" s="46"/>
      <c r="FXL2" s="46"/>
      <c r="FXM2" s="46"/>
      <c r="FXN2" s="46"/>
      <c r="FXO2" s="46"/>
      <c r="FXP2" s="46"/>
      <c r="FXQ2" s="46"/>
      <c r="FXR2" s="46"/>
      <c r="FXS2" s="46"/>
      <c r="FXT2" s="46"/>
      <c r="FXU2" s="46"/>
      <c r="FXV2" s="46"/>
      <c r="FXW2" s="46"/>
      <c r="FXX2" s="46"/>
      <c r="FXY2" s="46"/>
      <c r="FXZ2" s="46"/>
      <c r="FYA2" s="46"/>
      <c r="FYB2" s="46"/>
      <c r="FYC2" s="46"/>
      <c r="FYD2" s="46"/>
      <c r="FYE2" s="46"/>
      <c r="FYF2" s="46"/>
      <c r="FYG2" s="46"/>
      <c r="FYH2" s="46"/>
      <c r="FYI2" s="46"/>
      <c r="FYJ2" s="46"/>
      <c r="FYK2" s="46"/>
      <c r="FYL2" s="46"/>
      <c r="FYM2" s="46"/>
      <c r="FYN2" s="46"/>
      <c r="FYO2" s="46"/>
      <c r="FYP2" s="46"/>
      <c r="FYQ2" s="46"/>
      <c r="FYR2" s="46"/>
      <c r="FYS2" s="46"/>
      <c r="FYT2" s="46"/>
      <c r="FYU2" s="46"/>
      <c r="FYV2" s="46"/>
      <c r="FYW2" s="46"/>
      <c r="FYX2" s="46"/>
      <c r="FYY2" s="46"/>
      <c r="FYZ2" s="46"/>
      <c r="FZA2" s="46"/>
      <c r="FZB2" s="46"/>
      <c r="FZC2" s="46"/>
      <c r="FZD2" s="46"/>
      <c r="FZE2" s="46"/>
      <c r="FZF2" s="46"/>
      <c r="FZG2" s="46"/>
      <c r="FZH2" s="46"/>
      <c r="FZI2" s="46"/>
      <c r="FZJ2" s="46"/>
      <c r="FZK2" s="46"/>
      <c r="FZL2" s="46"/>
      <c r="FZM2" s="46"/>
      <c r="FZN2" s="46"/>
      <c r="FZO2" s="46"/>
      <c r="FZP2" s="46"/>
      <c r="FZQ2" s="46"/>
      <c r="FZR2" s="46"/>
      <c r="FZS2" s="46"/>
      <c r="FZT2" s="46"/>
      <c r="FZU2" s="46"/>
      <c r="FZV2" s="46"/>
      <c r="FZW2" s="46"/>
      <c r="FZX2" s="46"/>
      <c r="FZY2" s="46"/>
      <c r="FZZ2" s="46"/>
      <c r="GAA2" s="46"/>
      <c r="GAB2" s="46"/>
      <c r="GAC2" s="46"/>
      <c r="GAD2" s="46"/>
      <c r="GAE2" s="46"/>
      <c r="GAF2" s="46"/>
      <c r="GAG2" s="46"/>
      <c r="GAH2" s="46"/>
      <c r="GAI2" s="46"/>
      <c r="GAJ2" s="46"/>
      <c r="GAK2" s="46"/>
      <c r="GAL2" s="46"/>
      <c r="GAM2" s="46"/>
      <c r="GAN2" s="46"/>
      <c r="GAO2" s="46"/>
      <c r="GAP2" s="46"/>
      <c r="GAQ2" s="46"/>
      <c r="GAR2" s="46"/>
      <c r="GAS2" s="46"/>
      <c r="GAT2" s="46"/>
      <c r="GAU2" s="46"/>
      <c r="GAV2" s="46"/>
      <c r="GAW2" s="46"/>
      <c r="GAX2" s="46"/>
      <c r="GAY2" s="46"/>
      <c r="GAZ2" s="46"/>
      <c r="GBA2" s="46"/>
      <c r="GBB2" s="46"/>
      <c r="GBC2" s="46"/>
      <c r="GBD2" s="46"/>
      <c r="GBE2" s="46"/>
      <c r="GBF2" s="46"/>
      <c r="GBG2" s="46"/>
      <c r="GBH2" s="46"/>
      <c r="GBI2" s="46"/>
      <c r="GBJ2" s="46"/>
      <c r="GBK2" s="46"/>
      <c r="GBL2" s="46"/>
      <c r="GBM2" s="46"/>
      <c r="GBN2" s="46"/>
      <c r="GBO2" s="46"/>
      <c r="GBP2" s="46"/>
      <c r="GBQ2" s="46"/>
      <c r="GBR2" s="46"/>
      <c r="GBS2" s="46"/>
      <c r="GBT2" s="46"/>
      <c r="GBU2" s="46"/>
      <c r="GBV2" s="46"/>
      <c r="GBW2" s="46"/>
      <c r="GBX2" s="46"/>
      <c r="GBY2" s="46"/>
      <c r="GBZ2" s="46"/>
      <c r="GCA2" s="46"/>
      <c r="GCB2" s="46"/>
      <c r="GCC2" s="46"/>
      <c r="GCD2" s="46"/>
      <c r="GCE2" s="46"/>
      <c r="GCF2" s="46"/>
      <c r="GCG2" s="46"/>
      <c r="GCH2" s="46"/>
      <c r="GCI2" s="46"/>
      <c r="GCJ2" s="46"/>
      <c r="GCK2" s="46"/>
      <c r="GCL2" s="46"/>
      <c r="GCM2" s="46"/>
      <c r="GCN2" s="46"/>
      <c r="GCO2" s="46"/>
      <c r="GCP2" s="46"/>
      <c r="GCQ2" s="46"/>
      <c r="GCR2" s="46"/>
      <c r="GCS2" s="46"/>
      <c r="GCT2" s="46"/>
      <c r="GCU2" s="46"/>
      <c r="GCV2" s="46"/>
      <c r="GCW2" s="46"/>
      <c r="GCX2" s="46"/>
      <c r="GCY2" s="46"/>
      <c r="GCZ2" s="46"/>
      <c r="GDA2" s="46"/>
      <c r="GDB2" s="46"/>
      <c r="GDC2" s="46"/>
      <c r="GDD2" s="46"/>
      <c r="GDE2" s="46"/>
      <c r="GDF2" s="46"/>
      <c r="GDG2" s="46"/>
      <c r="GDH2" s="46"/>
      <c r="GDI2" s="46"/>
      <c r="GDJ2" s="46"/>
      <c r="GDK2" s="46"/>
      <c r="GDL2" s="46"/>
      <c r="GDM2" s="46"/>
      <c r="GDN2" s="46"/>
      <c r="GDO2" s="46"/>
      <c r="GDP2" s="46"/>
      <c r="GDQ2" s="46"/>
      <c r="GDR2" s="46"/>
      <c r="GDS2" s="46"/>
      <c r="GDT2" s="46"/>
      <c r="GDU2" s="46"/>
      <c r="GDV2" s="46"/>
      <c r="GDW2" s="46"/>
      <c r="GDX2" s="46"/>
      <c r="GDY2" s="46"/>
      <c r="GDZ2" s="46"/>
      <c r="GEA2" s="46"/>
      <c r="GEB2" s="46"/>
      <c r="GEC2" s="46"/>
      <c r="GED2" s="46"/>
      <c r="GEE2" s="46"/>
      <c r="GEF2" s="46"/>
      <c r="GEG2" s="46"/>
      <c r="GEH2" s="46"/>
      <c r="GEI2" s="46"/>
      <c r="GEJ2" s="46"/>
      <c r="GEK2" s="46"/>
      <c r="GEL2" s="46"/>
      <c r="GEM2" s="46"/>
      <c r="GEN2" s="46"/>
      <c r="GEO2" s="46"/>
      <c r="GEP2" s="46"/>
      <c r="GEQ2" s="46"/>
      <c r="GER2" s="46"/>
      <c r="GES2" s="46"/>
      <c r="GET2" s="46"/>
      <c r="GEU2" s="46"/>
      <c r="GEV2" s="46"/>
      <c r="GEW2" s="46"/>
      <c r="GEX2" s="46"/>
      <c r="GEY2" s="46"/>
      <c r="GEZ2" s="46"/>
      <c r="GFA2" s="46"/>
      <c r="GFB2" s="46"/>
      <c r="GFC2" s="46"/>
      <c r="GFD2" s="46"/>
      <c r="GFE2" s="46"/>
      <c r="GFF2" s="46"/>
      <c r="GFG2" s="46"/>
      <c r="GFH2" s="46"/>
      <c r="GFI2" s="46"/>
      <c r="GFJ2" s="46"/>
      <c r="GFK2" s="46"/>
      <c r="GFL2" s="46"/>
      <c r="GFM2" s="46"/>
      <c r="GFN2" s="46"/>
      <c r="GFO2" s="46"/>
      <c r="GFP2" s="46"/>
      <c r="GFQ2" s="46"/>
      <c r="GFR2" s="46"/>
      <c r="GFS2" s="46"/>
      <c r="GFT2" s="46"/>
      <c r="GFU2" s="46"/>
      <c r="GFV2" s="46"/>
      <c r="GFW2" s="46"/>
      <c r="GFX2" s="46"/>
      <c r="GFY2" s="46"/>
      <c r="GFZ2" s="46"/>
      <c r="GGA2" s="46"/>
      <c r="GGB2" s="46"/>
      <c r="GGC2" s="46"/>
      <c r="GGD2" s="46"/>
      <c r="GGE2" s="46"/>
      <c r="GGF2" s="46"/>
      <c r="GGG2" s="46"/>
      <c r="GGH2" s="46"/>
      <c r="GGI2" s="46"/>
      <c r="GGJ2" s="46"/>
      <c r="GGK2" s="46"/>
      <c r="GGL2" s="46"/>
      <c r="GGM2" s="46"/>
      <c r="GGN2" s="46"/>
      <c r="GGO2" s="46"/>
      <c r="GGP2" s="46"/>
      <c r="GGQ2" s="46"/>
      <c r="GGR2" s="46"/>
      <c r="GGS2" s="46"/>
      <c r="GGT2" s="46"/>
      <c r="GGU2" s="46"/>
      <c r="GGV2" s="46"/>
      <c r="GGW2" s="46"/>
      <c r="GGX2" s="46"/>
      <c r="GGY2" s="46"/>
      <c r="GGZ2" s="46"/>
      <c r="GHA2" s="46"/>
      <c r="GHB2" s="46"/>
      <c r="GHC2" s="46"/>
      <c r="GHD2" s="46"/>
      <c r="GHE2" s="46"/>
      <c r="GHF2" s="46"/>
      <c r="GHG2" s="46"/>
      <c r="GHH2" s="46"/>
      <c r="GHI2" s="46"/>
      <c r="GHJ2" s="46"/>
      <c r="GHK2" s="46"/>
      <c r="GHL2" s="46"/>
      <c r="GHM2" s="46"/>
      <c r="GHN2" s="46"/>
      <c r="GHO2" s="46"/>
      <c r="GHP2" s="46"/>
      <c r="GHQ2" s="46"/>
      <c r="GHR2" s="46"/>
      <c r="GHS2" s="46"/>
      <c r="GHT2" s="46"/>
      <c r="GHU2" s="46"/>
      <c r="GHV2" s="46"/>
      <c r="GHW2" s="46"/>
      <c r="GHX2" s="46"/>
      <c r="GHY2" s="46"/>
      <c r="GHZ2" s="46"/>
      <c r="GIA2" s="46"/>
      <c r="GIB2" s="46"/>
      <c r="GIC2" s="46"/>
      <c r="GID2" s="46"/>
      <c r="GIE2" s="46"/>
      <c r="GIF2" s="46"/>
      <c r="GIG2" s="46"/>
      <c r="GIH2" s="46"/>
      <c r="GII2" s="46"/>
      <c r="GIJ2" s="46"/>
      <c r="GIK2" s="46"/>
      <c r="GIL2" s="46"/>
      <c r="GIM2" s="46"/>
      <c r="GIN2" s="46"/>
      <c r="GIO2" s="46"/>
      <c r="GIP2" s="46"/>
      <c r="GIQ2" s="46"/>
      <c r="GIR2" s="46"/>
      <c r="GIS2" s="46"/>
      <c r="GIT2" s="46"/>
      <c r="GIU2" s="46"/>
      <c r="GIV2" s="46"/>
      <c r="GIW2" s="46"/>
      <c r="GIX2" s="46"/>
      <c r="GIY2" s="46"/>
      <c r="GIZ2" s="46"/>
      <c r="GJA2" s="46"/>
      <c r="GJB2" s="46"/>
      <c r="GJC2" s="46"/>
      <c r="GJD2" s="46"/>
      <c r="GJE2" s="46"/>
      <c r="GJF2" s="46"/>
      <c r="GJG2" s="46"/>
      <c r="GJH2" s="46"/>
      <c r="GJI2" s="46"/>
      <c r="GJJ2" s="46"/>
      <c r="GJK2" s="46"/>
      <c r="GJL2" s="46"/>
      <c r="GJM2" s="46"/>
      <c r="GJN2" s="46"/>
      <c r="GJO2" s="46"/>
      <c r="GJP2" s="46"/>
      <c r="GJQ2" s="46"/>
      <c r="GJR2" s="46"/>
      <c r="GJS2" s="46"/>
      <c r="GJT2" s="46"/>
      <c r="GJU2" s="46"/>
      <c r="GJV2" s="46"/>
      <c r="GJW2" s="46"/>
      <c r="GJX2" s="46"/>
      <c r="GJY2" s="46"/>
      <c r="GJZ2" s="46"/>
      <c r="GKA2" s="46"/>
      <c r="GKB2" s="46"/>
      <c r="GKC2" s="46"/>
      <c r="GKD2" s="46"/>
      <c r="GKE2" s="46"/>
      <c r="GKF2" s="46"/>
      <c r="GKG2" s="46"/>
      <c r="GKH2" s="46"/>
      <c r="GKI2" s="46"/>
      <c r="GKJ2" s="46"/>
      <c r="GKK2" s="46"/>
      <c r="GKL2" s="46"/>
      <c r="GKM2" s="46"/>
      <c r="GKN2" s="46"/>
      <c r="GKO2" s="46"/>
      <c r="GKP2" s="46"/>
      <c r="GKQ2" s="46"/>
      <c r="GKR2" s="46"/>
      <c r="GKS2" s="46"/>
      <c r="GKT2" s="46"/>
      <c r="GKU2" s="46"/>
      <c r="GKV2" s="46"/>
      <c r="GKW2" s="46"/>
      <c r="GKX2" s="46"/>
      <c r="GKY2" s="46"/>
      <c r="GKZ2" s="46"/>
      <c r="GLA2" s="46"/>
      <c r="GLB2" s="46"/>
      <c r="GLC2" s="46"/>
      <c r="GLD2" s="46"/>
      <c r="GLE2" s="46"/>
      <c r="GLF2" s="46"/>
      <c r="GLG2" s="46"/>
      <c r="GLH2" s="46"/>
      <c r="GLI2" s="46"/>
      <c r="GLJ2" s="46"/>
      <c r="GLK2" s="46"/>
      <c r="GLL2" s="46"/>
      <c r="GLM2" s="46"/>
      <c r="GLN2" s="46"/>
      <c r="GLO2" s="46"/>
      <c r="GLP2" s="46"/>
      <c r="GLQ2" s="46"/>
      <c r="GLR2" s="46"/>
      <c r="GLS2" s="46"/>
      <c r="GLT2" s="46"/>
      <c r="GLU2" s="46"/>
      <c r="GLV2" s="46"/>
      <c r="GLW2" s="46"/>
      <c r="GLX2" s="46"/>
      <c r="GLY2" s="46"/>
      <c r="GLZ2" s="46"/>
      <c r="GMA2" s="46"/>
      <c r="GMB2" s="46"/>
      <c r="GMC2" s="46"/>
      <c r="GMD2" s="46"/>
      <c r="GME2" s="46"/>
      <c r="GMF2" s="46"/>
      <c r="GMG2" s="46"/>
      <c r="GMH2" s="46"/>
      <c r="GMI2" s="46"/>
      <c r="GMJ2" s="46"/>
      <c r="GMK2" s="46"/>
      <c r="GML2" s="46"/>
      <c r="GMM2" s="46"/>
      <c r="GMN2" s="46"/>
      <c r="GMO2" s="46"/>
      <c r="GMP2" s="46"/>
      <c r="GMQ2" s="46"/>
      <c r="GMR2" s="46"/>
      <c r="GMS2" s="46"/>
      <c r="GMT2" s="46"/>
      <c r="GMU2" s="46"/>
      <c r="GMV2" s="46"/>
      <c r="GMW2" s="46"/>
      <c r="GMX2" s="46"/>
      <c r="GMY2" s="46"/>
      <c r="GMZ2" s="46"/>
      <c r="GNA2" s="46"/>
      <c r="GNB2" s="46"/>
      <c r="GNC2" s="46"/>
      <c r="GND2" s="46"/>
      <c r="GNE2" s="46"/>
      <c r="GNF2" s="46"/>
      <c r="GNG2" s="46"/>
      <c r="GNH2" s="46"/>
      <c r="GNI2" s="46"/>
      <c r="GNJ2" s="46"/>
      <c r="GNK2" s="46"/>
      <c r="GNL2" s="46"/>
      <c r="GNM2" s="46"/>
      <c r="GNN2" s="46"/>
      <c r="GNO2" s="46"/>
      <c r="GNP2" s="46"/>
      <c r="GNQ2" s="46"/>
      <c r="GNR2" s="46"/>
      <c r="GNS2" s="46"/>
      <c r="GNT2" s="46"/>
      <c r="GNU2" s="46"/>
      <c r="GNV2" s="46"/>
      <c r="GNW2" s="46"/>
      <c r="GNX2" s="46"/>
      <c r="GNY2" s="46"/>
      <c r="GNZ2" s="46"/>
      <c r="GOA2" s="46"/>
      <c r="GOB2" s="46"/>
      <c r="GOC2" s="46"/>
      <c r="GOD2" s="46"/>
      <c r="GOE2" s="46"/>
      <c r="GOF2" s="46"/>
      <c r="GOG2" s="46"/>
      <c r="GOH2" s="46"/>
      <c r="GOI2" s="46"/>
      <c r="GOJ2" s="46"/>
      <c r="GOK2" s="46"/>
      <c r="GOL2" s="46"/>
      <c r="GOM2" s="46"/>
      <c r="GON2" s="46"/>
      <c r="GOO2" s="46"/>
      <c r="GOP2" s="46"/>
      <c r="GOQ2" s="46"/>
      <c r="GOR2" s="46"/>
      <c r="GOS2" s="46"/>
      <c r="GOT2" s="46"/>
      <c r="GOU2" s="46"/>
      <c r="GOV2" s="46"/>
      <c r="GOW2" s="46"/>
      <c r="GOX2" s="46"/>
      <c r="GOY2" s="46"/>
      <c r="GOZ2" s="46"/>
      <c r="GPA2" s="46"/>
      <c r="GPB2" s="46"/>
      <c r="GPC2" s="46"/>
      <c r="GPD2" s="46"/>
      <c r="GPE2" s="46"/>
      <c r="GPF2" s="46"/>
      <c r="GPG2" s="46"/>
      <c r="GPH2" s="46"/>
      <c r="GPI2" s="46"/>
      <c r="GPJ2" s="46"/>
      <c r="GPK2" s="46"/>
      <c r="GPL2" s="46"/>
      <c r="GPM2" s="46"/>
      <c r="GPN2" s="46"/>
      <c r="GPO2" s="46"/>
      <c r="GPP2" s="46"/>
      <c r="GPQ2" s="46"/>
      <c r="GPR2" s="46"/>
      <c r="GPS2" s="46"/>
      <c r="GPT2" s="46"/>
      <c r="GPU2" s="46"/>
      <c r="GPV2" s="46"/>
      <c r="GPW2" s="46"/>
      <c r="GPX2" s="46"/>
      <c r="GPY2" s="46"/>
      <c r="GPZ2" s="46"/>
      <c r="GQA2" s="46"/>
      <c r="GQB2" s="46"/>
      <c r="GQC2" s="46"/>
      <c r="GQD2" s="46"/>
      <c r="GQE2" s="46"/>
      <c r="GQF2" s="46"/>
      <c r="GQG2" s="46"/>
      <c r="GQH2" s="46"/>
      <c r="GQI2" s="46"/>
      <c r="GQJ2" s="46"/>
      <c r="GQK2" s="46"/>
      <c r="GQL2" s="46"/>
      <c r="GQM2" s="46"/>
      <c r="GQN2" s="46"/>
      <c r="GQO2" s="46"/>
      <c r="GQP2" s="46"/>
      <c r="GQQ2" s="46"/>
      <c r="GQR2" s="46"/>
      <c r="GQS2" s="46"/>
      <c r="GQT2" s="46"/>
      <c r="GQU2" s="46"/>
      <c r="GQV2" s="46"/>
      <c r="GQW2" s="46"/>
      <c r="GQX2" s="46"/>
      <c r="GQY2" s="46"/>
      <c r="GQZ2" s="46"/>
      <c r="GRA2" s="46"/>
      <c r="GRB2" s="46"/>
      <c r="GRC2" s="46"/>
      <c r="GRD2" s="46"/>
      <c r="GRE2" s="46"/>
      <c r="GRF2" s="46"/>
      <c r="GRG2" s="46"/>
      <c r="GRH2" s="46"/>
      <c r="GRI2" s="46"/>
      <c r="GRJ2" s="46"/>
      <c r="GRK2" s="46"/>
      <c r="GRL2" s="46"/>
      <c r="GRM2" s="46"/>
      <c r="GRN2" s="46"/>
      <c r="GRO2" s="46"/>
      <c r="GRP2" s="46"/>
      <c r="GRQ2" s="46"/>
      <c r="GRR2" s="46"/>
      <c r="GRS2" s="46"/>
      <c r="GRT2" s="46"/>
      <c r="GRU2" s="46"/>
      <c r="GRV2" s="46"/>
      <c r="GRW2" s="46"/>
      <c r="GRX2" s="46"/>
      <c r="GRY2" s="46"/>
      <c r="GRZ2" s="46"/>
      <c r="GSA2" s="46"/>
      <c r="GSB2" s="46"/>
      <c r="GSC2" s="46"/>
      <c r="GSD2" s="46"/>
      <c r="GSE2" s="46"/>
      <c r="GSF2" s="46"/>
      <c r="GSG2" s="46"/>
      <c r="GSH2" s="46"/>
      <c r="GSI2" s="46"/>
      <c r="GSJ2" s="46"/>
      <c r="GSK2" s="46"/>
      <c r="GSL2" s="46"/>
      <c r="GSM2" s="46"/>
      <c r="GSN2" s="46"/>
      <c r="GSO2" s="46"/>
      <c r="GSP2" s="46"/>
      <c r="GSQ2" s="46"/>
      <c r="GSR2" s="46"/>
      <c r="GSS2" s="46"/>
      <c r="GST2" s="46"/>
      <c r="GSU2" s="46"/>
      <c r="GSV2" s="46"/>
      <c r="GSW2" s="46"/>
      <c r="GSX2" s="46"/>
      <c r="GSY2" s="46"/>
      <c r="GSZ2" s="46"/>
      <c r="GTA2" s="46"/>
      <c r="GTB2" s="46"/>
      <c r="GTC2" s="46"/>
      <c r="GTD2" s="46"/>
      <c r="GTE2" s="46"/>
      <c r="GTF2" s="46"/>
      <c r="GTG2" s="46"/>
      <c r="GTH2" s="46"/>
      <c r="GTI2" s="46"/>
      <c r="GTJ2" s="46"/>
      <c r="GTK2" s="46"/>
      <c r="GTL2" s="46"/>
      <c r="GTM2" s="46"/>
      <c r="GTN2" s="46"/>
      <c r="GTO2" s="46"/>
      <c r="GTP2" s="46"/>
      <c r="GTQ2" s="46"/>
      <c r="GTR2" s="46"/>
      <c r="GTS2" s="46"/>
      <c r="GTT2" s="46"/>
      <c r="GTU2" s="46"/>
      <c r="GTV2" s="46"/>
      <c r="GTW2" s="46"/>
      <c r="GTX2" s="46"/>
      <c r="GTY2" s="46"/>
      <c r="GTZ2" s="46"/>
      <c r="GUA2" s="46"/>
      <c r="GUB2" s="46"/>
      <c r="GUC2" s="46"/>
      <c r="GUD2" s="46"/>
      <c r="GUE2" s="46"/>
      <c r="GUF2" s="46"/>
      <c r="GUG2" s="46"/>
      <c r="GUH2" s="46"/>
      <c r="GUI2" s="46"/>
      <c r="GUJ2" s="46"/>
      <c r="GUK2" s="46"/>
      <c r="GUL2" s="46"/>
      <c r="GUM2" s="46"/>
      <c r="GUN2" s="46"/>
      <c r="GUO2" s="46"/>
      <c r="GUP2" s="46"/>
      <c r="GUQ2" s="46"/>
      <c r="GUR2" s="46"/>
      <c r="GUS2" s="46"/>
      <c r="GUT2" s="46"/>
      <c r="GUU2" s="46"/>
      <c r="GUV2" s="46"/>
      <c r="GUW2" s="46"/>
      <c r="GUX2" s="46"/>
      <c r="GUY2" s="46"/>
      <c r="GUZ2" s="46"/>
      <c r="GVA2" s="46"/>
      <c r="GVB2" s="46"/>
      <c r="GVC2" s="46"/>
      <c r="GVD2" s="46"/>
      <c r="GVE2" s="46"/>
      <c r="GVF2" s="46"/>
      <c r="GVG2" s="46"/>
      <c r="GVH2" s="46"/>
      <c r="GVI2" s="46"/>
      <c r="GVJ2" s="46"/>
      <c r="GVK2" s="46"/>
      <c r="GVL2" s="46"/>
      <c r="GVM2" s="46"/>
      <c r="GVN2" s="46"/>
      <c r="GVO2" s="46"/>
      <c r="GVP2" s="46"/>
      <c r="GVQ2" s="46"/>
      <c r="GVR2" s="46"/>
      <c r="GVS2" s="46"/>
      <c r="GVT2" s="46"/>
      <c r="GVU2" s="46"/>
      <c r="GVV2" s="46"/>
      <c r="GVW2" s="46"/>
      <c r="GVX2" s="46"/>
      <c r="GVY2" s="46"/>
      <c r="GVZ2" s="46"/>
      <c r="GWA2" s="46"/>
      <c r="GWB2" s="46"/>
      <c r="GWC2" s="46"/>
      <c r="GWD2" s="46"/>
      <c r="GWE2" s="46"/>
      <c r="GWF2" s="46"/>
      <c r="GWG2" s="46"/>
      <c r="GWH2" s="46"/>
      <c r="GWI2" s="46"/>
      <c r="GWJ2" s="46"/>
      <c r="GWK2" s="46"/>
      <c r="GWL2" s="46"/>
      <c r="GWM2" s="46"/>
      <c r="GWN2" s="46"/>
      <c r="GWO2" s="46"/>
      <c r="GWP2" s="46"/>
      <c r="GWQ2" s="46"/>
      <c r="GWR2" s="46"/>
      <c r="GWS2" s="46"/>
      <c r="GWT2" s="46"/>
      <c r="GWU2" s="46"/>
      <c r="GWV2" s="46"/>
      <c r="GWW2" s="46"/>
      <c r="GWX2" s="46"/>
      <c r="GWY2" s="46"/>
      <c r="GWZ2" s="46"/>
      <c r="GXA2" s="46"/>
      <c r="GXB2" s="46"/>
      <c r="GXC2" s="46"/>
      <c r="GXD2" s="46"/>
      <c r="GXE2" s="46"/>
      <c r="GXF2" s="46"/>
      <c r="GXG2" s="46"/>
      <c r="GXH2" s="46"/>
      <c r="GXI2" s="46"/>
      <c r="GXJ2" s="46"/>
      <c r="GXK2" s="46"/>
      <c r="GXL2" s="46"/>
      <c r="GXM2" s="46"/>
      <c r="GXN2" s="46"/>
      <c r="GXO2" s="46"/>
      <c r="GXP2" s="46"/>
      <c r="GXQ2" s="46"/>
      <c r="GXR2" s="46"/>
      <c r="GXS2" s="46"/>
      <c r="GXT2" s="46"/>
      <c r="GXU2" s="46"/>
      <c r="GXV2" s="46"/>
      <c r="GXW2" s="46"/>
      <c r="GXX2" s="46"/>
      <c r="GXY2" s="46"/>
      <c r="GXZ2" s="46"/>
      <c r="GYA2" s="46"/>
      <c r="GYB2" s="46"/>
      <c r="GYC2" s="46"/>
      <c r="GYD2" s="46"/>
      <c r="GYE2" s="46"/>
      <c r="GYF2" s="46"/>
      <c r="GYG2" s="46"/>
      <c r="GYH2" s="46"/>
      <c r="GYI2" s="46"/>
      <c r="GYJ2" s="46"/>
      <c r="GYK2" s="46"/>
      <c r="GYL2" s="46"/>
      <c r="GYM2" s="46"/>
      <c r="GYN2" s="46"/>
      <c r="GYO2" s="46"/>
      <c r="GYP2" s="46"/>
      <c r="GYQ2" s="46"/>
      <c r="GYR2" s="46"/>
      <c r="GYS2" s="46"/>
      <c r="GYT2" s="46"/>
      <c r="GYU2" s="46"/>
      <c r="GYV2" s="46"/>
      <c r="GYW2" s="46"/>
      <c r="GYX2" s="46"/>
      <c r="GYY2" s="46"/>
      <c r="GYZ2" s="46"/>
      <c r="GZA2" s="46"/>
      <c r="GZB2" s="46"/>
      <c r="GZC2" s="46"/>
      <c r="GZD2" s="46"/>
      <c r="GZE2" s="46"/>
      <c r="GZF2" s="46"/>
      <c r="GZG2" s="46"/>
      <c r="GZH2" s="46"/>
      <c r="GZI2" s="46"/>
      <c r="GZJ2" s="46"/>
      <c r="GZK2" s="46"/>
      <c r="GZL2" s="46"/>
      <c r="GZM2" s="46"/>
      <c r="GZN2" s="46"/>
      <c r="GZO2" s="46"/>
      <c r="GZP2" s="46"/>
      <c r="GZQ2" s="46"/>
      <c r="GZR2" s="46"/>
      <c r="GZS2" s="46"/>
      <c r="GZT2" s="46"/>
      <c r="GZU2" s="46"/>
      <c r="GZV2" s="46"/>
      <c r="GZW2" s="46"/>
      <c r="GZX2" s="46"/>
      <c r="GZY2" s="46"/>
      <c r="GZZ2" s="46"/>
      <c r="HAA2" s="46"/>
      <c r="HAB2" s="46"/>
      <c r="HAC2" s="46"/>
      <c r="HAD2" s="46"/>
      <c r="HAE2" s="46"/>
      <c r="HAF2" s="46"/>
      <c r="HAG2" s="46"/>
      <c r="HAH2" s="46"/>
      <c r="HAI2" s="46"/>
      <c r="HAJ2" s="46"/>
      <c r="HAK2" s="46"/>
      <c r="HAL2" s="46"/>
      <c r="HAM2" s="46"/>
      <c r="HAN2" s="46"/>
      <c r="HAO2" s="46"/>
      <c r="HAP2" s="46"/>
      <c r="HAQ2" s="46"/>
      <c r="HAR2" s="46"/>
      <c r="HAS2" s="46"/>
      <c r="HAT2" s="46"/>
      <c r="HAU2" s="46"/>
      <c r="HAV2" s="46"/>
      <c r="HAW2" s="46"/>
      <c r="HAX2" s="46"/>
      <c r="HAY2" s="46"/>
      <c r="HAZ2" s="46"/>
      <c r="HBA2" s="46"/>
      <c r="HBB2" s="46"/>
      <c r="HBC2" s="46"/>
      <c r="HBD2" s="46"/>
      <c r="HBE2" s="46"/>
      <c r="HBF2" s="46"/>
      <c r="HBG2" s="46"/>
      <c r="HBH2" s="46"/>
      <c r="HBI2" s="46"/>
      <c r="HBJ2" s="46"/>
      <c r="HBK2" s="46"/>
      <c r="HBL2" s="46"/>
      <c r="HBM2" s="46"/>
      <c r="HBN2" s="46"/>
      <c r="HBO2" s="46"/>
      <c r="HBP2" s="46"/>
      <c r="HBQ2" s="46"/>
      <c r="HBR2" s="46"/>
      <c r="HBS2" s="46"/>
      <c r="HBT2" s="46"/>
      <c r="HBU2" s="46"/>
      <c r="HBV2" s="46"/>
      <c r="HBW2" s="46"/>
      <c r="HBX2" s="46"/>
      <c r="HBY2" s="46"/>
      <c r="HBZ2" s="46"/>
      <c r="HCA2" s="46"/>
      <c r="HCB2" s="46"/>
      <c r="HCC2" s="46"/>
      <c r="HCD2" s="46"/>
      <c r="HCE2" s="46"/>
      <c r="HCF2" s="46"/>
      <c r="HCG2" s="46"/>
      <c r="HCH2" s="46"/>
      <c r="HCI2" s="46"/>
      <c r="HCJ2" s="46"/>
      <c r="HCK2" s="46"/>
      <c r="HCL2" s="46"/>
      <c r="HCM2" s="46"/>
      <c r="HCN2" s="46"/>
      <c r="HCO2" s="46"/>
      <c r="HCP2" s="46"/>
      <c r="HCQ2" s="46"/>
      <c r="HCR2" s="46"/>
      <c r="HCS2" s="46"/>
      <c r="HCT2" s="46"/>
      <c r="HCU2" s="46"/>
      <c r="HCV2" s="46"/>
      <c r="HCW2" s="46"/>
      <c r="HCX2" s="46"/>
      <c r="HCY2" s="46"/>
      <c r="HCZ2" s="46"/>
      <c r="HDA2" s="46"/>
      <c r="HDB2" s="46"/>
      <c r="HDC2" s="46"/>
      <c r="HDD2" s="46"/>
      <c r="HDE2" s="46"/>
      <c r="HDF2" s="46"/>
      <c r="HDG2" s="46"/>
      <c r="HDH2" s="46"/>
      <c r="HDI2" s="46"/>
      <c r="HDJ2" s="46"/>
      <c r="HDK2" s="46"/>
      <c r="HDL2" s="46"/>
      <c r="HDM2" s="46"/>
      <c r="HDN2" s="46"/>
      <c r="HDO2" s="46"/>
      <c r="HDP2" s="46"/>
      <c r="HDQ2" s="46"/>
      <c r="HDR2" s="46"/>
      <c r="HDS2" s="46"/>
      <c r="HDT2" s="46"/>
      <c r="HDU2" s="46"/>
      <c r="HDV2" s="46"/>
      <c r="HDW2" s="46"/>
      <c r="HDX2" s="46"/>
      <c r="HDY2" s="46"/>
      <c r="HDZ2" s="46"/>
      <c r="HEA2" s="46"/>
      <c r="HEB2" s="46"/>
      <c r="HEC2" s="46"/>
      <c r="HED2" s="46"/>
      <c r="HEE2" s="46"/>
      <c r="HEF2" s="46"/>
      <c r="HEG2" s="46"/>
      <c r="HEH2" s="46"/>
      <c r="HEI2" s="46"/>
      <c r="HEJ2" s="46"/>
      <c r="HEK2" s="46"/>
      <c r="HEL2" s="46"/>
      <c r="HEM2" s="46"/>
      <c r="HEN2" s="46"/>
      <c r="HEO2" s="46"/>
      <c r="HEP2" s="46"/>
      <c r="HEQ2" s="46"/>
      <c r="HER2" s="46"/>
      <c r="HES2" s="46"/>
      <c r="HET2" s="46"/>
      <c r="HEU2" s="46"/>
      <c r="HEV2" s="46"/>
      <c r="HEW2" s="46"/>
      <c r="HEX2" s="46"/>
      <c r="HEY2" s="46"/>
      <c r="HEZ2" s="46"/>
      <c r="HFA2" s="46"/>
      <c r="HFB2" s="46"/>
      <c r="HFC2" s="46"/>
      <c r="HFD2" s="46"/>
      <c r="HFE2" s="46"/>
      <c r="HFF2" s="46"/>
      <c r="HFG2" s="46"/>
      <c r="HFH2" s="46"/>
      <c r="HFI2" s="46"/>
      <c r="HFJ2" s="46"/>
      <c r="HFK2" s="46"/>
      <c r="HFL2" s="46"/>
      <c r="HFM2" s="46"/>
      <c r="HFN2" s="46"/>
      <c r="HFO2" s="46"/>
      <c r="HFP2" s="46"/>
      <c r="HFQ2" s="46"/>
      <c r="HFR2" s="46"/>
      <c r="HFS2" s="46"/>
      <c r="HFT2" s="46"/>
      <c r="HFU2" s="46"/>
      <c r="HFV2" s="46"/>
      <c r="HFW2" s="46"/>
      <c r="HFX2" s="46"/>
      <c r="HFY2" s="46"/>
      <c r="HFZ2" s="46"/>
      <c r="HGA2" s="46"/>
      <c r="HGB2" s="46"/>
      <c r="HGC2" s="46"/>
      <c r="HGD2" s="46"/>
      <c r="HGE2" s="46"/>
      <c r="HGF2" s="46"/>
      <c r="HGG2" s="46"/>
      <c r="HGH2" s="46"/>
      <c r="HGI2" s="46"/>
      <c r="HGJ2" s="46"/>
      <c r="HGK2" s="46"/>
      <c r="HGL2" s="46"/>
      <c r="HGM2" s="46"/>
      <c r="HGN2" s="46"/>
      <c r="HGO2" s="46"/>
      <c r="HGP2" s="46"/>
      <c r="HGQ2" s="46"/>
      <c r="HGR2" s="46"/>
      <c r="HGS2" s="46"/>
      <c r="HGT2" s="46"/>
      <c r="HGU2" s="46"/>
      <c r="HGV2" s="46"/>
      <c r="HGW2" s="46"/>
      <c r="HGX2" s="46"/>
      <c r="HGY2" s="46"/>
      <c r="HGZ2" s="46"/>
      <c r="HHA2" s="46"/>
      <c r="HHB2" s="46"/>
      <c r="HHC2" s="46"/>
      <c r="HHD2" s="46"/>
      <c r="HHE2" s="46"/>
      <c r="HHF2" s="46"/>
      <c r="HHG2" s="46"/>
      <c r="HHH2" s="46"/>
      <c r="HHI2" s="46"/>
      <c r="HHJ2" s="46"/>
      <c r="HHK2" s="46"/>
      <c r="HHL2" s="46"/>
      <c r="HHM2" s="46"/>
      <c r="HHN2" s="46"/>
      <c r="HHO2" s="46"/>
      <c r="HHP2" s="46"/>
      <c r="HHQ2" s="46"/>
      <c r="HHR2" s="46"/>
      <c r="HHS2" s="46"/>
      <c r="HHT2" s="46"/>
      <c r="HHU2" s="46"/>
      <c r="HHV2" s="46"/>
      <c r="HHW2" s="46"/>
      <c r="HHX2" s="46"/>
      <c r="HHY2" s="46"/>
      <c r="HHZ2" s="46"/>
      <c r="HIA2" s="46"/>
      <c r="HIB2" s="46"/>
      <c r="HIC2" s="46"/>
      <c r="HID2" s="46"/>
      <c r="HIE2" s="46"/>
      <c r="HIF2" s="46"/>
      <c r="HIG2" s="46"/>
      <c r="HIH2" s="46"/>
      <c r="HII2" s="46"/>
      <c r="HIJ2" s="46"/>
      <c r="HIK2" s="46"/>
      <c r="HIL2" s="46"/>
      <c r="HIM2" s="46"/>
      <c r="HIN2" s="46"/>
      <c r="HIO2" s="46"/>
      <c r="HIP2" s="46"/>
      <c r="HIQ2" s="46"/>
      <c r="HIR2" s="46"/>
      <c r="HIS2" s="46"/>
      <c r="HIT2" s="46"/>
      <c r="HIU2" s="46"/>
      <c r="HIV2" s="46"/>
      <c r="HIW2" s="46"/>
      <c r="HIX2" s="46"/>
      <c r="HIY2" s="46"/>
      <c r="HIZ2" s="46"/>
      <c r="HJA2" s="46"/>
      <c r="HJB2" s="46"/>
      <c r="HJC2" s="46"/>
      <c r="HJD2" s="46"/>
      <c r="HJE2" s="46"/>
      <c r="HJF2" s="46"/>
      <c r="HJG2" s="46"/>
      <c r="HJH2" s="46"/>
      <c r="HJI2" s="46"/>
      <c r="HJJ2" s="46"/>
      <c r="HJK2" s="46"/>
      <c r="HJL2" s="46"/>
      <c r="HJM2" s="46"/>
      <c r="HJN2" s="46"/>
      <c r="HJO2" s="46"/>
      <c r="HJP2" s="46"/>
      <c r="HJQ2" s="46"/>
      <c r="HJR2" s="46"/>
      <c r="HJS2" s="46"/>
      <c r="HJT2" s="46"/>
      <c r="HJU2" s="46"/>
      <c r="HJV2" s="46"/>
      <c r="HJW2" s="46"/>
      <c r="HJX2" s="46"/>
      <c r="HJY2" s="46"/>
      <c r="HJZ2" s="46"/>
      <c r="HKA2" s="46"/>
      <c r="HKB2" s="46"/>
      <c r="HKC2" s="46"/>
      <c r="HKD2" s="46"/>
      <c r="HKE2" s="46"/>
      <c r="HKF2" s="46"/>
      <c r="HKG2" s="46"/>
      <c r="HKH2" s="46"/>
      <c r="HKI2" s="46"/>
      <c r="HKJ2" s="46"/>
      <c r="HKK2" s="46"/>
      <c r="HKL2" s="46"/>
      <c r="HKM2" s="46"/>
      <c r="HKN2" s="46"/>
      <c r="HKO2" s="46"/>
      <c r="HKP2" s="46"/>
      <c r="HKQ2" s="46"/>
      <c r="HKR2" s="46"/>
      <c r="HKS2" s="46"/>
      <c r="HKT2" s="46"/>
      <c r="HKU2" s="46"/>
      <c r="HKV2" s="46"/>
      <c r="HKW2" s="46"/>
      <c r="HKX2" s="46"/>
      <c r="HKY2" s="46"/>
      <c r="HKZ2" s="46"/>
      <c r="HLA2" s="46"/>
      <c r="HLB2" s="46"/>
      <c r="HLC2" s="46"/>
      <c r="HLD2" s="46"/>
      <c r="HLE2" s="46"/>
      <c r="HLF2" s="46"/>
      <c r="HLG2" s="46"/>
      <c r="HLH2" s="46"/>
      <c r="HLI2" s="46"/>
      <c r="HLJ2" s="46"/>
      <c r="HLK2" s="46"/>
      <c r="HLL2" s="46"/>
      <c r="HLM2" s="46"/>
      <c r="HLN2" s="46"/>
      <c r="HLO2" s="46"/>
      <c r="HLP2" s="46"/>
      <c r="HLQ2" s="46"/>
      <c r="HLR2" s="46"/>
      <c r="HLS2" s="46"/>
      <c r="HLT2" s="46"/>
      <c r="HLU2" s="46"/>
      <c r="HLV2" s="46"/>
      <c r="HLW2" s="46"/>
      <c r="HLX2" s="46"/>
      <c r="HLY2" s="46"/>
      <c r="HLZ2" s="46"/>
      <c r="HMA2" s="46"/>
      <c r="HMB2" s="46"/>
      <c r="HMC2" s="46"/>
      <c r="HMD2" s="46"/>
      <c r="HME2" s="46"/>
      <c r="HMF2" s="46"/>
      <c r="HMG2" s="46"/>
      <c r="HMH2" s="46"/>
      <c r="HMI2" s="46"/>
      <c r="HMJ2" s="46"/>
      <c r="HMK2" s="46"/>
      <c r="HML2" s="46"/>
      <c r="HMM2" s="46"/>
      <c r="HMN2" s="46"/>
      <c r="HMO2" s="46"/>
      <c r="HMP2" s="46"/>
      <c r="HMQ2" s="46"/>
      <c r="HMR2" s="46"/>
      <c r="HMS2" s="46"/>
      <c r="HMT2" s="46"/>
      <c r="HMU2" s="46"/>
      <c r="HMV2" s="46"/>
      <c r="HMW2" s="46"/>
      <c r="HMX2" s="46"/>
      <c r="HMY2" s="46"/>
      <c r="HMZ2" s="46"/>
      <c r="HNA2" s="46"/>
      <c r="HNB2" s="46"/>
      <c r="HNC2" s="46"/>
      <c r="HND2" s="46"/>
      <c r="HNE2" s="46"/>
      <c r="HNF2" s="46"/>
      <c r="HNG2" s="46"/>
      <c r="HNH2" s="46"/>
      <c r="HNI2" s="46"/>
      <c r="HNJ2" s="46"/>
      <c r="HNK2" s="46"/>
      <c r="HNL2" s="46"/>
      <c r="HNM2" s="46"/>
      <c r="HNN2" s="46"/>
      <c r="HNO2" s="46"/>
      <c r="HNP2" s="46"/>
      <c r="HNQ2" s="46"/>
      <c r="HNR2" s="46"/>
      <c r="HNS2" s="46"/>
      <c r="HNT2" s="46"/>
      <c r="HNU2" s="46"/>
      <c r="HNV2" s="46"/>
      <c r="HNW2" s="46"/>
      <c r="HNX2" s="46"/>
      <c r="HNY2" s="46"/>
      <c r="HNZ2" s="46"/>
      <c r="HOA2" s="46"/>
      <c r="HOB2" s="46"/>
      <c r="HOC2" s="46"/>
      <c r="HOD2" s="46"/>
      <c r="HOE2" s="46"/>
      <c r="HOF2" s="46"/>
      <c r="HOG2" s="46"/>
      <c r="HOH2" s="46"/>
      <c r="HOI2" s="46"/>
      <c r="HOJ2" s="46"/>
      <c r="HOK2" s="46"/>
      <c r="HOL2" s="46"/>
      <c r="HOM2" s="46"/>
      <c r="HON2" s="46"/>
      <c r="HOO2" s="46"/>
      <c r="HOP2" s="46"/>
      <c r="HOQ2" s="46"/>
      <c r="HOR2" s="46"/>
      <c r="HOS2" s="46"/>
      <c r="HOT2" s="46"/>
      <c r="HOU2" s="46"/>
      <c r="HOV2" s="46"/>
      <c r="HOW2" s="46"/>
      <c r="HOX2" s="46"/>
      <c r="HOY2" s="46"/>
      <c r="HOZ2" s="46"/>
      <c r="HPA2" s="46"/>
      <c r="HPB2" s="46"/>
      <c r="HPC2" s="46"/>
      <c r="HPD2" s="46"/>
      <c r="HPE2" s="46"/>
      <c r="HPF2" s="46"/>
      <c r="HPG2" s="46"/>
      <c r="HPH2" s="46"/>
      <c r="HPI2" s="46"/>
      <c r="HPJ2" s="46"/>
      <c r="HPK2" s="46"/>
      <c r="HPL2" s="46"/>
      <c r="HPM2" s="46"/>
      <c r="HPN2" s="46"/>
      <c r="HPO2" s="46"/>
      <c r="HPP2" s="46"/>
      <c r="HPQ2" s="46"/>
      <c r="HPR2" s="46"/>
      <c r="HPS2" s="46"/>
      <c r="HPT2" s="46"/>
      <c r="HPU2" s="46"/>
      <c r="HPV2" s="46"/>
      <c r="HPW2" s="46"/>
      <c r="HPX2" s="46"/>
      <c r="HPY2" s="46"/>
      <c r="HPZ2" s="46"/>
      <c r="HQA2" s="46"/>
      <c r="HQB2" s="46"/>
      <c r="HQC2" s="46"/>
      <c r="HQD2" s="46"/>
      <c r="HQE2" s="46"/>
      <c r="HQF2" s="46"/>
      <c r="HQG2" s="46"/>
      <c r="HQH2" s="46"/>
      <c r="HQI2" s="46"/>
      <c r="HQJ2" s="46"/>
      <c r="HQK2" s="46"/>
      <c r="HQL2" s="46"/>
      <c r="HQM2" s="46"/>
      <c r="HQN2" s="46"/>
      <c r="HQO2" s="46"/>
      <c r="HQP2" s="46"/>
      <c r="HQQ2" s="46"/>
      <c r="HQR2" s="46"/>
      <c r="HQS2" s="46"/>
      <c r="HQT2" s="46"/>
      <c r="HQU2" s="46"/>
      <c r="HQV2" s="46"/>
      <c r="HQW2" s="46"/>
      <c r="HQX2" s="46"/>
      <c r="HQY2" s="46"/>
      <c r="HQZ2" s="46"/>
      <c r="HRA2" s="46"/>
      <c r="HRB2" s="46"/>
      <c r="HRC2" s="46"/>
      <c r="HRD2" s="46"/>
      <c r="HRE2" s="46"/>
      <c r="HRF2" s="46"/>
      <c r="HRG2" s="46"/>
      <c r="HRH2" s="46"/>
      <c r="HRI2" s="46"/>
      <c r="HRJ2" s="46"/>
      <c r="HRK2" s="46"/>
      <c r="HRL2" s="46"/>
      <c r="HRM2" s="46"/>
      <c r="HRN2" s="46"/>
      <c r="HRO2" s="46"/>
      <c r="HRP2" s="46"/>
      <c r="HRQ2" s="46"/>
      <c r="HRR2" s="46"/>
      <c r="HRS2" s="46"/>
      <c r="HRT2" s="46"/>
      <c r="HRU2" s="46"/>
      <c r="HRV2" s="46"/>
      <c r="HRW2" s="46"/>
      <c r="HRX2" s="46"/>
      <c r="HRY2" s="46"/>
      <c r="HRZ2" s="46"/>
      <c r="HSA2" s="46"/>
      <c r="HSB2" s="46"/>
      <c r="HSC2" s="46"/>
      <c r="HSD2" s="46"/>
      <c r="HSE2" s="46"/>
      <c r="HSF2" s="46"/>
      <c r="HSG2" s="46"/>
      <c r="HSH2" s="46"/>
      <c r="HSI2" s="46"/>
      <c r="HSJ2" s="46"/>
      <c r="HSK2" s="46"/>
      <c r="HSL2" s="46"/>
      <c r="HSM2" s="46"/>
      <c r="HSN2" s="46"/>
      <c r="HSO2" s="46"/>
      <c r="HSP2" s="46"/>
      <c r="HSQ2" s="46"/>
      <c r="HSR2" s="46"/>
      <c r="HSS2" s="46"/>
      <c r="HST2" s="46"/>
      <c r="HSU2" s="46"/>
      <c r="HSV2" s="46"/>
      <c r="HSW2" s="46"/>
      <c r="HSX2" s="46"/>
      <c r="HSY2" s="46"/>
      <c r="HSZ2" s="46"/>
      <c r="HTA2" s="46"/>
      <c r="HTB2" s="46"/>
      <c r="HTC2" s="46"/>
      <c r="HTD2" s="46"/>
      <c r="HTE2" s="46"/>
      <c r="HTF2" s="46"/>
      <c r="HTG2" s="46"/>
      <c r="HTH2" s="46"/>
      <c r="HTI2" s="46"/>
      <c r="HTJ2" s="46"/>
      <c r="HTK2" s="46"/>
      <c r="HTL2" s="46"/>
      <c r="HTM2" s="46"/>
      <c r="HTN2" s="46"/>
      <c r="HTO2" s="46"/>
      <c r="HTP2" s="46"/>
      <c r="HTQ2" s="46"/>
      <c r="HTR2" s="46"/>
      <c r="HTS2" s="46"/>
      <c r="HTT2" s="46"/>
      <c r="HTU2" s="46"/>
      <c r="HTV2" s="46"/>
      <c r="HTW2" s="46"/>
      <c r="HTX2" s="46"/>
      <c r="HTY2" s="46"/>
      <c r="HTZ2" s="46"/>
      <c r="HUA2" s="46"/>
      <c r="HUB2" s="46"/>
      <c r="HUC2" s="46"/>
      <c r="HUD2" s="46"/>
      <c r="HUE2" s="46"/>
      <c r="HUF2" s="46"/>
      <c r="HUG2" s="46"/>
      <c r="HUH2" s="46"/>
      <c r="HUI2" s="46"/>
      <c r="HUJ2" s="46"/>
      <c r="HUK2" s="46"/>
      <c r="HUL2" s="46"/>
      <c r="HUM2" s="46"/>
      <c r="HUN2" s="46"/>
      <c r="HUO2" s="46"/>
      <c r="HUP2" s="46"/>
      <c r="HUQ2" s="46"/>
      <c r="HUR2" s="46"/>
      <c r="HUS2" s="46"/>
      <c r="HUT2" s="46"/>
      <c r="HUU2" s="46"/>
      <c r="HUV2" s="46"/>
      <c r="HUW2" s="46"/>
      <c r="HUX2" s="46"/>
      <c r="HUY2" s="46"/>
      <c r="HUZ2" s="46"/>
      <c r="HVA2" s="46"/>
      <c r="HVB2" s="46"/>
      <c r="HVC2" s="46"/>
      <c r="HVD2" s="46"/>
      <c r="HVE2" s="46"/>
      <c r="HVF2" s="46"/>
      <c r="HVG2" s="46"/>
      <c r="HVH2" s="46"/>
      <c r="HVI2" s="46"/>
      <c r="HVJ2" s="46"/>
      <c r="HVK2" s="46"/>
      <c r="HVL2" s="46"/>
      <c r="HVM2" s="46"/>
      <c r="HVN2" s="46"/>
      <c r="HVO2" s="46"/>
      <c r="HVP2" s="46"/>
      <c r="HVQ2" s="46"/>
      <c r="HVR2" s="46"/>
      <c r="HVS2" s="46"/>
      <c r="HVT2" s="46"/>
      <c r="HVU2" s="46"/>
      <c r="HVV2" s="46"/>
      <c r="HVW2" s="46"/>
      <c r="HVX2" s="46"/>
      <c r="HVY2" s="46"/>
      <c r="HVZ2" s="46"/>
      <c r="HWA2" s="46"/>
      <c r="HWB2" s="46"/>
      <c r="HWC2" s="46"/>
      <c r="HWD2" s="46"/>
      <c r="HWE2" s="46"/>
      <c r="HWF2" s="46"/>
      <c r="HWG2" s="46"/>
      <c r="HWH2" s="46"/>
      <c r="HWI2" s="46"/>
      <c r="HWJ2" s="46"/>
      <c r="HWK2" s="46"/>
      <c r="HWL2" s="46"/>
      <c r="HWM2" s="46"/>
      <c r="HWN2" s="46"/>
      <c r="HWO2" s="46"/>
      <c r="HWP2" s="46"/>
      <c r="HWQ2" s="46"/>
      <c r="HWR2" s="46"/>
      <c r="HWS2" s="46"/>
      <c r="HWT2" s="46"/>
      <c r="HWU2" s="46"/>
      <c r="HWV2" s="46"/>
      <c r="HWW2" s="46"/>
      <c r="HWX2" s="46"/>
      <c r="HWY2" s="46"/>
      <c r="HWZ2" s="46"/>
      <c r="HXA2" s="46"/>
      <c r="HXB2" s="46"/>
      <c r="HXC2" s="46"/>
      <c r="HXD2" s="46"/>
      <c r="HXE2" s="46"/>
      <c r="HXF2" s="46"/>
      <c r="HXG2" s="46"/>
      <c r="HXH2" s="46"/>
      <c r="HXI2" s="46"/>
      <c r="HXJ2" s="46"/>
      <c r="HXK2" s="46"/>
      <c r="HXL2" s="46"/>
      <c r="HXM2" s="46"/>
      <c r="HXN2" s="46"/>
      <c r="HXO2" s="46"/>
      <c r="HXP2" s="46"/>
      <c r="HXQ2" s="46"/>
      <c r="HXR2" s="46"/>
      <c r="HXS2" s="46"/>
      <c r="HXT2" s="46"/>
      <c r="HXU2" s="46"/>
      <c r="HXV2" s="46"/>
      <c r="HXW2" s="46"/>
      <c r="HXX2" s="46"/>
      <c r="HXY2" s="46"/>
      <c r="HXZ2" s="46"/>
      <c r="HYA2" s="46"/>
      <c r="HYB2" s="46"/>
      <c r="HYC2" s="46"/>
      <c r="HYD2" s="46"/>
      <c r="HYE2" s="46"/>
      <c r="HYF2" s="46"/>
      <c r="HYG2" s="46"/>
      <c r="HYH2" s="46"/>
      <c r="HYI2" s="46"/>
      <c r="HYJ2" s="46"/>
      <c r="HYK2" s="46"/>
      <c r="HYL2" s="46"/>
      <c r="HYM2" s="46"/>
      <c r="HYN2" s="46"/>
      <c r="HYO2" s="46"/>
      <c r="HYP2" s="46"/>
      <c r="HYQ2" s="46"/>
      <c r="HYR2" s="46"/>
      <c r="HYS2" s="46"/>
      <c r="HYT2" s="46"/>
      <c r="HYU2" s="46"/>
      <c r="HYV2" s="46"/>
      <c r="HYW2" s="46"/>
      <c r="HYX2" s="46"/>
      <c r="HYY2" s="46"/>
      <c r="HYZ2" s="46"/>
      <c r="HZA2" s="46"/>
      <c r="HZB2" s="46"/>
      <c r="HZC2" s="46"/>
      <c r="HZD2" s="46"/>
      <c r="HZE2" s="46"/>
      <c r="HZF2" s="46"/>
      <c r="HZG2" s="46"/>
      <c r="HZH2" s="46"/>
      <c r="HZI2" s="46"/>
      <c r="HZJ2" s="46"/>
      <c r="HZK2" s="46"/>
      <c r="HZL2" s="46"/>
      <c r="HZM2" s="46"/>
      <c r="HZN2" s="46"/>
      <c r="HZO2" s="46"/>
      <c r="HZP2" s="46"/>
      <c r="HZQ2" s="46"/>
      <c r="HZR2" s="46"/>
      <c r="HZS2" s="46"/>
      <c r="HZT2" s="46"/>
      <c r="HZU2" s="46"/>
      <c r="HZV2" s="46"/>
      <c r="HZW2" s="46"/>
      <c r="HZX2" s="46"/>
      <c r="HZY2" s="46"/>
      <c r="HZZ2" s="46"/>
      <c r="IAA2" s="46"/>
      <c r="IAB2" s="46"/>
      <c r="IAC2" s="46"/>
      <c r="IAD2" s="46"/>
      <c r="IAE2" s="46"/>
      <c r="IAF2" s="46"/>
      <c r="IAG2" s="46"/>
      <c r="IAH2" s="46"/>
      <c r="IAI2" s="46"/>
      <c r="IAJ2" s="46"/>
      <c r="IAK2" s="46"/>
      <c r="IAL2" s="46"/>
      <c r="IAM2" s="46"/>
      <c r="IAN2" s="46"/>
      <c r="IAO2" s="46"/>
      <c r="IAP2" s="46"/>
      <c r="IAQ2" s="46"/>
      <c r="IAR2" s="46"/>
      <c r="IAS2" s="46"/>
      <c r="IAT2" s="46"/>
      <c r="IAU2" s="46"/>
      <c r="IAV2" s="46"/>
      <c r="IAW2" s="46"/>
      <c r="IAX2" s="46"/>
      <c r="IAY2" s="46"/>
      <c r="IAZ2" s="46"/>
      <c r="IBA2" s="46"/>
      <c r="IBB2" s="46"/>
      <c r="IBC2" s="46"/>
      <c r="IBD2" s="46"/>
      <c r="IBE2" s="46"/>
      <c r="IBF2" s="46"/>
      <c r="IBG2" s="46"/>
      <c r="IBH2" s="46"/>
      <c r="IBI2" s="46"/>
      <c r="IBJ2" s="46"/>
      <c r="IBK2" s="46"/>
      <c r="IBL2" s="46"/>
      <c r="IBM2" s="46"/>
      <c r="IBN2" s="46"/>
      <c r="IBO2" s="46"/>
      <c r="IBP2" s="46"/>
      <c r="IBQ2" s="46"/>
      <c r="IBR2" s="46"/>
      <c r="IBS2" s="46"/>
      <c r="IBT2" s="46"/>
      <c r="IBU2" s="46"/>
      <c r="IBV2" s="46"/>
      <c r="IBW2" s="46"/>
      <c r="IBX2" s="46"/>
      <c r="IBY2" s="46"/>
      <c r="IBZ2" s="46"/>
      <c r="ICA2" s="46"/>
      <c r="ICB2" s="46"/>
      <c r="ICC2" s="46"/>
      <c r="ICD2" s="46"/>
      <c r="ICE2" s="46"/>
      <c r="ICF2" s="46"/>
      <c r="ICG2" s="46"/>
      <c r="ICH2" s="46"/>
      <c r="ICI2" s="46"/>
      <c r="ICJ2" s="46"/>
      <c r="ICK2" s="46"/>
      <c r="ICL2" s="46"/>
      <c r="ICM2" s="46"/>
      <c r="ICN2" s="46"/>
      <c r="ICO2" s="46"/>
      <c r="ICP2" s="46"/>
      <c r="ICQ2" s="46"/>
      <c r="ICR2" s="46"/>
      <c r="ICS2" s="46"/>
      <c r="ICT2" s="46"/>
      <c r="ICU2" s="46"/>
      <c r="ICV2" s="46"/>
      <c r="ICW2" s="46"/>
      <c r="ICX2" s="46"/>
      <c r="ICY2" s="46"/>
      <c r="ICZ2" s="46"/>
      <c r="IDA2" s="46"/>
      <c r="IDB2" s="46"/>
      <c r="IDC2" s="46"/>
      <c r="IDD2" s="46"/>
      <c r="IDE2" s="46"/>
      <c r="IDF2" s="46"/>
      <c r="IDG2" s="46"/>
      <c r="IDH2" s="46"/>
      <c r="IDI2" s="46"/>
      <c r="IDJ2" s="46"/>
      <c r="IDK2" s="46"/>
      <c r="IDL2" s="46"/>
      <c r="IDM2" s="46"/>
      <c r="IDN2" s="46"/>
      <c r="IDO2" s="46"/>
      <c r="IDP2" s="46"/>
      <c r="IDQ2" s="46"/>
      <c r="IDR2" s="46"/>
      <c r="IDS2" s="46"/>
      <c r="IDT2" s="46"/>
      <c r="IDU2" s="46"/>
      <c r="IDV2" s="46"/>
      <c r="IDW2" s="46"/>
      <c r="IDX2" s="46"/>
      <c r="IDY2" s="46"/>
      <c r="IDZ2" s="46"/>
      <c r="IEA2" s="46"/>
      <c r="IEB2" s="46"/>
      <c r="IEC2" s="46"/>
      <c r="IED2" s="46"/>
      <c r="IEE2" s="46"/>
      <c r="IEF2" s="46"/>
      <c r="IEG2" s="46"/>
      <c r="IEH2" s="46"/>
      <c r="IEI2" s="46"/>
      <c r="IEJ2" s="46"/>
      <c r="IEK2" s="46"/>
      <c r="IEL2" s="46"/>
      <c r="IEM2" s="46"/>
      <c r="IEN2" s="46"/>
      <c r="IEO2" s="46"/>
      <c r="IEP2" s="46"/>
      <c r="IEQ2" s="46"/>
      <c r="IER2" s="46"/>
      <c r="IES2" s="46"/>
      <c r="IET2" s="46"/>
      <c r="IEU2" s="46"/>
      <c r="IEV2" s="46"/>
      <c r="IEW2" s="46"/>
      <c r="IEX2" s="46"/>
      <c r="IEY2" s="46"/>
      <c r="IEZ2" s="46"/>
      <c r="IFA2" s="46"/>
      <c r="IFB2" s="46"/>
      <c r="IFC2" s="46"/>
      <c r="IFD2" s="46"/>
      <c r="IFE2" s="46"/>
      <c r="IFF2" s="46"/>
      <c r="IFG2" s="46"/>
      <c r="IFH2" s="46"/>
      <c r="IFI2" s="46"/>
      <c r="IFJ2" s="46"/>
      <c r="IFK2" s="46"/>
      <c r="IFL2" s="46"/>
      <c r="IFM2" s="46"/>
      <c r="IFN2" s="46"/>
      <c r="IFO2" s="46"/>
      <c r="IFP2" s="46"/>
      <c r="IFQ2" s="46"/>
      <c r="IFR2" s="46"/>
      <c r="IFS2" s="46"/>
      <c r="IFT2" s="46"/>
      <c r="IFU2" s="46"/>
      <c r="IFV2" s="46"/>
      <c r="IFW2" s="46"/>
      <c r="IFX2" s="46"/>
      <c r="IFY2" s="46"/>
      <c r="IFZ2" s="46"/>
      <c r="IGA2" s="46"/>
      <c r="IGB2" s="46"/>
      <c r="IGC2" s="46"/>
      <c r="IGD2" s="46"/>
      <c r="IGE2" s="46"/>
      <c r="IGF2" s="46"/>
      <c r="IGG2" s="46"/>
      <c r="IGH2" s="46"/>
      <c r="IGI2" s="46"/>
      <c r="IGJ2" s="46"/>
      <c r="IGK2" s="46"/>
      <c r="IGL2" s="46"/>
      <c r="IGM2" s="46"/>
      <c r="IGN2" s="46"/>
      <c r="IGO2" s="46"/>
      <c r="IGP2" s="46"/>
      <c r="IGQ2" s="46"/>
      <c r="IGR2" s="46"/>
      <c r="IGS2" s="46"/>
      <c r="IGT2" s="46"/>
      <c r="IGU2" s="46"/>
      <c r="IGV2" s="46"/>
      <c r="IGW2" s="46"/>
      <c r="IGX2" s="46"/>
      <c r="IGY2" s="46"/>
      <c r="IGZ2" s="46"/>
      <c r="IHA2" s="46"/>
      <c r="IHB2" s="46"/>
      <c r="IHC2" s="46"/>
      <c r="IHD2" s="46"/>
      <c r="IHE2" s="46"/>
      <c r="IHF2" s="46"/>
      <c r="IHG2" s="46"/>
      <c r="IHH2" s="46"/>
      <c r="IHI2" s="46"/>
      <c r="IHJ2" s="46"/>
      <c r="IHK2" s="46"/>
      <c r="IHL2" s="46"/>
      <c r="IHM2" s="46"/>
      <c r="IHN2" s="46"/>
      <c r="IHO2" s="46"/>
      <c r="IHP2" s="46"/>
      <c r="IHQ2" s="46"/>
      <c r="IHR2" s="46"/>
      <c r="IHS2" s="46"/>
      <c r="IHT2" s="46"/>
      <c r="IHU2" s="46"/>
      <c r="IHV2" s="46"/>
      <c r="IHW2" s="46"/>
      <c r="IHX2" s="46"/>
      <c r="IHY2" s="46"/>
      <c r="IHZ2" s="46"/>
      <c r="IIA2" s="46"/>
      <c r="IIB2" s="46"/>
      <c r="IIC2" s="46"/>
      <c r="IID2" s="46"/>
      <c r="IIE2" s="46"/>
      <c r="IIF2" s="46"/>
      <c r="IIG2" s="46"/>
      <c r="IIH2" s="46"/>
      <c r="III2" s="46"/>
      <c r="IIJ2" s="46"/>
      <c r="IIK2" s="46"/>
      <c r="IIL2" s="46"/>
      <c r="IIM2" s="46"/>
      <c r="IIN2" s="46"/>
      <c r="IIO2" s="46"/>
      <c r="IIP2" s="46"/>
      <c r="IIQ2" s="46"/>
      <c r="IIR2" s="46"/>
      <c r="IIS2" s="46"/>
      <c r="IIT2" s="46"/>
      <c r="IIU2" s="46"/>
      <c r="IIV2" s="46"/>
      <c r="IIW2" s="46"/>
      <c r="IIX2" s="46"/>
      <c r="IIY2" s="46"/>
      <c r="IIZ2" s="46"/>
      <c r="IJA2" s="46"/>
      <c r="IJB2" s="46"/>
      <c r="IJC2" s="46"/>
      <c r="IJD2" s="46"/>
      <c r="IJE2" s="46"/>
      <c r="IJF2" s="46"/>
      <c r="IJG2" s="46"/>
      <c r="IJH2" s="46"/>
      <c r="IJI2" s="46"/>
      <c r="IJJ2" s="46"/>
      <c r="IJK2" s="46"/>
      <c r="IJL2" s="46"/>
      <c r="IJM2" s="46"/>
      <c r="IJN2" s="46"/>
      <c r="IJO2" s="46"/>
      <c r="IJP2" s="46"/>
      <c r="IJQ2" s="46"/>
      <c r="IJR2" s="46"/>
      <c r="IJS2" s="46"/>
      <c r="IJT2" s="46"/>
      <c r="IJU2" s="46"/>
      <c r="IJV2" s="46"/>
      <c r="IJW2" s="46"/>
      <c r="IJX2" s="46"/>
      <c r="IJY2" s="46"/>
      <c r="IJZ2" s="46"/>
      <c r="IKA2" s="46"/>
      <c r="IKB2" s="46"/>
      <c r="IKC2" s="46"/>
      <c r="IKD2" s="46"/>
      <c r="IKE2" s="46"/>
      <c r="IKF2" s="46"/>
      <c r="IKG2" s="46"/>
      <c r="IKH2" s="46"/>
      <c r="IKI2" s="46"/>
      <c r="IKJ2" s="46"/>
      <c r="IKK2" s="46"/>
      <c r="IKL2" s="46"/>
      <c r="IKM2" s="46"/>
      <c r="IKN2" s="46"/>
      <c r="IKO2" s="46"/>
      <c r="IKP2" s="46"/>
      <c r="IKQ2" s="46"/>
      <c r="IKR2" s="46"/>
      <c r="IKS2" s="46"/>
      <c r="IKT2" s="46"/>
      <c r="IKU2" s="46"/>
      <c r="IKV2" s="46"/>
      <c r="IKW2" s="46"/>
      <c r="IKX2" s="46"/>
      <c r="IKY2" s="46"/>
      <c r="IKZ2" s="46"/>
      <c r="ILA2" s="46"/>
      <c r="ILB2" s="46"/>
      <c r="ILC2" s="46"/>
      <c r="ILD2" s="46"/>
      <c r="ILE2" s="46"/>
      <c r="ILF2" s="46"/>
      <c r="ILG2" s="46"/>
      <c r="ILH2" s="46"/>
      <c r="ILI2" s="46"/>
      <c r="ILJ2" s="46"/>
      <c r="ILK2" s="46"/>
      <c r="ILL2" s="46"/>
      <c r="ILM2" s="46"/>
      <c r="ILN2" s="46"/>
      <c r="ILO2" s="46"/>
      <c r="ILP2" s="46"/>
      <c r="ILQ2" s="46"/>
      <c r="ILR2" s="46"/>
      <c r="ILS2" s="46"/>
      <c r="ILT2" s="46"/>
      <c r="ILU2" s="46"/>
      <c r="ILV2" s="46"/>
      <c r="ILW2" s="46"/>
      <c r="ILX2" s="46"/>
      <c r="ILY2" s="46"/>
      <c r="ILZ2" s="46"/>
      <c r="IMA2" s="46"/>
      <c r="IMB2" s="46"/>
      <c r="IMC2" s="46"/>
      <c r="IMD2" s="46"/>
      <c r="IME2" s="46"/>
      <c r="IMF2" s="46"/>
      <c r="IMG2" s="46"/>
      <c r="IMH2" s="46"/>
      <c r="IMI2" s="46"/>
      <c r="IMJ2" s="46"/>
      <c r="IMK2" s="46"/>
      <c r="IML2" s="46"/>
      <c r="IMM2" s="46"/>
      <c r="IMN2" s="46"/>
      <c r="IMO2" s="46"/>
      <c r="IMP2" s="46"/>
      <c r="IMQ2" s="46"/>
      <c r="IMR2" s="46"/>
      <c r="IMS2" s="46"/>
      <c r="IMT2" s="46"/>
      <c r="IMU2" s="46"/>
      <c r="IMV2" s="46"/>
      <c r="IMW2" s="46"/>
      <c r="IMX2" s="46"/>
      <c r="IMY2" s="46"/>
      <c r="IMZ2" s="46"/>
      <c r="INA2" s="46"/>
      <c r="INB2" s="46"/>
      <c r="INC2" s="46"/>
      <c r="IND2" s="46"/>
      <c r="INE2" s="46"/>
      <c r="INF2" s="46"/>
      <c r="ING2" s="46"/>
      <c r="INH2" s="46"/>
      <c r="INI2" s="46"/>
      <c r="INJ2" s="46"/>
      <c r="INK2" s="46"/>
      <c r="INL2" s="46"/>
      <c r="INM2" s="46"/>
      <c r="INN2" s="46"/>
      <c r="INO2" s="46"/>
      <c r="INP2" s="46"/>
      <c r="INQ2" s="46"/>
      <c r="INR2" s="46"/>
      <c r="INS2" s="46"/>
      <c r="INT2" s="46"/>
      <c r="INU2" s="46"/>
      <c r="INV2" s="46"/>
      <c r="INW2" s="46"/>
      <c r="INX2" s="46"/>
      <c r="INY2" s="46"/>
      <c r="INZ2" s="46"/>
      <c r="IOA2" s="46"/>
      <c r="IOB2" s="46"/>
      <c r="IOC2" s="46"/>
      <c r="IOD2" s="46"/>
      <c r="IOE2" s="46"/>
      <c r="IOF2" s="46"/>
      <c r="IOG2" s="46"/>
      <c r="IOH2" s="46"/>
      <c r="IOI2" s="46"/>
      <c r="IOJ2" s="46"/>
      <c r="IOK2" s="46"/>
      <c r="IOL2" s="46"/>
      <c r="IOM2" s="46"/>
      <c r="ION2" s="46"/>
      <c r="IOO2" s="46"/>
      <c r="IOP2" s="46"/>
      <c r="IOQ2" s="46"/>
      <c r="IOR2" s="46"/>
      <c r="IOS2" s="46"/>
      <c r="IOT2" s="46"/>
      <c r="IOU2" s="46"/>
      <c r="IOV2" s="46"/>
      <c r="IOW2" s="46"/>
      <c r="IOX2" s="46"/>
      <c r="IOY2" s="46"/>
      <c r="IOZ2" s="46"/>
      <c r="IPA2" s="46"/>
      <c r="IPB2" s="46"/>
      <c r="IPC2" s="46"/>
      <c r="IPD2" s="46"/>
      <c r="IPE2" s="46"/>
      <c r="IPF2" s="46"/>
      <c r="IPG2" s="46"/>
      <c r="IPH2" s="46"/>
      <c r="IPI2" s="46"/>
      <c r="IPJ2" s="46"/>
      <c r="IPK2" s="46"/>
      <c r="IPL2" s="46"/>
      <c r="IPM2" s="46"/>
      <c r="IPN2" s="46"/>
      <c r="IPO2" s="46"/>
      <c r="IPP2" s="46"/>
      <c r="IPQ2" s="46"/>
      <c r="IPR2" s="46"/>
      <c r="IPS2" s="46"/>
      <c r="IPT2" s="46"/>
      <c r="IPU2" s="46"/>
      <c r="IPV2" s="46"/>
      <c r="IPW2" s="46"/>
      <c r="IPX2" s="46"/>
      <c r="IPY2" s="46"/>
      <c r="IPZ2" s="46"/>
      <c r="IQA2" s="46"/>
      <c r="IQB2" s="46"/>
      <c r="IQC2" s="46"/>
      <c r="IQD2" s="46"/>
      <c r="IQE2" s="46"/>
      <c r="IQF2" s="46"/>
      <c r="IQG2" s="46"/>
      <c r="IQH2" s="46"/>
      <c r="IQI2" s="46"/>
      <c r="IQJ2" s="46"/>
      <c r="IQK2" s="46"/>
      <c r="IQL2" s="46"/>
      <c r="IQM2" s="46"/>
      <c r="IQN2" s="46"/>
      <c r="IQO2" s="46"/>
      <c r="IQP2" s="46"/>
      <c r="IQQ2" s="46"/>
      <c r="IQR2" s="46"/>
      <c r="IQS2" s="46"/>
      <c r="IQT2" s="46"/>
      <c r="IQU2" s="46"/>
      <c r="IQV2" s="46"/>
      <c r="IQW2" s="46"/>
      <c r="IQX2" s="46"/>
      <c r="IQY2" s="46"/>
      <c r="IQZ2" s="46"/>
      <c r="IRA2" s="46"/>
      <c r="IRB2" s="46"/>
      <c r="IRC2" s="46"/>
      <c r="IRD2" s="46"/>
      <c r="IRE2" s="46"/>
      <c r="IRF2" s="46"/>
      <c r="IRG2" s="46"/>
      <c r="IRH2" s="46"/>
      <c r="IRI2" s="46"/>
      <c r="IRJ2" s="46"/>
      <c r="IRK2" s="46"/>
      <c r="IRL2" s="46"/>
      <c r="IRM2" s="46"/>
      <c r="IRN2" s="46"/>
      <c r="IRO2" s="46"/>
      <c r="IRP2" s="46"/>
      <c r="IRQ2" s="46"/>
      <c r="IRR2" s="46"/>
      <c r="IRS2" s="46"/>
      <c r="IRT2" s="46"/>
      <c r="IRU2" s="46"/>
      <c r="IRV2" s="46"/>
      <c r="IRW2" s="46"/>
      <c r="IRX2" s="46"/>
      <c r="IRY2" s="46"/>
      <c r="IRZ2" s="46"/>
      <c r="ISA2" s="46"/>
      <c r="ISB2" s="46"/>
      <c r="ISC2" s="46"/>
      <c r="ISD2" s="46"/>
      <c r="ISE2" s="46"/>
      <c r="ISF2" s="46"/>
      <c r="ISG2" s="46"/>
      <c r="ISH2" s="46"/>
      <c r="ISI2" s="46"/>
      <c r="ISJ2" s="46"/>
      <c r="ISK2" s="46"/>
      <c r="ISL2" s="46"/>
      <c r="ISM2" s="46"/>
      <c r="ISN2" s="46"/>
      <c r="ISO2" s="46"/>
      <c r="ISP2" s="46"/>
      <c r="ISQ2" s="46"/>
      <c r="ISR2" s="46"/>
      <c r="ISS2" s="46"/>
      <c r="IST2" s="46"/>
      <c r="ISU2" s="46"/>
      <c r="ISV2" s="46"/>
      <c r="ISW2" s="46"/>
      <c r="ISX2" s="46"/>
      <c r="ISY2" s="46"/>
      <c r="ISZ2" s="46"/>
      <c r="ITA2" s="46"/>
      <c r="ITB2" s="46"/>
      <c r="ITC2" s="46"/>
      <c r="ITD2" s="46"/>
      <c r="ITE2" s="46"/>
      <c r="ITF2" s="46"/>
      <c r="ITG2" s="46"/>
      <c r="ITH2" s="46"/>
      <c r="ITI2" s="46"/>
      <c r="ITJ2" s="46"/>
      <c r="ITK2" s="46"/>
      <c r="ITL2" s="46"/>
      <c r="ITM2" s="46"/>
      <c r="ITN2" s="46"/>
      <c r="ITO2" s="46"/>
      <c r="ITP2" s="46"/>
      <c r="ITQ2" s="46"/>
      <c r="ITR2" s="46"/>
      <c r="ITS2" s="46"/>
      <c r="ITT2" s="46"/>
      <c r="ITU2" s="46"/>
      <c r="ITV2" s="46"/>
      <c r="ITW2" s="46"/>
      <c r="ITX2" s="46"/>
      <c r="ITY2" s="46"/>
      <c r="ITZ2" s="46"/>
      <c r="IUA2" s="46"/>
      <c r="IUB2" s="46"/>
      <c r="IUC2" s="46"/>
      <c r="IUD2" s="46"/>
      <c r="IUE2" s="46"/>
      <c r="IUF2" s="46"/>
      <c r="IUG2" s="46"/>
      <c r="IUH2" s="46"/>
      <c r="IUI2" s="46"/>
      <c r="IUJ2" s="46"/>
      <c r="IUK2" s="46"/>
      <c r="IUL2" s="46"/>
      <c r="IUM2" s="46"/>
      <c r="IUN2" s="46"/>
      <c r="IUO2" s="46"/>
      <c r="IUP2" s="46"/>
      <c r="IUQ2" s="46"/>
      <c r="IUR2" s="46"/>
      <c r="IUS2" s="46"/>
      <c r="IUT2" s="46"/>
      <c r="IUU2" s="46"/>
      <c r="IUV2" s="46"/>
      <c r="IUW2" s="46"/>
      <c r="IUX2" s="46"/>
      <c r="IUY2" s="46"/>
      <c r="IUZ2" s="46"/>
      <c r="IVA2" s="46"/>
      <c r="IVB2" s="46"/>
      <c r="IVC2" s="46"/>
      <c r="IVD2" s="46"/>
      <c r="IVE2" s="46"/>
      <c r="IVF2" s="46"/>
      <c r="IVG2" s="46"/>
      <c r="IVH2" s="46"/>
      <c r="IVI2" s="46"/>
      <c r="IVJ2" s="46"/>
      <c r="IVK2" s="46"/>
      <c r="IVL2" s="46"/>
      <c r="IVM2" s="46"/>
      <c r="IVN2" s="46"/>
      <c r="IVO2" s="46"/>
      <c r="IVP2" s="46"/>
      <c r="IVQ2" s="46"/>
      <c r="IVR2" s="46"/>
      <c r="IVS2" s="46"/>
      <c r="IVT2" s="46"/>
      <c r="IVU2" s="46"/>
      <c r="IVV2" s="46"/>
      <c r="IVW2" s="46"/>
      <c r="IVX2" s="46"/>
      <c r="IVY2" s="46"/>
      <c r="IVZ2" s="46"/>
      <c r="IWA2" s="46"/>
      <c r="IWB2" s="46"/>
      <c r="IWC2" s="46"/>
      <c r="IWD2" s="46"/>
      <c r="IWE2" s="46"/>
      <c r="IWF2" s="46"/>
      <c r="IWG2" s="46"/>
      <c r="IWH2" s="46"/>
      <c r="IWI2" s="46"/>
      <c r="IWJ2" s="46"/>
      <c r="IWK2" s="46"/>
      <c r="IWL2" s="46"/>
      <c r="IWM2" s="46"/>
      <c r="IWN2" s="46"/>
      <c r="IWO2" s="46"/>
      <c r="IWP2" s="46"/>
      <c r="IWQ2" s="46"/>
      <c r="IWR2" s="46"/>
      <c r="IWS2" s="46"/>
      <c r="IWT2" s="46"/>
      <c r="IWU2" s="46"/>
      <c r="IWV2" s="46"/>
      <c r="IWW2" s="46"/>
      <c r="IWX2" s="46"/>
      <c r="IWY2" s="46"/>
      <c r="IWZ2" s="46"/>
      <c r="IXA2" s="46"/>
      <c r="IXB2" s="46"/>
      <c r="IXC2" s="46"/>
      <c r="IXD2" s="46"/>
      <c r="IXE2" s="46"/>
      <c r="IXF2" s="46"/>
      <c r="IXG2" s="46"/>
      <c r="IXH2" s="46"/>
      <c r="IXI2" s="46"/>
      <c r="IXJ2" s="46"/>
      <c r="IXK2" s="46"/>
      <c r="IXL2" s="46"/>
      <c r="IXM2" s="46"/>
      <c r="IXN2" s="46"/>
      <c r="IXO2" s="46"/>
      <c r="IXP2" s="46"/>
      <c r="IXQ2" s="46"/>
      <c r="IXR2" s="46"/>
      <c r="IXS2" s="46"/>
      <c r="IXT2" s="46"/>
      <c r="IXU2" s="46"/>
      <c r="IXV2" s="46"/>
      <c r="IXW2" s="46"/>
      <c r="IXX2" s="46"/>
      <c r="IXY2" s="46"/>
      <c r="IXZ2" s="46"/>
      <c r="IYA2" s="46"/>
      <c r="IYB2" s="46"/>
      <c r="IYC2" s="46"/>
      <c r="IYD2" s="46"/>
      <c r="IYE2" s="46"/>
      <c r="IYF2" s="46"/>
      <c r="IYG2" s="46"/>
      <c r="IYH2" s="46"/>
      <c r="IYI2" s="46"/>
      <c r="IYJ2" s="46"/>
      <c r="IYK2" s="46"/>
      <c r="IYL2" s="46"/>
      <c r="IYM2" s="46"/>
      <c r="IYN2" s="46"/>
      <c r="IYO2" s="46"/>
      <c r="IYP2" s="46"/>
      <c r="IYQ2" s="46"/>
      <c r="IYR2" s="46"/>
      <c r="IYS2" s="46"/>
      <c r="IYT2" s="46"/>
      <c r="IYU2" s="46"/>
      <c r="IYV2" s="46"/>
      <c r="IYW2" s="46"/>
      <c r="IYX2" s="46"/>
      <c r="IYY2" s="46"/>
      <c r="IYZ2" s="46"/>
      <c r="IZA2" s="46"/>
      <c r="IZB2" s="46"/>
      <c r="IZC2" s="46"/>
      <c r="IZD2" s="46"/>
      <c r="IZE2" s="46"/>
      <c r="IZF2" s="46"/>
      <c r="IZG2" s="46"/>
      <c r="IZH2" s="46"/>
      <c r="IZI2" s="46"/>
      <c r="IZJ2" s="46"/>
      <c r="IZK2" s="46"/>
      <c r="IZL2" s="46"/>
      <c r="IZM2" s="46"/>
      <c r="IZN2" s="46"/>
      <c r="IZO2" s="46"/>
      <c r="IZP2" s="46"/>
      <c r="IZQ2" s="46"/>
      <c r="IZR2" s="46"/>
      <c r="IZS2" s="46"/>
      <c r="IZT2" s="46"/>
      <c r="IZU2" s="46"/>
      <c r="IZV2" s="46"/>
      <c r="IZW2" s="46"/>
      <c r="IZX2" s="46"/>
      <c r="IZY2" s="46"/>
      <c r="IZZ2" s="46"/>
      <c r="JAA2" s="46"/>
      <c r="JAB2" s="46"/>
      <c r="JAC2" s="46"/>
      <c r="JAD2" s="46"/>
      <c r="JAE2" s="46"/>
      <c r="JAF2" s="46"/>
      <c r="JAG2" s="46"/>
      <c r="JAH2" s="46"/>
      <c r="JAI2" s="46"/>
      <c r="JAJ2" s="46"/>
      <c r="JAK2" s="46"/>
      <c r="JAL2" s="46"/>
      <c r="JAM2" s="46"/>
      <c r="JAN2" s="46"/>
      <c r="JAO2" s="46"/>
      <c r="JAP2" s="46"/>
      <c r="JAQ2" s="46"/>
      <c r="JAR2" s="46"/>
      <c r="JAS2" s="46"/>
      <c r="JAT2" s="46"/>
      <c r="JAU2" s="46"/>
      <c r="JAV2" s="46"/>
      <c r="JAW2" s="46"/>
      <c r="JAX2" s="46"/>
      <c r="JAY2" s="46"/>
      <c r="JAZ2" s="46"/>
      <c r="JBA2" s="46"/>
      <c r="JBB2" s="46"/>
      <c r="JBC2" s="46"/>
      <c r="JBD2" s="46"/>
      <c r="JBE2" s="46"/>
      <c r="JBF2" s="46"/>
      <c r="JBG2" s="46"/>
      <c r="JBH2" s="46"/>
      <c r="JBI2" s="46"/>
      <c r="JBJ2" s="46"/>
      <c r="JBK2" s="46"/>
      <c r="JBL2" s="46"/>
      <c r="JBM2" s="46"/>
      <c r="JBN2" s="46"/>
      <c r="JBO2" s="46"/>
      <c r="JBP2" s="46"/>
      <c r="JBQ2" s="46"/>
      <c r="JBR2" s="46"/>
      <c r="JBS2" s="46"/>
      <c r="JBT2" s="46"/>
      <c r="JBU2" s="46"/>
      <c r="JBV2" s="46"/>
      <c r="JBW2" s="46"/>
      <c r="JBX2" s="46"/>
      <c r="JBY2" s="46"/>
      <c r="JBZ2" s="46"/>
      <c r="JCA2" s="46"/>
      <c r="JCB2" s="46"/>
      <c r="JCC2" s="46"/>
      <c r="JCD2" s="46"/>
      <c r="JCE2" s="46"/>
      <c r="JCF2" s="46"/>
      <c r="JCG2" s="46"/>
      <c r="JCH2" s="46"/>
      <c r="JCI2" s="46"/>
      <c r="JCJ2" s="46"/>
      <c r="JCK2" s="46"/>
      <c r="JCL2" s="46"/>
      <c r="JCM2" s="46"/>
      <c r="JCN2" s="46"/>
      <c r="JCO2" s="46"/>
      <c r="JCP2" s="46"/>
      <c r="JCQ2" s="46"/>
      <c r="JCR2" s="46"/>
      <c r="JCS2" s="46"/>
      <c r="JCT2" s="46"/>
      <c r="JCU2" s="46"/>
      <c r="JCV2" s="46"/>
      <c r="JCW2" s="46"/>
      <c r="JCX2" s="46"/>
      <c r="JCY2" s="46"/>
      <c r="JCZ2" s="46"/>
      <c r="JDA2" s="46"/>
      <c r="JDB2" s="46"/>
      <c r="JDC2" s="46"/>
      <c r="JDD2" s="46"/>
      <c r="JDE2" s="46"/>
      <c r="JDF2" s="46"/>
      <c r="JDG2" s="46"/>
      <c r="JDH2" s="46"/>
      <c r="JDI2" s="46"/>
      <c r="JDJ2" s="46"/>
      <c r="JDK2" s="46"/>
      <c r="JDL2" s="46"/>
      <c r="JDM2" s="46"/>
      <c r="JDN2" s="46"/>
      <c r="JDO2" s="46"/>
      <c r="JDP2" s="46"/>
      <c r="JDQ2" s="46"/>
      <c r="JDR2" s="46"/>
      <c r="JDS2" s="46"/>
      <c r="JDT2" s="46"/>
      <c r="JDU2" s="46"/>
      <c r="JDV2" s="46"/>
      <c r="JDW2" s="46"/>
      <c r="JDX2" s="46"/>
      <c r="JDY2" s="46"/>
      <c r="JDZ2" s="46"/>
      <c r="JEA2" s="46"/>
      <c r="JEB2" s="46"/>
      <c r="JEC2" s="46"/>
      <c r="JED2" s="46"/>
      <c r="JEE2" s="46"/>
      <c r="JEF2" s="46"/>
      <c r="JEG2" s="46"/>
      <c r="JEH2" s="46"/>
      <c r="JEI2" s="46"/>
      <c r="JEJ2" s="46"/>
      <c r="JEK2" s="46"/>
      <c r="JEL2" s="46"/>
      <c r="JEM2" s="46"/>
      <c r="JEN2" s="46"/>
      <c r="JEO2" s="46"/>
      <c r="JEP2" s="46"/>
      <c r="JEQ2" s="46"/>
      <c r="JER2" s="46"/>
      <c r="JES2" s="46"/>
      <c r="JET2" s="46"/>
      <c r="JEU2" s="46"/>
      <c r="JEV2" s="46"/>
      <c r="JEW2" s="46"/>
      <c r="JEX2" s="46"/>
      <c r="JEY2" s="46"/>
      <c r="JEZ2" s="46"/>
      <c r="JFA2" s="46"/>
      <c r="JFB2" s="46"/>
      <c r="JFC2" s="46"/>
      <c r="JFD2" s="46"/>
      <c r="JFE2" s="46"/>
      <c r="JFF2" s="46"/>
      <c r="JFG2" s="46"/>
      <c r="JFH2" s="46"/>
      <c r="JFI2" s="46"/>
      <c r="JFJ2" s="46"/>
      <c r="JFK2" s="46"/>
      <c r="JFL2" s="46"/>
      <c r="JFM2" s="46"/>
      <c r="JFN2" s="46"/>
      <c r="JFO2" s="46"/>
      <c r="JFP2" s="46"/>
      <c r="JFQ2" s="46"/>
      <c r="JFR2" s="46"/>
      <c r="JFS2" s="46"/>
      <c r="JFT2" s="46"/>
      <c r="JFU2" s="46"/>
      <c r="JFV2" s="46"/>
      <c r="JFW2" s="46"/>
      <c r="JFX2" s="46"/>
      <c r="JFY2" s="46"/>
      <c r="JFZ2" s="46"/>
      <c r="JGA2" s="46"/>
      <c r="JGB2" s="46"/>
      <c r="JGC2" s="46"/>
      <c r="JGD2" s="46"/>
      <c r="JGE2" s="46"/>
      <c r="JGF2" s="46"/>
      <c r="JGG2" s="46"/>
      <c r="JGH2" s="46"/>
      <c r="JGI2" s="46"/>
      <c r="JGJ2" s="46"/>
      <c r="JGK2" s="46"/>
      <c r="JGL2" s="46"/>
      <c r="JGM2" s="46"/>
      <c r="JGN2" s="46"/>
      <c r="JGO2" s="46"/>
      <c r="JGP2" s="46"/>
      <c r="JGQ2" s="46"/>
      <c r="JGR2" s="46"/>
      <c r="JGS2" s="46"/>
      <c r="JGT2" s="46"/>
      <c r="JGU2" s="46"/>
      <c r="JGV2" s="46"/>
      <c r="JGW2" s="46"/>
      <c r="JGX2" s="46"/>
      <c r="JGY2" s="46"/>
      <c r="JGZ2" s="46"/>
      <c r="JHA2" s="46"/>
      <c r="JHB2" s="46"/>
      <c r="JHC2" s="46"/>
      <c r="JHD2" s="46"/>
      <c r="JHE2" s="46"/>
      <c r="JHF2" s="46"/>
      <c r="JHG2" s="46"/>
      <c r="JHH2" s="46"/>
      <c r="JHI2" s="46"/>
      <c r="JHJ2" s="46"/>
      <c r="JHK2" s="46"/>
      <c r="JHL2" s="46"/>
      <c r="JHM2" s="46"/>
      <c r="JHN2" s="46"/>
      <c r="JHO2" s="46"/>
      <c r="JHP2" s="46"/>
      <c r="JHQ2" s="46"/>
      <c r="JHR2" s="46"/>
      <c r="JHS2" s="46"/>
      <c r="JHT2" s="46"/>
      <c r="JHU2" s="46"/>
      <c r="JHV2" s="46"/>
      <c r="JHW2" s="46"/>
      <c r="JHX2" s="46"/>
      <c r="JHY2" s="46"/>
      <c r="JHZ2" s="46"/>
      <c r="JIA2" s="46"/>
      <c r="JIB2" s="46"/>
      <c r="JIC2" s="46"/>
      <c r="JID2" s="46"/>
      <c r="JIE2" s="46"/>
      <c r="JIF2" s="46"/>
      <c r="JIG2" s="46"/>
      <c r="JIH2" s="46"/>
      <c r="JII2" s="46"/>
      <c r="JIJ2" s="46"/>
      <c r="JIK2" s="46"/>
      <c r="JIL2" s="46"/>
      <c r="JIM2" s="46"/>
      <c r="JIN2" s="46"/>
      <c r="JIO2" s="46"/>
      <c r="JIP2" s="46"/>
      <c r="JIQ2" s="46"/>
      <c r="JIR2" s="46"/>
      <c r="JIS2" s="46"/>
      <c r="JIT2" s="46"/>
      <c r="JIU2" s="46"/>
      <c r="JIV2" s="46"/>
      <c r="JIW2" s="46"/>
      <c r="JIX2" s="46"/>
      <c r="JIY2" s="46"/>
      <c r="JIZ2" s="46"/>
      <c r="JJA2" s="46"/>
      <c r="JJB2" s="46"/>
      <c r="JJC2" s="46"/>
      <c r="JJD2" s="46"/>
      <c r="JJE2" s="46"/>
      <c r="JJF2" s="46"/>
      <c r="JJG2" s="46"/>
      <c r="JJH2" s="46"/>
      <c r="JJI2" s="46"/>
      <c r="JJJ2" s="46"/>
      <c r="JJK2" s="46"/>
      <c r="JJL2" s="46"/>
      <c r="JJM2" s="46"/>
      <c r="JJN2" s="46"/>
      <c r="JJO2" s="46"/>
      <c r="JJP2" s="46"/>
      <c r="JJQ2" s="46"/>
      <c r="JJR2" s="46"/>
      <c r="JJS2" s="46"/>
      <c r="JJT2" s="46"/>
      <c r="JJU2" s="46"/>
      <c r="JJV2" s="46"/>
      <c r="JJW2" s="46"/>
      <c r="JJX2" s="46"/>
      <c r="JJY2" s="46"/>
      <c r="JJZ2" s="46"/>
      <c r="JKA2" s="46"/>
      <c r="JKB2" s="46"/>
      <c r="JKC2" s="46"/>
      <c r="JKD2" s="46"/>
      <c r="JKE2" s="46"/>
      <c r="JKF2" s="46"/>
      <c r="JKG2" s="46"/>
      <c r="JKH2" s="46"/>
      <c r="JKI2" s="46"/>
      <c r="JKJ2" s="46"/>
      <c r="JKK2" s="46"/>
      <c r="JKL2" s="46"/>
      <c r="JKM2" s="46"/>
      <c r="JKN2" s="46"/>
      <c r="JKO2" s="46"/>
      <c r="JKP2" s="46"/>
      <c r="JKQ2" s="46"/>
      <c r="JKR2" s="46"/>
      <c r="JKS2" s="46"/>
      <c r="JKT2" s="46"/>
      <c r="JKU2" s="46"/>
      <c r="JKV2" s="46"/>
      <c r="JKW2" s="46"/>
      <c r="JKX2" s="46"/>
      <c r="JKY2" s="46"/>
      <c r="JKZ2" s="46"/>
      <c r="JLA2" s="46"/>
      <c r="JLB2" s="46"/>
      <c r="JLC2" s="46"/>
      <c r="JLD2" s="46"/>
      <c r="JLE2" s="46"/>
      <c r="JLF2" s="46"/>
      <c r="JLG2" s="46"/>
      <c r="JLH2" s="46"/>
      <c r="JLI2" s="46"/>
      <c r="JLJ2" s="46"/>
      <c r="JLK2" s="46"/>
      <c r="JLL2" s="46"/>
      <c r="JLM2" s="46"/>
      <c r="JLN2" s="46"/>
      <c r="JLO2" s="46"/>
      <c r="JLP2" s="46"/>
      <c r="JLQ2" s="46"/>
      <c r="JLR2" s="46"/>
      <c r="JLS2" s="46"/>
      <c r="JLT2" s="46"/>
      <c r="JLU2" s="46"/>
      <c r="JLV2" s="46"/>
      <c r="JLW2" s="46"/>
      <c r="JLX2" s="46"/>
      <c r="JLY2" s="46"/>
      <c r="JLZ2" s="46"/>
      <c r="JMA2" s="46"/>
      <c r="JMB2" s="46"/>
      <c r="JMC2" s="46"/>
      <c r="JMD2" s="46"/>
      <c r="JME2" s="46"/>
      <c r="JMF2" s="46"/>
      <c r="JMG2" s="46"/>
      <c r="JMH2" s="46"/>
      <c r="JMI2" s="46"/>
      <c r="JMJ2" s="46"/>
      <c r="JMK2" s="46"/>
      <c r="JML2" s="46"/>
      <c r="JMM2" s="46"/>
      <c r="JMN2" s="46"/>
      <c r="JMO2" s="46"/>
      <c r="JMP2" s="46"/>
      <c r="JMQ2" s="46"/>
      <c r="JMR2" s="46"/>
      <c r="JMS2" s="46"/>
      <c r="JMT2" s="46"/>
      <c r="JMU2" s="46"/>
      <c r="JMV2" s="46"/>
      <c r="JMW2" s="46"/>
      <c r="JMX2" s="46"/>
      <c r="JMY2" s="46"/>
      <c r="JMZ2" s="46"/>
      <c r="JNA2" s="46"/>
      <c r="JNB2" s="46"/>
      <c r="JNC2" s="46"/>
      <c r="JND2" s="46"/>
      <c r="JNE2" s="46"/>
      <c r="JNF2" s="46"/>
      <c r="JNG2" s="46"/>
      <c r="JNH2" s="46"/>
      <c r="JNI2" s="46"/>
      <c r="JNJ2" s="46"/>
      <c r="JNK2" s="46"/>
      <c r="JNL2" s="46"/>
      <c r="JNM2" s="46"/>
      <c r="JNN2" s="46"/>
      <c r="JNO2" s="46"/>
      <c r="JNP2" s="46"/>
      <c r="JNQ2" s="46"/>
      <c r="JNR2" s="46"/>
      <c r="JNS2" s="46"/>
      <c r="JNT2" s="46"/>
      <c r="JNU2" s="46"/>
      <c r="JNV2" s="46"/>
      <c r="JNW2" s="46"/>
      <c r="JNX2" s="46"/>
      <c r="JNY2" s="46"/>
      <c r="JNZ2" s="46"/>
      <c r="JOA2" s="46"/>
      <c r="JOB2" s="46"/>
      <c r="JOC2" s="46"/>
      <c r="JOD2" s="46"/>
      <c r="JOE2" s="46"/>
      <c r="JOF2" s="46"/>
      <c r="JOG2" s="46"/>
      <c r="JOH2" s="46"/>
      <c r="JOI2" s="46"/>
      <c r="JOJ2" s="46"/>
      <c r="JOK2" s="46"/>
      <c r="JOL2" s="46"/>
      <c r="JOM2" s="46"/>
      <c r="JON2" s="46"/>
      <c r="JOO2" s="46"/>
      <c r="JOP2" s="46"/>
      <c r="JOQ2" s="46"/>
      <c r="JOR2" s="46"/>
      <c r="JOS2" s="46"/>
      <c r="JOT2" s="46"/>
      <c r="JOU2" s="46"/>
      <c r="JOV2" s="46"/>
      <c r="JOW2" s="46"/>
      <c r="JOX2" s="46"/>
      <c r="JOY2" s="46"/>
      <c r="JOZ2" s="46"/>
      <c r="JPA2" s="46"/>
      <c r="JPB2" s="46"/>
      <c r="JPC2" s="46"/>
      <c r="JPD2" s="46"/>
      <c r="JPE2" s="46"/>
      <c r="JPF2" s="46"/>
      <c r="JPG2" s="46"/>
      <c r="JPH2" s="46"/>
      <c r="JPI2" s="46"/>
      <c r="JPJ2" s="46"/>
      <c r="JPK2" s="46"/>
      <c r="JPL2" s="46"/>
      <c r="JPM2" s="46"/>
      <c r="JPN2" s="46"/>
      <c r="JPO2" s="46"/>
      <c r="JPP2" s="46"/>
      <c r="JPQ2" s="46"/>
      <c r="JPR2" s="46"/>
      <c r="JPS2" s="46"/>
      <c r="JPT2" s="46"/>
      <c r="JPU2" s="46"/>
      <c r="JPV2" s="46"/>
      <c r="JPW2" s="46"/>
      <c r="JPX2" s="46"/>
      <c r="JPY2" s="46"/>
      <c r="JPZ2" s="46"/>
      <c r="JQA2" s="46"/>
      <c r="JQB2" s="46"/>
      <c r="JQC2" s="46"/>
      <c r="JQD2" s="46"/>
      <c r="JQE2" s="46"/>
      <c r="JQF2" s="46"/>
      <c r="JQG2" s="46"/>
      <c r="JQH2" s="46"/>
      <c r="JQI2" s="46"/>
      <c r="JQJ2" s="46"/>
      <c r="JQK2" s="46"/>
      <c r="JQL2" s="46"/>
      <c r="JQM2" s="46"/>
      <c r="JQN2" s="46"/>
      <c r="JQO2" s="46"/>
      <c r="JQP2" s="46"/>
      <c r="JQQ2" s="46"/>
      <c r="JQR2" s="46"/>
      <c r="JQS2" s="46"/>
      <c r="JQT2" s="46"/>
      <c r="JQU2" s="46"/>
      <c r="JQV2" s="46"/>
      <c r="JQW2" s="46"/>
      <c r="JQX2" s="46"/>
      <c r="JQY2" s="46"/>
      <c r="JQZ2" s="46"/>
      <c r="JRA2" s="46"/>
      <c r="JRB2" s="46"/>
      <c r="JRC2" s="46"/>
      <c r="JRD2" s="46"/>
      <c r="JRE2" s="46"/>
      <c r="JRF2" s="46"/>
      <c r="JRG2" s="46"/>
      <c r="JRH2" s="46"/>
      <c r="JRI2" s="46"/>
      <c r="JRJ2" s="46"/>
      <c r="JRK2" s="46"/>
      <c r="JRL2" s="46"/>
      <c r="JRM2" s="46"/>
      <c r="JRN2" s="46"/>
      <c r="JRO2" s="46"/>
      <c r="JRP2" s="46"/>
      <c r="JRQ2" s="46"/>
      <c r="JRR2" s="46"/>
      <c r="JRS2" s="46"/>
      <c r="JRT2" s="46"/>
      <c r="JRU2" s="46"/>
      <c r="JRV2" s="46"/>
      <c r="JRW2" s="46"/>
      <c r="JRX2" s="46"/>
      <c r="JRY2" s="46"/>
      <c r="JRZ2" s="46"/>
      <c r="JSA2" s="46"/>
      <c r="JSB2" s="46"/>
      <c r="JSC2" s="46"/>
      <c r="JSD2" s="46"/>
      <c r="JSE2" s="46"/>
      <c r="JSF2" s="46"/>
      <c r="JSG2" s="46"/>
      <c r="JSH2" s="46"/>
      <c r="JSI2" s="46"/>
      <c r="JSJ2" s="46"/>
      <c r="JSK2" s="46"/>
      <c r="JSL2" s="46"/>
      <c r="JSM2" s="46"/>
      <c r="JSN2" s="46"/>
      <c r="JSO2" s="46"/>
      <c r="JSP2" s="46"/>
      <c r="JSQ2" s="46"/>
      <c r="JSR2" s="46"/>
      <c r="JSS2" s="46"/>
      <c r="JST2" s="46"/>
      <c r="JSU2" s="46"/>
      <c r="JSV2" s="46"/>
      <c r="JSW2" s="46"/>
      <c r="JSX2" s="46"/>
      <c r="JSY2" s="46"/>
      <c r="JSZ2" s="46"/>
      <c r="JTA2" s="46"/>
      <c r="JTB2" s="46"/>
      <c r="JTC2" s="46"/>
      <c r="JTD2" s="46"/>
      <c r="JTE2" s="46"/>
      <c r="JTF2" s="46"/>
      <c r="JTG2" s="46"/>
      <c r="JTH2" s="46"/>
      <c r="JTI2" s="46"/>
      <c r="JTJ2" s="46"/>
      <c r="JTK2" s="46"/>
      <c r="JTL2" s="46"/>
      <c r="JTM2" s="46"/>
      <c r="JTN2" s="46"/>
      <c r="JTO2" s="46"/>
      <c r="JTP2" s="46"/>
      <c r="JTQ2" s="46"/>
      <c r="JTR2" s="46"/>
      <c r="JTS2" s="46"/>
      <c r="JTT2" s="46"/>
      <c r="JTU2" s="46"/>
      <c r="JTV2" s="46"/>
      <c r="JTW2" s="46"/>
      <c r="JTX2" s="46"/>
      <c r="JTY2" s="46"/>
      <c r="JTZ2" s="46"/>
      <c r="JUA2" s="46"/>
      <c r="JUB2" s="46"/>
      <c r="JUC2" s="46"/>
      <c r="JUD2" s="46"/>
      <c r="JUE2" s="46"/>
      <c r="JUF2" s="46"/>
      <c r="JUG2" s="46"/>
      <c r="JUH2" s="46"/>
      <c r="JUI2" s="46"/>
      <c r="JUJ2" s="46"/>
      <c r="JUK2" s="46"/>
      <c r="JUL2" s="46"/>
      <c r="JUM2" s="46"/>
      <c r="JUN2" s="46"/>
      <c r="JUO2" s="46"/>
      <c r="JUP2" s="46"/>
      <c r="JUQ2" s="46"/>
      <c r="JUR2" s="46"/>
      <c r="JUS2" s="46"/>
      <c r="JUT2" s="46"/>
      <c r="JUU2" s="46"/>
      <c r="JUV2" s="46"/>
      <c r="JUW2" s="46"/>
      <c r="JUX2" s="46"/>
      <c r="JUY2" s="46"/>
      <c r="JUZ2" s="46"/>
      <c r="JVA2" s="46"/>
      <c r="JVB2" s="46"/>
      <c r="JVC2" s="46"/>
      <c r="JVD2" s="46"/>
      <c r="JVE2" s="46"/>
      <c r="JVF2" s="46"/>
      <c r="JVG2" s="46"/>
      <c r="JVH2" s="46"/>
      <c r="JVI2" s="46"/>
      <c r="JVJ2" s="46"/>
      <c r="JVK2" s="46"/>
      <c r="JVL2" s="46"/>
      <c r="JVM2" s="46"/>
      <c r="JVN2" s="46"/>
      <c r="JVO2" s="46"/>
      <c r="JVP2" s="46"/>
      <c r="JVQ2" s="46"/>
      <c r="JVR2" s="46"/>
      <c r="JVS2" s="46"/>
      <c r="JVT2" s="46"/>
      <c r="JVU2" s="46"/>
      <c r="JVV2" s="46"/>
      <c r="JVW2" s="46"/>
      <c r="JVX2" s="46"/>
      <c r="JVY2" s="46"/>
      <c r="JVZ2" s="46"/>
      <c r="JWA2" s="46"/>
      <c r="JWB2" s="46"/>
      <c r="JWC2" s="46"/>
      <c r="JWD2" s="46"/>
      <c r="JWE2" s="46"/>
      <c r="JWF2" s="46"/>
      <c r="JWG2" s="46"/>
      <c r="JWH2" s="46"/>
      <c r="JWI2" s="46"/>
      <c r="JWJ2" s="46"/>
      <c r="JWK2" s="46"/>
      <c r="JWL2" s="46"/>
      <c r="JWM2" s="46"/>
      <c r="JWN2" s="46"/>
      <c r="JWO2" s="46"/>
      <c r="JWP2" s="46"/>
      <c r="JWQ2" s="46"/>
      <c r="JWR2" s="46"/>
      <c r="JWS2" s="46"/>
      <c r="JWT2" s="46"/>
      <c r="JWU2" s="46"/>
      <c r="JWV2" s="46"/>
      <c r="JWW2" s="46"/>
      <c r="JWX2" s="46"/>
      <c r="JWY2" s="46"/>
      <c r="JWZ2" s="46"/>
      <c r="JXA2" s="46"/>
      <c r="JXB2" s="46"/>
      <c r="JXC2" s="46"/>
      <c r="JXD2" s="46"/>
      <c r="JXE2" s="46"/>
      <c r="JXF2" s="46"/>
      <c r="JXG2" s="46"/>
      <c r="JXH2" s="46"/>
      <c r="JXI2" s="46"/>
      <c r="JXJ2" s="46"/>
      <c r="JXK2" s="46"/>
      <c r="JXL2" s="46"/>
      <c r="JXM2" s="46"/>
      <c r="JXN2" s="46"/>
      <c r="JXO2" s="46"/>
      <c r="JXP2" s="46"/>
      <c r="JXQ2" s="46"/>
      <c r="JXR2" s="46"/>
      <c r="JXS2" s="46"/>
      <c r="JXT2" s="46"/>
      <c r="JXU2" s="46"/>
      <c r="JXV2" s="46"/>
      <c r="JXW2" s="46"/>
      <c r="JXX2" s="46"/>
      <c r="JXY2" s="46"/>
      <c r="JXZ2" s="46"/>
      <c r="JYA2" s="46"/>
      <c r="JYB2" s="46"/>
      <c r="JYC2" s="46"/>
      <c r="JYD2" s="46"/>
      <c r="JYE2" s="46"/>
      <c r="JYF2" s="46"/>
      <c r="JYG2" s="46"/>
      <c r="JYH2" s="46"/>
      <c r="JYI2" s="46"/>
      <c r="JYJ2" s="46"/>
      <c r="JYK2" s="46"/>
      <c r="JYL2" s="46"/>
      <c r="JYM2" s="46"/>
      <c r="JYN2" s="46"/>
      <c r="JYO2" s="46"/>
      <c r="JYP2" s="46"/>
      <c r="JYQ2" s="46"/>
      <c r="JYR2" s="46"/>
      <c r="JYS2" s="46"/>
      <c r="JYT2" s="46"/>
      <c r="JYU2" s="46"/>
      <c r="JYV2" s="46"/>
      <c r="JYW2" s="46"/>
      <c r="JYX2" s="46"/>
      <c r="JYY2" s="46"/>
      <c r="JYZ2" s="46"/>
      <c r="JZA2" s="46"/>
      <c r="JZB2" s="46"/>
      <c r="JZC2" s="46"/>
      <c r="JZD2" s="46"/>
      <c r="JZE2" s="46"/>
      <c r="JZF2" s="46"/>
      <c r="JZG2" s="46"/>
      <c r="JZH2" s="46"/>
      <c r="JZI2" s="46"/>
      <c r="JZJ2" s="46"/>
      <c r="JZK2" s="46"/>
      <c r="JZL2" s="46"/>
      <c r="JZM2" s="46"/>
      <c r="JZN2" s="46"/>
      <c r="JZO2" s="46"/>
      <c r="JZP2" s="46"/>
      <c r="JZQ2" s="46"/>
      <c r="JZR2" s="46"/>
      <c r="JZS2" s="46"/>
      <c r="JZT2" s="46"/>
      <c r="JZU2" s="46"/>
      <c r="JZV2" s="46"/>
      <c r="JZW2" s="46"/>
      <c r="JZX2" s="46"/>
      <c r="JZY2" s="46"/>
      <c r="JZZ2" s="46"/>
      <c r="KAA2" s="46"/>
      <c r="KAB2" s="46"/>
      <c r="KAC2" s="46"/>
      <c r="KAD2" s="46"/>
      <c r="KAE2" s="46"/>
      <c r="KAF2" s="46"/>
      <c r="KAG2" s="46"/>
      <c r="KAH2" s="46"/>
      <c r="KAI2" s="46"/>
      <c r="KAJ2" s="46"/>
      <c r="KAK2" s="46"/>
      <c r="KAL2" s="46"/>
      <c r="KAM2" s="46"/>
      <c r="KAN2" s="46"/>
      <c r="KAO2" s="46"/>
      <c r="KAP2" s="46"/>
      <c r="KAQ2" s="46"/>
      <c r="KAR2" s="46"/>
      <c r="KAS2" s="46"/>
      <c r="KAT2" s="46"/>
      <c r="KAU2" s="46"/>
      <c r="KAV2" s="46"/>
      <c r="KAW2" s="46"/>
      <c r="KAX2" s="46"/>
      <c r="KAY2" s="46"/>
      <c r="KAZ2" s="46"/>
      <c r="KBA2" s="46"/>
      <c r="KBB2" s="46"/>
      <c r="KBC2" s="46"/>
      <c r="KBD2" s="46"/>
      <c r="KBE2" s="46"/>
      <c r="KBF2" s="46"/>
      <c r="KBG2" s="46"/>
      <c r="KBH2" s="46"/>
      <c r="KBI2" s="46"/>
      <c r="KBJ2" s="46"/>
      <c r="KBK2" s="46"/>
      <c r="KBL2" s="46"/>
      <c r="KBM2" s="46"/>
      <c r="KBN2" s="46"/>
      <c r="KBO2" s="46"/>
      <c r="KBP2" s="46"/>
      <c r="KBQ2" s="46"/>
      <c r="KBR2" s="46"/>
      <c r="KBS2" s="46"/>
      <c r="KBT2" s="46"/>
      <c r="KBU2" s="46"/>
      <c r="KBV2" s="46"/>
      <c r="KBW2" s="46"/>
      <c r="KBX2" s="46"/>
      <c r="KBY2" s="46"/>
      <c r="KBZ2" s="46"/>
      <c r="KCA2" s="46"/>
      <c r="KCB2" s="46"/>
      <c r="KCC2" s="46"/>
      <c r="KCD2" s="46"/>
      <c r="KCE2" s="46"/>
      <c r="KCF2" s="46"/>
      <c r="KCG2" s="46"/>
      <c r="KCH2" s="46"/>
      <c r="KCI2" s="46"/>
      <c r="KCJ2" s="46"/>
      <c r="KCK2" s="46"/>
      <c r="KCL2" s="46"/>
      <c r="KCM2" s="46"/>
      <c r="KCN2" s="46"/>
      <c r="KCO2" s="46"/>
      <c r="KCP2" s="46"/>
      <c r="KCQ2" s="46"/>
      <c r="KCR2" s="46"/>
      <c r="KCS2" s="46"/>
      <c r="KCT2" s="46"/>
      <c r="KCU2" s="46"/>
      <c r="KCV2" s="46"/>
      <c r="KCW2" s="46"/>
      <c r="KCX2" s="46"/>
      <c r="KCY2" s="46"/>
      <c r="KCZ2" s="46"/>
      <c r="KDA2" s="46"/>
      <c r="KDB2" s="46"/>
      <c r="KDC2" s="46"/>
      <c r="KDD2" s="46"/>
      <c r="KDE2" s="46"/>
      <c r="KDF2" s="46"/>
      <c r="KDG2" s="46"/>
      <c r="KDH2" s="46"/>
      <c r="KDI2" s="46"/>
      <c r="KDJ2" s="46"/>
      <c r="KDK2" s="46"/>
      <c r="KDL2" s="46"/>
      <c r="KDM2" s="46"/>
      <c r="KDN2" s="46"/>
      <c r="KDO2" s="46"/>
      <c r="KDP2" s="46"/>
      <c r="KDQ2" s="46"/>
      <c r="KDR2" s="46"/>
      <c r="KDS2" s="46"/>
      <c r="KDT2" s="46"/>
      <c r="KDU2" s="46"/>
      <c r="KDV2" s="46"/>
      <c r="KDW2" s="46"/>
      <c r="KDX2" s="46"/>
      <c r="KDY2" s="46"/>
      <c r="KDZ2" s="46"/>
      <c r="KEA2" s="46"/>
      <c r="KEB2" s="46"/>
      <c r="KEC2" s="46"/>
      <c r="KED2" s="46"/>
      <c r="KEE2" s="46"/>
      <c r="KEF2" s="46"/>
      <c r="KEG2" s="46"/>
      <c r="KEH2" s="46"/>
      <c r="KEI2" s="46"/>
      <c r="KEJ2" s="46"/>
      <c r="KEK2" s="46"/>
      <c r="KEL2" s="46"/>
      <c r="KEM2" s="46"/>
      <c r="KEN2" s="46"/>
      <c r="KEO2" s="46"/>
      <c r="KEP2" s="46"/>
      <c r="KEQ2" s="46"/>
      <c r="KER2" s="46"/>
      <c r="KES2" s="46"/>
      <c r="KET2" s="46"/>
      <c r="KEU2" s="46"/>
      <c r="KEV2" s="46"/>
      <c r="KEW2" s="46"/>
      <c r="KEX2" s="46"/>
      <c r="KEY2" s="46"/>
      <c r="KEZ2" s="46"/>
      <c r="KFA2" s="46"/>
      <c r="KFB2" s="46"/>
      <c r="KFC2" s="46"/>
      <c r="KFD2" s="46"/>
      <c r="KFE2" s="46"/>
      <c r="KFF2" s="46"/>
      <c r="KFG2" s="46"/>
      <c r="KFH2" s="46"/>
      <c r="KFI2" s="46"/>
      <c r="KFJ2" s="46"/>
      <c r="KFK2" s="46"/>
      <c r="KFL2" s="46"/>
      <c r="KFM2" s="46"/>
      <c r="KFN2" s="46"/>
      <c r="KFO2" s="46"/>
      <c r="KFP2" s="46"/>
      <c r="KFQ2" s="46"/>
      <c r="KFR2" s="46"/>
      <c r="KFS2" s="46"/>
      <c r="KFT2" s="46"/>
      <c r="KFU2" s="46"/>
      <c r="KFV2" s="46"/>
      <c r="KFW2" s="46"/>
      <c r="KFX2" s="46"/>
      <c r="KFY2" s="46"/>
      <c r="KFZ2" s="46"/>
      <c r="KGA2" s="46"/>
      <c r="KGB2" s="46"/>
      <c r="KGC2" s="46"/>
      <c r="KGD2" s="46"/>
      <c r="KGE2" s="46"/>
      <c r="KGF2" s="46"/>
      <c r="KGG2" s="46"/>
      <c r="KGH2" s="46"/>
      <c r="KGI2" s="46"/>
      <c r="KGJ2" s="46"/>
      <c r="KGK2" s="46"/>
      <c r="KGL2" s="46"/>
      <c r="KGM2" s="46"/>
      <c r="KGN2" s="46"/>
      <c r="KGO2" s="46"/>
      <c r="KGP2" s="46"/>
      <c r="KGQ2" s="46"/>
      <c r="KGR2" s="46"/>
      <c r="KGS2" s="46"/>
      <c r="KGT2" s="46"/>
      <c r="KGU2" s="46"/>
      <c r="KGV2" s="46"/>
      <c r="KGW2" s="46"/>
      <c r="KGX2" s="46"/>
      <c r="KGY2" s="46"/>
      <c r="KGZ2" s="46"/>
      <c r="KHA2" s="46"/>
      <c r="KHB2" s="46"/>
      <c r="KHC2" s="46"/>
      <c r="KHD2" s="46"/>
      <c r="KHE2" s="46"/>
      <c r="KHF2" s="46"/>
      <c r="KHG2" s="46"/>
      <c r="KHH2" s="46"/>
      <c r="KHI2" s="46"/>
      <c r="KHJ2" s="46"/>
      <c r="KHK2" s="46"/>
      <c r="KHL2" s="46"/>
      <c r="KHM2" s="46"/>
      <c r="KHN2" s="46"/>
      <c r="KHO2" s="46"/>
      <c r="KHP2" s="46"/>
      <c r="KHQ2" s="46"/>
      <c r="KHR2" s="46"/>
      <c r="KHS2" s="46"/>
      <c r="KHT2" s="46"/>
      <c r="KHU2" s="46"/>
      <c r="KHV2" s="46"/>
      <c r="KHW2" s="46"/>
      <c r="KHX2" s="46"/>
      <c r="KHY2" s="46"/>
      <c r="KHZ2" s="46"/>
      <c r="KIA2" s="46"/>
      <c r="KIB2" s="46"/>
      <c r="KIC2" s="46"/>
      <c r="KID2" s="46"/>
      <c r="KIE2" s="46"/>
      <c r="KIF2" s="46"/>
      <c r="KIG2" s="46"/>
      <c r="KIH2" s="46"/>
      <c r="KII2" s="46"/>
      <c r="KIJ2" s="46"/>
      <c r="KIK2" s="46"/>
      <c r="KIL2" s="46"/>
      <c r="KIM2" s="46"/>
      <c r="KIN2" s="46"/>
      <c r="KIO2" s="46"/>
      <c r="KIP2" s="46"/>
      <c r="KIQ2" s="46"/>
      <c r="KIR2" s="46"/>
      <c r="KIS2" s="46"/>
      <c r="KIT2" s="46"/>
      <c r="KIU2" s="46"/>
      <c r="KIV2" s="46"/>
      <c r="KIW2" s="46"/>
      <c r="KIX2" s="46"/>
      <c r="KIY2" s="46"/>
      <c r="KIZ2" s="46"/>
      <c r="KJA2" s="46"/>
      <c r="KJB2" s="46"/>
      <c r="KJC2" s="46"/>
      <c r="KJD2" s="46"/>
      <c r="KJE2" s="46"/>
      <c r="KJF2" s="46"/>
      <c r="KJG2" s="46"/>
      <c r="KJH2" s="46"/>
      <c r="KJI2" s="46"/>
      <c r="KJJ2" s="46"/>
      <c r="KJK2" s="46"/>
      <c r="KJL2" s="46"/>
      <c r="KJM2" s="46"/>
      <c r="KJN2" s="46"/>
      <c r="KJO2" s="46"/>
      <c r="KJP2" s="46"/>
      <c r="KJQ2" s="46"/>
      <c r="KJR2" s="46"/>
      <c r="KJS2" s="46"/>
      <c r="KJT2" s="46"/>
      <c r="KJU2" s="46"/>
      <c r="KJV2" s="46"/>
      <c r="KJW2" s="46"/>
      <c r="KJX2" s="46"/>
      <c r="KJY2" s="46"/>
      <c r="KJZ2" s="46"/>
      <c r="KKA2" s="46"/>
      <c r="KKB2" s="46"/>
      <c r="KKC2" s="46"/>
      <c r="KKD2" s="46"/>
      <c r="KKE2" s="46"/>
      <c r="KKF2" s="46"/>
      <c r="KKG2" s="46"/>
      <c r="KKH2" s="46"/>
      <c r="KKI2" s="46"/>
      <c r="KKJ2" s="46"/>
      <c r="KKK2" s="46"/>
      <c r="KKL2" s="46"/>
      <c r="KKM2" s="46"/>
      <c r="KKN2" s="46"/>
      <c r="KKO2" s="46"/>
      <c r="KKP2" s="46"/>
      <c r="KKQ2" s="46"/>
      <c r="KKR2" s="46"/>
      <c r="KKS2" s="46"/>
      <c r="KKT2" s="46"/>
      <c r="KKU2" s="46"/>
      <c r="KKV2" s="46"/>
      <c r="KKW2" s="46"/>
      <c r="KKX2" s="46"/>
      <c r="KKY2" s="46"/>
      <c r="KKZ2" s="46"/>
      <c r="KLA2" s="46"/>
      <c r="KLB2" s="46"/>
      <c r="KLC2" s="46"/>
      <c r="KLD2" s="46"/>
      <c r="KLE2" s="46"/>
      <c r="KLF2" s="46"/>
      <c r="KLG2" s="46"/>
      <c r="KLH2" s="46"/>
      <c r="KLI2" s="46"/>
      <c r="KLJ2" s="46"/>
      <c r="KLK2" s="46"/>
      <c r="KLL2" s="46"/>
      <c r="KLM2" s="46"/>
      <c r="KLN2" s="46"/>
      <c r="KLO2" s="46"/>
      <c r="KLP2" s="46"/>
      <c r="KLQ2" s="46"/>
      <c r="KLR2" s="46"/>
      <c r="KLS2" s="46"/>
      <c r="KLT2" s="46"/>
      <c r="KLU2" s="46"/>
      <c r="KLV2" s="46"/>
      <c r="KLW2" s="46"/>
      <c r="KLX2" s="46"/>
      <c r="KLY2" s="46"/>
      <c r="KLZ2" s="46"/>
      <c r="KMA2" s="46"/>
      <c r="KMB2" s="46"/>
      <c r="KMC2" s="46"/>
      <c r="KMD2" s="46"/>
      <c r="KME2" s="46"/>
      <c r="KMF2" s="46"/>
      <c r="KMG2" s="46"/>
      <c r="KMH2" s="46"/>
      <c r="KMI2" s="46"/>
      <c r="KMJ2" s="46"/>
      <c r="KMK2" s="46"/>
      <c r="KML2" s="46"/>
      <c r="KMM2" s="46"/>
      <c r="KMN2" s="46"/>
      <c r="KMO2" s="46"/>
      <c r="KMP2" s="46"/>
      <c r="KMQ2" s="46"/>
      <c r="KMR2" s="46"/>
      <c r="KMS2" s="46"/>
      <c r="KMT2" s="46"/>
      <c r="KMU2" s="46"/>
      <c r="KMV2" s="46"/>
      <c r="KMW2" s="46"/>
      <c r="KMX2" s="46"/>
      <c r="KMY2" s="46"/>
      <c r="KMZ2" s="46"/>
      <c r="KNA2" s="46"/>
      <c r="KNB2" s="46"/>
      <c r="KNC2" s="46"/>
      <c r="KND2" s="46"/>
      <c r="KNE2" s="46"/>
      <c r="KNF2" s="46"/>
      <c r="KNG2" s="46"/>
      <c r="KNH2" s="46"/>
      <c r="KNI2" s="46"/>
      <c r="KNJ2" s="46"/>
      <c r="KNK2" s="46"/>
      <c r="KNL2" s="46"/>
      <c r="KNM2" s="46"/>
      <c r="KNN2" s="46"/>
      <c r="KNO2" s="46"/>
      <c r="KNP2" s="46"/>
      <c r="KNQ2" s="46"/>
      <c r="KNR2" s="46"/>
      <c r="KNS2" s="46"/>
      <c r="KNT2" s="46"/>
      <c r="KNU2" s="46"/>
      <c r="KNV2" s="46"/>
      <c r="KNW2" s="46"/>
      <c r="KNX2" s="46"/>
      <c r="KNY2" s="46"/>
      <c r="KNZ2" s="46"/>
      <c r="KOA2" s="46"/>
      <c r="KOB2" s="46"/>
      <c r="KOC2" s="46"/>
      <c r="KOD2" s="46"/>
      <c r="KOE2" s="46"/>
      <c r="KOF2" s="46"/>
      <c r="KOG2" s="46"/>
      <c r="KOH2" s="46"/>
      <c r="KOI2" s="46"/>
      <c r="KOJ2" s="46"/>
      <c r="KOK2" s="46"/>
      <c r="KOL2" s="46"/>
      <c r="KOM2" s="46"/>
      <c r="KON2" s="46"/>
      <c r="KOO2" s="46"/>
      <c r="KOP2" s="46"/>
      <c r="KOQ2" s="46"/>
      <c r="KOR2" s="46"/>
      <c r="KOS2" s="46"/>
      <c r="KOT2" s="46"/>
      <c r="KOU2" s="46"/>
      <c r="KOV2" s="46"/>
      <c r="KOW2" s="46"/>
      <c r="KOX2" s="46"/>
      <c r="KOY2" s="46"/>
      <c r="KOZ2" s="46"/>
      <c r="KPA2" s="46"/>
      <c r="KPB2" s="46"/>
      <c r="KPC2" s="46"/>
      <c r="KPD2" s="46"/>
      <c r="KPE2" s="46"/>
      <c r="KPF2" s="46"/>
      <c r="KPG2" s="46"/>
      <c r="KPH2" s="46"/>
      <c r="KPI2" s="46"/>
      <c r="KPJ2" s="46"/>
      <c r="KPK2" s="46"/>
      <c r="KPL2" s="46"/>
      <c r="KPM2" s="46"/>
      <c r="KPN2" s="46"/>
      <c r="KPO2" s="46"/>
      <c r="KPP2" s="46"/>
      <c r="KPQ2" s="46"/>
      <c r="KPR2" s="46"/>
      <c r="KPS2" s="46"/>
      <c r="KPT2" s="46"/>
      <c r="KPU2" s="46"/>
      <c r="KPV2" s="46"/>
      <c r="KPW2" s="46"/>
      <c r="KPX2" s="46"/>
      <c r="KPY2" s="46"/>
      <c r="KPZ2" s="46"/>
      <c r="KQA2" s="46"/>
      <c r="KQB2" s="46"/>
      <c r="KQC2" s="46"/>
      <c r="KQD2" s="46"/>
      <c r="KQE2" s="46"/>
      <c r="KQF2" s="46"/>
      <c r="KQG2" s="46"/>
      <c r="KQH2" s="46"/>
      <c r="KQI2" s="46"/>
      <c r="KQJ2" s="46"/>
      <c r="KQK2" s="46"/>
      <c r="KQL2" s="46"/>
      <c r="KQM2" s="46"/>
      <c r="KQN2" s="46"/>
      <c r="KQO2" s="46"/>
      <c r="KQP2" s="46"/>
      <c r="KQQ2" s="46"/>
      <c r="KQR2" s="46"/>
      <c r="KQS2" s="46"/>
      <c r="KQT2" s="46"/>
      <c r="KQU2" s="46"/>
      <c r="KQV2" s="46"/>
      <c r="KQW2" s="46"/>
      <c r="KQX2" s="46"/>
      <c r="KQY2" s="46"/>
      <c r="KQZ2" s="46"/>
      <c r="KRA2" s="46"/>
      <c r="KRB2" s="46"/>
      <c r="KRC2" s="46"/>
      <c r="KRD2" s="46"/>
      <c r="KRE2" s="46"/>
      <c r="KRF2" s="46"/>
      <c r="KRG2" s="46"/>
      <c r="KRH2" s="46"/>
      <c r="KRI2" s="46"/>
      <c r="KRJ2" s="46"/>
      <c r="KRK2" s="46"/>
      <c r="KRL2" s="46"/>
      <c r="KRM2" s="46"/>
      <c r="KRN2" s="46"/>
      <c r="KRO2" s="46"/>
      <c r="KRP2" s="46"/>
      <c r="KRQ2" s="46"/>
      <c r="KRR2" s="46"/>
      <c r="KRS2" s="46"/>
      <c r="KRT2" s="46"/>
      <c r="KRU2" s="46"/>
      <c r="KRV2" s="46"/>
      <c r="KRW2" s="46"/>
      <c r="KRX2" s="46"/>
      <c r="KRY2" s="46"/>
      <c r="KRZ2" s="46"/>
      <c r="KSA2" s="46"/>
      <c r="KSB2" s="46"/>
      <c r="KSC2" s="46"/>
      <c r="KSD2" s="46"/>
      <c r="KSE2" s="46"/>
      <c r="KSF2" s="46"/>
      <c r="KSG2" s="46"/>
      <c r="KSH2" s="46"/>
      <c r="KSI2" s="46"/>
      <c r="KSJ2" s="46"/>
      <c r="KSK2" s="46"/>
      <c r="KSL2" s="46"/>
      <c r="KSM2" s="46"/>
      <c r="KSN2" s="46"/>
      <c r="KSO2" s="46"/>
      <c r="KSP2" s="46"/>
      <c r="KSQ2" s="46"/>
      <c r="KSR2" s="46"/>
      <c r="KSS2" s="46"/>
      <c r="KST2" s="46"/>
      <c r="KSU2" s="46"/>
      <c r="KSV2" s="46"/>
      <c r="KSW2" s="46"/>
      <c r="KSX2" s="46"/>
      <c r="KSY2" s="46"/>
      <c r="KSZ2" s="46"/>
      <c r="KTA2" s="46"/>
      <c r="KTB2" s="46"/>
      <c r="KTC2" s="46"/>
      <c r="KTD2" s="46"/>
      <c r="KTE2" s="46"/>
      <c r="KTF2" s="46"/>
      <c r="KTG2" s="46"/>
      <c r="KTH2" s="46"/>
      <c r="KTI2" s="46"/>
      <c r="KTJ2" s="46"/>
      <c r="KTK2" s="46"/>
      <c r="KTL2" s="46"/>
      <c r="KTM2" s="46"/>
      <c r="KTN2" s="46"/>
      <c r="KTO2" s="46"/>
      <c r="KTP2" s="46"/>
      <c r="KTQ2" s="46"/>
      <c r="KTR2" s="46"/>
      <c r="KTS2" s="46"/>
      <c r="KTT2" s="46"/>
      <c r="KTU2" s="46"/>
      <c r="KTV2" s="46"/>
      <c r="KTW2" s="46"/>
      <c r="KTX2" s="46"/>
      <c r="KTY2" s="46"/>
      <c r="KTZ2" s="46"/>
      <c r="KUA2" s="46"/>
      <c r="KUB2" s="46"/>
      <c r="KUC2" s="46"/>
      <c r="KUD2" s="46"/>
      <c r="KUE2" s="46"/>
      <c r="KUF2" s="46"/>
      <c r="KUG2" s="46"/>
      <c r="KUH2" s="46"/>
      <c r="KUI2" s="46"/>
      <c r="KUJ2" s="46"/>
      <c r="KUK2" s="46"/>
      <c r="KUL2" s="46"/>
      <c r="KUM2" s="46"/>
      <c r="KUN2" s="46"/>
      <c r="KUO2" s="46"/>
      <c r="KUP2" s="46"/>
      <c r="KUQ2" s="46"/>
      <c r="KUR2" s="46"/>
      <c r="KUS2" s="46"/>
      <c r="KUT2" s="46"/>
      <c r="KUU2" s="46"/>
      <c r="KUV2" s="46"/>
      <c r="KUW2" s="46"/>
      <c r="KUX2" s="46"/>
      <c r="KUY2" s="46"/>
      <c r="KUZ2" s="46"/>
      <c r="KVA2" s="46"/>
      <c r="KVB2" s="46"/>
      <c r="KVC2" s="46"/>
      <c r="KVD2" s="46"/>
      <c r="KVE2" s="46"/>
      <c r="KVF2" s="46"/>
      <c r="KVG2" s="46"/>
      <c r="KVH2" s="46"/>
      <c r="KVI2" s="46"/>
      <c r="KVJ2" s="46"/>
      <c r="KVK2" s="46"/>
      <c r="KVL2" s="46"/>
      <c r="KVM2" s="46"/>
      <c r="KVN2" s="46"/>
      <c r="KVO2" s="46"/>
      <c r="KVP2" s="46"/>
      <c r="KVQ2" s="46"/>
      <c r="KVR2" s="46"/>
      <c r="KVS2" s="46"/>
      <c r="KVT2" s="46"/>
      <c r="KVU2" s="46"/>
      <c r="KVV2" s="46"/>
      <c r="KVW2" s="46"/>
      <c r="KVX2" s="46"/>
      <c r="KVY2" s="46"/>
      <c r="KVZ2" s="46"/>
      <c r="KWA2" s="46"/>
      <c r="KWB2" s="46"/>
      <c r="KWC2" s="46"/>
      <c r="KWD2" s="46"/>
      <c r="KWE2" s="46"/>
      <c r="KWF2" s="46"/>
      <c r="KWG2" s="46"/>
      <c r="KWH2" s="46"/>
      <c r="KWI2" s="46"/>
      <c r="KWJ2" s="46"/>
      <c r="KWK2" s="46"/>
      <c r="KWL2" s="46"/>
      <c r="KWM2" s="46"/>
      <c r="KWN2" s="46"/>
      <c r="KWO2" s="46"/>
      <c r="KWP2" s="46"/>
      <c r="KWQ2" s="46"/>
      <c r="KWR2" s="46"/>
      <c r="KWS2" s="46"/>
      <c r="KWT2" s="46"/>
      <c r="KWU2" s="46"/>
      <c r="KWV2" s="46"/>
      <c r="KWW2" s="46"/>
      <c r="KWX2" s="46"/>
      <c r="KWY2" s="46"/>
      <c r="KWZ2" s="46"/>
      <c r="KXA2" s="46"/>
      <c r="KXB2" s="46"/>
      <c r="KXC2" s="46"/>
      <c r="KXD2" s="46"/>
      <c r="KXE2" s="46"/>
      <c r="KXF2" s="46"/>
      <c r="KXG2" s="46"/>
      <c r="KXH2" s="46"/>
      <c r="KXI2" s="46"/>
      <c r="KXJ2" s="46"/>
      <c r="KXK2" s="46"/>
      <c r="KXL2" s="46"/>
      <c r="KXM2" s="46"/>
      <c r="KXN2" s="46"/>
      <c r="KXO2" s="46"/>
      <c r="KXP2" s="46"/>
      <c r="KXQ2" s="46"/>
      <c r="KXR2" s="46"/>
      <c r="KXS2" s="46"/>
      <c r="KXT2" s="46"/>
      <c r="KXU2" s="46"/>
      <c r="KXV2" s="46"/>
      <c r="KXW2" s="46"/>
      <c r="KXX2" s="46"/>
      <c r="KXY2" s="46"/>
      <c r="KXZ2" s="46"/>
      <c r="KYA2" s="46"/>
      <c r="KYB2" s="46"/>
      <c r="KYC2" s="46"/>
      <c r="KYD2" s="46"/>
      <c r="KYE2" s="46"/>
      <c r="KYF2" s="46"/>
      <c r="KYG2" s="46"/>
      <c r="KYH2" s="46"/>
      <c r="KYI2" s="46"/>
      <c r="KYJ2" s="46"/>
      <c r="KYK2" s="46"/>
      <c r="KYL2" s="46"/>
      <c r="KYM2" s="46"/>
      <c r="KYN2" s="46"/>
      <c r="KYO2" s="46"/>
      <c r="KYP2" s="46"/>
      <c r="KYQ2" s="46"/>
      <c r="KYR2" s="46"/>
      <c r="KYS2" s="46"/>
      <c r="KYT2" s="46"/>
      <c r="KYU2" s="46"/>
      <c r="KYV2" s="46"/>
      <c r="KYW2" s="46"/>
      <c r="KYX2" s="46"/>
      <c r="KYY2" s="46"/>
      <c r="KYZ2" s="46"/>
      <c r="KZA2" s="46"/>
      <c r="KZB2" s="46"/>
      <c r="KZC2" s="46"/>
      <c r="KZD2" s="46"/>
      <c r="KZE2" s="46"/>
      <c r="KZF2" s="46"/>
      <c r="KZG2" s="46"/>
      <c r="KZH2" s="46"/>
      <c r="KZI2" s="46"/>
      <c r="KZJ2" s="46"/>
      <c r="KZK2" s="46"/>
      <c r="KZL2" s="46"/>
      <c r="KZM2" s="46"/>
      <c r="KZN2" s="46"/>
      <c r="KZO2" s="46"/>
      <c r="KZP2" s="46"/>
      <c r="KZQ2" s="46"/>
      <c r="KZR2" s="46"/>
      <c r="KZS2" s="46"/>
      <c r="KZT2" s="46"/>
      <c r="KZU2" s="46"/>
      <c r="KZV2" s="46"/>
      <c r="KZW2" s="46"/>
      <c r="KZX2" s="46"/>
      <c r="KZY2" s="46"/>
      <c r="KZZ2" s="46"/>
      <c r="LAA2" s="46"/>
      <c r="LAB2" s="46"/>
      <c r="LAC2" s="46"/>
      <c r="LAD2" s="46"/>
      <c r="LAE2" s="46"/>
      <c r="LAF2" s="46"/>
      <c r="LAG2" s="46"/>
      <c r="LAH2" s="46"/>
      <c r="LAI2" s="46"/>
      <c r="LAJ2" s="46"/>
      <c r="LAK2" s="46"/>
      <c r="LAL2" s="46"/>
      <c r="LAM2" s="46"/>
      <c r="LAN2" s="46"/>
      <c r="LAO2" s="46"/>
      <c r="LAP2" s="46"/>
      <c r="LAQ2" s="46"/>
      <c r="LAR2" s="46"/>
      <c r="LAS2" s="46"/>
      <c r="LAT2" s="46"/>
      <c r="LAU2" s="46"/>
      <c r="LAV2" s="46"/>
      <c r="LAW2" s="46"/>
      <c r="LAX2" s="46"/>
      <c r="LAY2" s="46"/>
      <c r="LAZ2" s="46"/>
      <c r="LBA2" s="46"/>
      <c r="LBB2" s="46"/>
      <c r="LBC2" s="46"/>
      <c r="LBD2" s="46"/>
      <c r="LBE2" s="46"/>
      <c r="LBF2" s="46"/>
      <c r="LBG2" s="46"/>
      <c r="LBH2" s="46"/>
      <c r="LBI2" s="46"/>
      <c r="LBJ2" s="46"/>
      <c r="LBK2" s="46"/>
      <c r="LBL2" s="46"/>
      <c r="LBM2" s="46"/>
      <c r="LBN2" s="46"/>
      <c r="LBO2" s="46"/>
      <c r="LBP2" s="46"/>
      <c r="LBQ2" s="46"/>
      <c r="LBR2" s="46"/>
      <c r="LBS2" s="46"/>
      <c r="LBT2" s="46"/>
      <c r="LBU2" s="46"/>
      <c r="LBV2" s="46"/>
      <c r="LBW2" s="46"/>
      <c r="LBX2" s="46"/>
      <c r="LBY2" s="46"/>
      <c r="LBZ2" s="46"/>
      <c r="LCA2" s="46"/>
      <c r="LCB2" s="46"/>
      <c r="LCC2" s="46"/>
      <c r="LCD2" s="46"/>
      <c r="LCE2" s="46"/>
      <c r="LCF2" s="46"/>
      <c r="LCG2" s="46"/>
      <c r="LCH2" s="46"/>
      <c r="LCI2" s="46"/>
      <c r="LCJ2" s="46"/>
      <c r="LCK2" s="46"/>
      <c r="LCL2" s="46"/>
      <c r="LCM2" s="46"/>
      <c r="LCN2" s="46"/>
      <c r="LCO2" s="46"/>
      <c r="LCP2" s="46"/>
      <c r="LCQ2" s="46"/>
      <c r="LCR2" s="46"/>
      <c r="LCS2" s="46"/>
      <c r="LCT2" s="46"/>
      <c r="LCU2" s="46"/>
      <c r="LCV2" s="46"/>
      <c r="LCW2" s="46"/>
      <c r="LCX2" s="46"/>
      <c r="LCY2" s="46"/>
      <c r="LCZ2" s="46"/>
      <c r="LDA2" s="46"/>
      <c r="LDB2" s="46"/>
      <c r="LDC2" s="46"/>
      <c r="LDD2" s="46"/>
      <c r="LDE2" s="46"/>
      <c r="LDF2" s="46"/>
      <c r="LDG2" s="46"/>
      <c r="LDH2" s="46"/>
      <c r="LDI2" s="46"/>
      <c r="LDJ2" s="46"/>
      <c r="LDK2" s="46"/>
      <c r="LDL2" s="46"/>
      <c r="LDM2" s="46"/>
      <c r="LDN2" s="46"/>
      <c r="LDO2" s="46"/>
      <c r="LDP2" s="46"/>
      <c r="LDQ2" s="46"/>
      <c r="LDR2" s="46"/>
      <c r="LDS2" s="46"/>
      <c r="LDT2" s="46"/>
      <c r="LDU2" s="46"/>
      <c r="LDV2" s="46"/>
      <c r="LDW2" s="46"/>
      <c r="LDX2" s="46"/>
      <c r="LDY2" s="46"/>
      <c r="LDZ2" s="46"/>
      <c r="LEA2" s="46"/>
      <c r="LEB2" s="46"/>
      <c r="LEC2" s="46"/>
      <c r="LED2" s="46"/>
      <c r="LEE2" s="46"/>
      <c r="LEF2" s="46"/>
      <c r="LEG2" s="46"/>
      <c r="LEH2" s="46"/>
      <c r="LEI2" s="46"/>
      <c r="LEJ2" s="46"/>
      <c r="LEK2" s="46"/>
      <c r="LEL2" s="46"/>
      <c r="LEM2" s="46"/>
      <c r="LEN2" s="46"/>
      <c r="LEO2" s="46"/>
      <c r="LEP2" s="46"/>
      <c r="LEQ2" s="46"/>
      <c r="LER2" s="46"/>
      <c r="LES2" s="46"/>
      <c r="LET2" s="46"/>
      <c r="LEU2" s="46"/>
      <c r="LEV2" s="46"/>
      <c r="LEW2" s="46"/>
      <c r="LEX2" s="46"/>
      <c r="LEY2" s="46"/>
      <c r="LEZ2" s="46"/>
      <c r="LFA2" s="46"/>
      <c r="LFB2" s="46"/>
      <c r="LFC2" s="46"/>
      <c r="LFD2" s="46"/>
      <c r="LFE2" s="46"/>
      <c r="LFF2" s="46"/>
      <c r="LFG2" s="46"/>
      <c r="LFH2" s="46"/>
      <c r="LFI2" s="46"/>
      <c r="LFJ2" s="46"/>
      <c r="LFK2" s="46"/>
      <c r="LFL2" s="46"/>
      <c r="LFM2" s="46"/>
      <c r="LFN2" s="46"/>
      <c r="LFO2" s="46"/>
      <c r="LFP2" s="46"/>
      <c r="LFQ2" s="46"/>
      <c r="LFR2" s="46"/>
      <c r="LFS2" s="46"/>
      <c r="LFT2" s="46"/>
      <c r="LFU2" s="46"/>
      <c r="LFV2" s="46"/>
      <c r="LFW2" s="46"/>
      <c r="LFX2" s="46"/>
      <c r="LFY2" s="46"/>
      <c r="LFZ2" s="46"/>
      <c r="LGA2" s="46"/>
      <c r="LGB2" s="46"/>
      <c r="LGC2" s="46"/>
      <c r="LGD2" s="46"/>
      <c r="LGE2" s="46"/>
      <c r="LGF2" s="46"/>
      <c r="LGG2" s="46"/>
      <c r="LGH2" s="46"/>
      <c r="LGI2" s="46"/>
      <c r="LGJ2" s="46"/>
      <c r="LGK2" s="46"/>
      <c r="LGL2" s="46"/>
      <c r="LGM2" s="46"/>
      <c r="LGN2" s="46"/>
      <c r="LGO2" s="46"/>
      <c r="LGP2" s="46"/>
      <c r="LGQ2" s="46"/>
      <c r="LGR2" s="46"/>
      <c r="LGS2" s="46"/>
      <c r="LGT2" s="46"/>
      <c r="LGU2" s="46"/>
      <c r="LGV2" s="46"/>
      <c r="LGW2" s="46"/>
      <c r="LGX2" s="46"/>
      <c r="LGY2" s="46"/>
      <c r="LGZ2" s="46"/>
      <c r="LHA2" s="46"/>
      <c r="LHB2" s="46"/>
      <c r="LHC2" s="46"/>
      <c r="LHD2" s="46"/>
      <c r="LHE2" s="46"/>
      <c r="LHF2" s="46"/>
      <c r="LHG2" s="46"/>
      <c r="LHH2" s="46"/>
      <c r="LHI2" s="46"/>
      <c r="LHJ2" s="46"/>
      <c r="LHK2" s="46"/>
      <c r="LHL2" s="46"/>
      <c r="LHM2" s="46"/>
      <c r="LHN2" s="46"/>
      <c r="LHO2" s="46"/>
      <c r="LHP2" s="46"/>
      <c r="LHQ2" s="46"/>
      <c r="LHR2" s="46"/>
      <c r="LHS2" s="46"/>
      <c r="LHT2" s="46"/>
      <c r="LHU2" s="46"/>
      <c r="LHV2" s="46"/>
      <c r="LHW2" s="46"/>
      <c r="LHX2" s="46"/>
      <c r="LHY2" s="46"/>
      <c r="LHZ2" s="46"/>
      <c r="LIA2" s="46"/>
      <c r="LIB2" s="46"/>
      <c r="LIC2" s="46"/>
      <c r="LID2" s="46"/>
      <c r="LIE2" s="46"/>
      <c r="LIF2" s="46"/>
      <c r="LIG2" s="46"/>
      <c r="LIH2" s="46"/>
      <c r="LII2" s="46"/>
      <c r="LIJ2" s="46"/>
      <c r="LIK2" s="46"/>
      <c r="LIL2" s="46"/>
      <c r="LIM2" s="46"/>
      <c r="LIN2" s="46"/>
      <c r="LIO2" s="46"/>
      <c r="LIP2" s="46"/>
      <c r="LIQ2" s="46"/>
      <c r="LIR2" s="46"/>
      <c r="LIS2" s="46"/>
      <c r="LIT2" s="46"/>
      <c r="LIU2" s="46"/>
      <c r="LIV2" s="46"/>
      <c r="LIW2" s="46"/>
      <c r="LIX2" s="46"/>
      <c r="LIY2" s="46"/>
      <c r="LIZ2" s="46"/>
      <c r="LJA2" s="46"/>
      <c r="LJB2" s="46"/>
      <c r="LJC2" s="46"/>
      <c r="LJD2" s="46"/>
      <c r="LJE2" s="46"/>
      <c r="LJF2" s="46"/>
      <c r="LJG2" s="46"/>
      <c r="LJH2" s="46"/>
      <c r="LJI2" s="46"/>
      <c r="LJJ2" s="46"/>
      <c r="LJK2" s="46"/>
      <c r="LJL2" s="46"/>
      <c r="LJM2" s="46"/>
      <c r="LJN2" s="46"/>
      <c r="LJO2" s="46"/>
      <c r="LJP2" s="46"/>
      <c r="LJQ2" s="46"/>
      <c r="LJR2" s="46"/>
      <c r="LJS2" s="46"/>
      <c r="LJT2" s="46"/>
      <c r="LJU2" s="46"/>
      <c r="LJV2" s="46"/>
      <c r="LJW2" s="46"/>
      <c r="LJX2" s="46"/>
      <c r="LJY2" s="46"/>
      <c r="LJZ2" s="46"/>
      <c r="LKA2" s="46"/>
      <c r="LKB2" s="46"/>
      <c r="LKC2" s="46"/>
      <c r="LKD2" s="46"/>
      <c r="LKE2" s="46"/>
      <c r="LKF2" s="46"/>
      <c r="LKG2" s="46"/>
      <c r="LKH2" s="46"/>
      <c r="LKI2" s="46"/>
      <c r="LKJ2" s="46"/>
      <c r="LKK2" s="46"/>
      <c r="LKL2" s="46"/>
      <c r="LKM2" s="46"/>
      <c r="LKN2" s="46"/>
      <c r="LKO2" s="46"/>
      <c r="LKP2" s="46"/>
      <c r="LKQ2" s="46"/>
      <c r="LKR2" s="46"/>
      <c r="LKS2" s="46"/>
      <c r="LKT2" s="46"/>
      <c r="LKU2" s="46"/>
      <c r="LKV2" s="46"/>
      <c r="LKW2" s="46"/>
      <c r="LKX2" s="46"/>
      <c r="LKY2" s="46"/>
      <c r="LKZ2" s="46"/>
      <c r="LLA2" s="46"/>
      <c r="LLB2" s="46"/>
      <c r="LLC2" s="46"/>
      <c r="LLD2" s="46"/>
      <c r="LLE2" s="46"/>
      <c r="LLF2" s="46"/>
      <c r="LLG2" s="46"/>
      <c r="LLH2" s="46"/>
      <c r="LLI2" s="46"/>
      <c r="LLJ2" s="46"/>
      <c r="LLK2" s="46"/>
      <c r="LLL2" s="46"/>
      <c r="LLM2" s="46"/>
      <c r="LLN2" s="46"/>
      <c r="LLO2" s="46"/>
      <c r="LLP2" s="46"/>
      <c r="LLQ2" s="46"/>
      <c r="LLR2" s="46"/>
      <c r="LLS2" s="46"/>
      <c r="LLT2" s="46"/>
      <c r="LLU2" s="46"/>
      <c r="LLV2" s="46"/>
      <c r="LLW2" s="46"/>
      <c r="LLX2" s="46"/>
      <c r="LLY2" s="46"/>
      <c r="LLZ2" s="46"/>
      <c r="LMA2" s="46"/>
      <c r="LMB2" s="46"/>
      <c r="LMC2" s="46"/>
      <c r="LMD2" s="46"/>
      <c r="LME2" s="46"/>
      <c r="LMF2" s="46"/>
      <c r="LMG2" s="46"/>
      <c r="LMH2" s="46"/>
      <c r="LMI2" s="46"/>
      <c r="LMJ2" s="46"/>
      <c r="LMK2" s="46"/>
      <c r="LML2" s="46"/>
      <c r="LMM2" s="46"/>
      <c r="LMN2" s="46"/>
      <c r="LMO2" s="46"/>
      <c r="LMP2" s="46"/>
      <c r="LMQ2" s="46"/>
      <c r="LMR2" s="46"/>
      <c r="LMS2" s="46"/>
      <c r="LMT2" s="46"/>
      <c r="LMU2" s="46"/>
      <c r="LMV2" s="46"/>
      <c r="LMW2" s="46"/>
      <c r="LMX2" s="46"/>
      <c r="LMY2" s="46"/>
      <c r="LMZ2" s="46"/>
      <c r="LNA2" s="46"/>
      <c r="LNB2" s="46"/>
      <c r="LNC2" s="46"/>
      <c r="LND2" s="46"/>
      <c r="LNE2" s="46"/>
      <c r="LNF2" s="46"/>
      <c r="LNG2" s="46"/>
      <c r="LNH2" s="46"/>
      <c r="LNI2" s="46"/>
      <c r="LNJ2" s="46"/>
      <c r="LNK2" s="46"/>
      <c r="LNL2" s="46"/>
      <c r="LNM2" s="46"/>
      <c r="LNN2" s="46"/>
      <c r="LNO2" s="46"/>
      <c r="LNP2" s="46"/>
      <c r="LNQ2" s="46"/>
      <c r="LNR2" s="46"/>
      <c r="LNS2" s="46"/>
      <c r="LNT2" s="46"/>
      <c r="LNU2" s="46"/>
      <c r="LNV2" s="46"/>
      <c r="LNW2" s="46"/>
      <c r="LNX2" s="46"/>
      <c r="LNY2" s="46"/>
      <c r="LNZ2" s="46"/>
      <c r="LOA2" s="46"/>
      <c r="LOB2" s="46"/>
      <c r="LOC2" s="46"/>
      <c r="LOD2" s="46"/>
      <c r="LOE2" s="46"/>
      <c r="LOF2" s="46"/>
      <c r="LOG2" s="46"/>
      <c r="LOH2" s="46"/>
      <c r="LOI2" s="46"/>
      <c r="LOJ2" s="46"/>
      <c r="LOK2" s="46"/>
      <c r="LOL2" s="46"/>
      <c r="LOM2" s="46"/>
      <c r="LON2" s="46"/>
      <c r="LOO2" s="46"/>
      <c r="LOP2" s="46"/>
      <c r="LOQ2" s="46"/>
      <c r="LOR2" s="46"/>
      <c r="LOS2" s="46"/>
      <c r="LOT2" s="46"/>
      <c r="LOU2" s="46"/>
      <c r="LOV2" s="46"/>
      <c r="LOW2" s="46"/>
      <c r="LOX2" s="46"/>
      <c r="LOY2" s="46"/>
      <c r="LOZ2" s="46"/>
      <c r="LPA2" s="46"/>
      <c r="LPB2" s="46"/>
      <c r="LPC2" s="46"/>
      <c r="LPD2" s="46"/>
      <c r="LPE2" s="46"/>
      <c r="LPF2" s="46"/>
      <c r="LPG2" s="46"/>
      <c r="LPH2" s="46"/>
      <c r="LPI2" s="46"/>
      <c r="LPJ2" s="46"/>
      <c r="LPK2" s="46"/>
      <c r="LPL2" s="46"/>
      <c r="LPM2" s="46"/>
      <c r="LPN2" s="46"/>
      <c r="LPO2" s="46"/>
      <c r="LPP2" s="46"/>
      <c r="LPQ2" s="46"/>
      <c r="LPR2" s="46"/>
      <c r="LPS2" s="46"/>
      <c r="LPT2" s="46"/>
      <c r="LPU2" s="46"/>
      <c r="LPV2" s="46"/>
      <c r="LPW2" s="46"/>
      <c r="LPX2" s="46"/>
      <c r="LPY2" s="46"/>
      <c r="LPZ2" s="46"/>
      <c r="LQA2" s="46"/>
      <c r="LQB2" s="46"/>
      <c r="LQC2" s="46"/>
      <c r="LQD2" s="46"/>
      <c r="LQE2" s="46"/>
      <c r="LQF2" s="46"/>
      <c r="LQG2" s="46"/>
      <c r="LQH2" s="46"/>
      <c r="LQI2" s="46"/>
      <c r="LQJ2" s="46"/>
      <c r="LQK2" s="46"/>
      <c r="LQL2" s="46"/>
      <c r="LQM2" s="46"/>
      <c r="LQN2" s="46"/>
      <c r="LQO2" s="46"/>
      <c r="LQP2" s="46"/>
      <c r="LQQ2" s="46"/>
      <c r="LQR2" s="46"/>
      <c r="LQS2" s="46"/>
      <c r="LQT2" s="46"/>
      <c r="LQU2" s="46"/>
      <c r="LQV2" s="46"/>
      <c r="LQW2" s="46"/>
      <c r="LQX2" s="46"/>
      <c r="LQY2" s="46"/>
      <c r="LQZ2" s="46"/>
      <c r="LRA2" s="46"/>
      <c r="LRB2" s="46"/>
      <c r="LRC2" s="46"/>
      <c r="LRD2" s="46"/>
      <c r="LRE2" s="46"/>
      <c r="LRF2" s="46"/>
      <c r="LRG2" s="46"/>
      <c r="LRH2" s="46"/>
      <c r="LRI2" s="46"/>
      <c r="LRJ2" s="46"/>
      <c r="LRK2" s="46"/>
      <c r="LRL2" s="46"/>
      <c r="LRM2" s="46"/>
      <c r="LRN2" s="46"/>
      <c r="LRO2" s="46"/>
      <c r="LRP2" s="46"/>
      <c r="LRQ2" s="46"/>
      <c r="LRR2" s="46"/>
      <c r="LRS2" s="46"/>
      <c r="LRT2" s="46"/>
      <c r="LRU2" s="46"/>
      <c r="LRV2" s="46"/>
      <c r="LRW2" s="46"/>
      <c r="LRX2" s="46"/>
      <c r="LRY2" s="46"/>
      <c r="LRZ2" s="46"/>
      <c r="LSA2" s="46"/>
      <c r="LSB2" s="46"/>
      <c r="LSC2" s="46"/>
      <c r="LSD2" s="46"/>
      <c r="LSE2" s="46"/>
      <c r="LSF2" s="46"/>
      <c r="LSG2" s="46"/>
      <c r="LSH2" s="46"/>
      <c r="LSI2" s="46"/>
      <c r="LSJ2" s="46"/>
      <c r="LSK2" s="46"/>
      <c r="LSL2" s="46"/>
      <c r="LSM2" s="46"/>
      <c r="LSN2" s="46"/>
      <c r="LSO2" s="46"/>
      <c r="LSP2" s="46"/>
      <c r="LSQ2" s="46"/>
      <c r="LSR2" s="46"/>
      <c r="LSS2" s="46"/>
      <c r="LST2" s="46"/>
      <c r="LSU2" s="46"/>
      <c r="LSV2" s="46"/>
      <c r="LSW2" s="46"/>
      <c r="LSX2" s="46"/>
      <c r="LSY2" s="46"/>
      <c r="LSZ2" s="46"/>
      <c r="LTA2" s="46"/>
      <c r="LTB2" s="46"/>
      <c r="LTC2" s="46"/>
      <c r="LTD2" s="46"/>
      <c r="LTE2" s="46"/>
      <c r="LTF2" s="46"/>
      <c r="LTG2" s="46"/>
      <c r="LTH2" s="46"/>
      <c r="LTI2" s="46"/>
      <c r="LTJ2" s="46"/>
      <c r="LTK2" s="46"/>
      <c r="LTL2" s="46"/>
      <c r="LTM2" s="46"/>
      <c r="LTN2" s="46"/>
      <c r="LTO2" s="46"/>
      <c r="LTP2" s="46"/>
      <c r="LTQ2" s="46"/>
      <c r="LTR2" s="46"/>
      <c r="LTS2" s="46"/>
      <c r="LTT2" s="46"/>
      <c r="LTU2" s="46"/>
      <c r="LTV2" s="46"/>
      <c r="LTW2" s="46"/>
      <c r="LTX2" s="46"/>
      <c r="LTY2" s="46"/>
      <c r="LTZ2" s="46"/>
      <c r="LUA2" s="46"/>
      <c r="LUB2" s="46"/>
      <c r="LUC2" s="46"/>
      <c r="LUD2" s="46"/>
      <c r="LUE2" s="46"/>
      <c r="LUF2" s="46"/>
      <c r="LUG2" s="46"/>
      <c r="LUH2" s="46"/>
      <c r="LUI2" s="46"/>
      <c r="LUJ2" s="46"/>
      <c r="LUK2" s="46"/>
      <c r="LUL2" s="46"/>
      <c r="LUM2" s="46"/>
      <c r="LUN2" s="46"/>
      <c r="LUO2" s="46"/>
      <c r="LUP2" s="46"/>
      <c r="LUQ2" s="46"/>
      <c r="LUR2" s="46"/>
      <c r="LUS2" s="46"/>
      <c r="LUT2" s="46"/>
      <c r="LUU2" s="46"/>
      <c r="LUV2" s="46"/>
      <c r="LUW2" s="46"/>
      <c r="LUX2" s="46"/>
      <c r="LUY2" s="46"/>
      <c r="LUZ2" s="46"/>
      <c r="LVA2" s="46"/>
      <c r="LVB2" s="46"/>
      <c r="LVC2" s="46"/>
      <c r="LVD2" s="46"/>
      <c r="LVE2" s="46"/>
      <c r="LVF2" s="46"/>
      <c r="LVG2" s="46"/>
      <c r="LVH2" s="46"/>
      <c r="LVI2" s="46"/>
      <c r="LVJ2" s="46"/>
      <c r="LVK2" s="46"/>
      <c r="LVL2" s="46"/>
      <c r="LVM2" s="46"/>
      <c r="LVN2" s="46"/>
      <c r="LVO2" s="46"/>
      <c r="LVP2" s="46"/>
      <c r="LVQ2" s="46"/>
      <c r="LVR2" s="46"/>
      <c r="LVS2" s="46"/>
      <c r="LVT2" s="46"/>
      <c r="LVU2" s="46"/>
      <c r="LVV2" s="46"/>
      <c r="LVW2" s="46"/>
      <c r="LVX2" s="46"/>
      <c r="LVY2" s="46"/>
      <c r="LVZ2" s="46"/>
      <c r="LWA2" s="46"/>
      <c r="LWB2" s="46"/>
      <c r="LWC2" s="46"/>
      <c r="LWD2" s="46"/>
      <c r="LWE2" s="46"/>
      <c r="LWF2" s="46"/>
      <c r="LWG2" s="46"/>
      <c r="LWH2" s="46"/>
      <c r="LWI2" s="46"/>
      <c r="LWJ2" s="46"/>
      <c r="LWK2" s="46"/>
      <c r="LWL2" s="46"/>
      <c r="LWM2" s="46"/>
      <c r="LWN2" s="46"/>
      <c r="LWO2" s="46"/>
      <c r="LWP2" s="46"/>
      <c r="LWQ2" s="46"/>
      <c r="LWR2" s="46"/>
      <c r="LWS2" s="46"/>
      <c r="LWT2" s="46"/>
      <c r="LWU2" s="46"/>
      <c r="LWV2" s="46"/>
      <c r="LWW2" s="46"/>
      <c r="LWX2" s="46"/>
      <c r="LWY2" s="46"/>
      <c r="LWZ2" s="46"/>
      <c r="LXA2" s="46"/>
      <c r="LXB2" s="46"/>
      <c r="LXC2" s="46"/>
      <c r="LXD2" s="46"/>
      <c r="LXE2" s="46"/>
      <c r="LXF2" s="46"/>
      <c r="LXG2" s="46"/>
      <c r="LXH2" s="46"/>
      <c r="LXI2" s="46"/>
      <c r="LXJ2" s="46"/>
      <c r="LXK2" s="46"/>
      <c r="LXL2" s="46"/>
      <c r="LXM2" s="46"/>
      <c r="LXN2" s="46"/>
      <c r="LXO2" s="46"/>
      <c r="LXP2" s="46"/>
      <c r="LXQ2" s="46"/>
      <c r="LXR2" s="46"/>
      <c r="LXS2" s="46"/>
      <c r="LXT2" s="46"/>
      <c r="LXU2" s="46"/>
      <c r="LXV2" s="46"/>
      <c r="LXW2" s="46"/>
      <c r="LXX2" s="46"/>
      <c r="LXY2" s="46"/>
      <c r="LXZ2" s="46"/>
      <c r="LYA2" s="46"/>
      <c r="LYB2" s="46"/>
      <c r="LYC2" s="46"/>
      <c r="LYD2" s="46"/>
      <c r="LYE2" s="46"/>
      <c r="LYF2" s="46"/>
      <c r="LYG2" s="46"/>
      <c r="LYH2" s="46"/>
      <c r="LYI2" s="46"/>
      <c r="LYJ2" s="46"/>
      <c r="LYK2" s="46"/>
      <c r="LYL2" s="46"/>
      <c r="LYM2" s="46"/>
      <c r="LYN2" s="46"/>
      <c r="LYO2" s="46"/>
      <c r="LYP2" s="46"/>
      <c r="LYQ2" s="46"/>
      <c r="LYR2" s="46"/>
      <c r="LYS2" s="46"/>
      <c r="LYT2" s="46"/>
      <c r="LYU2" s="46"/>
      <c r="LYV2" s="46"/>
      <c r="LYW2" s="46"/>
      <c r="LYX2" s="46"/>
      <c r="LYY2" s="46"/>
      <c r="LYZ2" s="46"/>
      <c r="LZA2" s="46"/>
      <c r="LZB2" s="46"/>
      <c r="LZC2" s="46"/>
      <c r="LZD2" s="46"/>
      <c r="LZE2" s="46"/>
      <c r="LZF2" s="46"/>
      <c r="LZG2" s="46"/>
      <c r="LZH2" s="46"/>
      <c r="LZI2" s="46"/>
      <c r="LZJ2" s="46"/>
      <c r="LZK2" s="46"/>
      <c r="LZL2" s="46"/>
      <c r="LZM2" s="46"/>
      <c r="LZN2" s="46"/>
      <c r="LZO2" s="46"/>
      <c r="LZP2" s="46"/>
      <c r="LZQ2" s="46"/>
      <c r="LZR2" s="46"/>
      <c r="LZS2" s="46"/>
      <c r="LZT2" s="46"/>
      <c r="LZU2" s="46"/>
      <c r="LZV2" s="46"/>
      <c r="LZW2" s="46"/>
      <c r="LZX2" s="46"/>
      <c r="LZY2" s="46"/>
      <c r="LZZ2" s="46"/>
      <c r="MAA2" s="46"/>
      <c r="MAB2" s="46"/>
      <c r="MAC2" s="46"/>
      <c r="MAD2" s="46"/>
      <c r="MAE2" s="46"/>
      <c r="MAF2" s="46"/>
      <c r="MAG2" s="46"/>
      <c r="MAH2" s="46"/>
      <c r="MAI2" s="46"/>
      <c r="MAJ2" s="46"/>
      <c r="MAK2" s="46"/>
      <c r="MAL2" s="46"/>
      <c r="MAM2" s="46"/>
      <c r="MAN2" s="46"/>
      <c r="MAO2" s="46"/>
      <c r="MAP2" s="46"/>
      <c r="MAQ2" s="46"/>
      <c r="MAR2" s="46"/>
      <c r="MAS2" s="46"/>
      <c r="MAT2" s="46"/>
      <c r="MAU2" s="46"/>
      <c r="MAV2" s="46"/>
      <c r="MAW2" s="46"/>
      <c r="MAX2" s="46"/>
      <c r="MAY2" s="46"/>
      <c r="MAZ2" s="46"/>
      <c r="MBA2" s="46"/>
      <c r="MBB2" s="46"/>
      <c r="MBC2" s="46"/>
      <c r="MBD2" s="46"/>
      <c r="MBE2" s="46"/>
      <c r="MBF2" s="46"/>
      <c r="MBG2" s="46"/>
      <c r="MBH2" s="46"/>
      <c r="MBI2" s="46"/>
      <c r="MBJ2" s="46"/>
      <c r="MBK2" s="46"/>
      <c r="MBL2" s="46"/>
      <c r="MBM2" s="46"/>
      <c r="MBN2" s="46"/>
      <c r="MBO2" s="46"/>
      <c r="MBP2" s="46"/>
      <c r="MBQ2" s="46"/>
      <c r="MBR2" s="46"/>
      <c r="MBS2" s="46"/>
      <c r="MBT2" s="46"/>
      <c r="MBU2" s="46"/>
      <c r="MBV2" s="46"/>
      <c r="MBW2" s="46"/>
      <c r="MBX2" s="46"/>
      <c r="MBY2" s="46"/>
      <c r="MBZ2" s="46"/>
      <c r="MCA2" s="46"/>
      <c r="MCB2" s="46"/>
      <c r="MCC2" s="46"/>
      <c r="MCD2" s="46"/>
      <c r="MCE2" s="46"/>
      <c r="MCF2" s="46"/>
      <c r="MCG2" s="46"/>
      <c r="MCH2" s="46"/>
      <c r="MCI2" s="46"/>
      <c r="MCJ2" s="46"/>
      <c r="MCK2" s="46"/>
      <c r="MCL2" s="46"/>
      <c r="MCM2" s="46"/>
      <c r="MCN2" s="46"/>
      <c r="MCO2" s="46"/>
      <c r="MCP2" s="46"/>
      <c r="MCQ2" s="46"/>
      <c r="MCR2" s="46"/>
      <c r="MCS2" s="46"/>
      <c r="MCT2" s="46"/>
      <c r="MCU2" s="46"/>
      <c r="MCV2" s="46"/>
      <c r="MCW2" s="46"/>
      <c r="MCX2" s="46"/>
      <c r="MCY2" s="46"/>
      <c r="MCZ2" s="46"/>
      <c r="MDA2" s="46"/>
      <c r="MDB2" s="46"/>
      <c r="MDC2" s="46"/>
      <c r="MDD2" s="46"/>
      <c r="MDE2" s="46"/>
      <c r="MDF2" s="46"/>
      <c r="MDG2" s="46"/>
      <c r="MDH2" s="46"/>
      <c r="MDI2" s="46"/>
      <c r="MDJ2" s="46"/>
      <c r="MDK2" s="46"/>
      <c r="MDL2" s="46"/>
      <c r="MDM2" s="46"/>
      <c r="MDN2" s="46"/>
      <c r="MDO2" s="46"/>
      <c r="MDP2" s="46"/>
      <c r="MDQ2" s="46"/>
      <c r="MDR2" s="46"/>
      <c r="MDS2" s="46"/>
      <c r="MDT2" s="46"/>
      <c r="MDU2" s="46"/>
      <c r="MDV2" s="46"/>
      <c r="MDW2" s="46"/>
      <c r="MDX2" s="46"/>
      <c r="MDY2" s="46"/>
      <c r="MDZ2" s="46"/>
      <c r="MEA2" s="46"/>
      <c r="MEB2" s="46"/>
      <c r="MEC2" s="46"/>
      <c r="MED2" s="46"/>
      <c r="MEE2" s="46"/>
      <c r="MEF2" s="46"/>
      <c r="MEG2" s="46"/>
      <c r="MEH2" s="46"/>
      <c r="MEI2" s="46"/>
      <c r="MEJ2" s="46"/>
      <c r="MEK2" s="46"/>
      <c r="MEL2" s="46"/>
      <c r="MEM2" s="46"/>
      <c r="MEN2" s="46"/>
      <c r="MEO2" s="46"/>
      <c r="MEP2" s="46"/>
      <c r="MEQ2" s="46"/>
      <c r="MER2" s="46"/>
      <c r="MES2" s="46"/>
      <c r="MET2" s="46"/>
      <c r="MEU2" s="46"/>
      <c r="MEV2" s="46"/>
      <c r="MEW2" s="46"/>
      <c r="MEX2" s="46"/>
      <c r="MEY2" s="46"/>
      <c r="MEZ2" s="46"/>
      <c r="MFA2" s="46"/>
      <c r="MFB2" s="46"/>
      <c r="MFC2" s="46"/>
      <c r="MFD2" s="46"/>
      <c r="MFE2" s="46"/>
      <c r="MFF2" s="46"/>
      <c r="MFG2" s="46"/>
      <c r="MFH2" s="46"/>
      <c r="MFI2" s="46"/>
      <c r="MFJ2" s="46"/>
      <c r="MFK2" s="46"/>
      <c r="MFL2" s="46"/>
      <c r="MFM2" s="46"/>
      <c r="MFN2" s="46"/>
      <c r="MFO2" s="46"/>
      <c r="MFP2" s="46"/>
      <c r="MFQ2" s="46"/>
      <c r="MFR2" s="46"/>
      <c r="MFS2" s="46"/>
      <c r="MFT2" s="46"/>
      <c r="MFU2" s="46"/>
      <c r="MFV2" s="46"/>
      <c r="MFW2" s="46"/>
      <c r="MFX2" s="46"/>
      <c r="MFY2" s="46"/>
      <c r="MFZ2" s="46"/>
      <c r="MGA2" s="46"/>
      <c r="MGB2" s="46"/>
      <c r="MGC2" s="46"/>
      <c r="MGD2" s="46"/>
      <c r="MGE2" s="46"/>
      <c r="MGF2" s="46"/>
      <c r="MGG2" s="46"/>
      <c r="MGH2" s="46"/>
      <c r="MGI2" s="46"/>
      <c r="MGJ2" s="46"/>
      <c r="MGK2" s="46"/>
      <c r="MGL2" s="46"/>
      <c r="MGM2" s="46"/>
      <c r="MGN2" s="46"/>
      <c r="MGO2" s="46"/>
      <c r="MGP2" s="46"/>
      <c r="MGQ2" s="46"/>
      <c r="MGR2" s="46"/>
      <c r="MGS2" s="46"/>
      <c r="MGT2" s="46"/>
      <c r="MGU2" s="46"/>
      <c r="MGV2" s="46"/>
      <c r="MGW2" s="46"/>
      <c r="MGX2" s="46"/>
      <c r="MGY2" s="46"/>
      <c r="MGZ2" s="46"/>
      <c r="MHA2" s="46"/>
      <c r="MHB2" s="46"/>
      <c r="MHC2" s="46"/>
      <c r="MHD2" s="46"/>
      <c r="MHE2" s="46"/>
      <c r="MHF2" s="46"/>
      <c r="MHG2" s="46"/>
      <c r="MHH2" s="46"/>
      <c r="MHI2" s="46"/>
      <c r="MHJ2" s="46"/>
      <c r="MHK2" s="46"/>
      <c r="MHL2" s="46"/>
      <c r="MHM2" s="46"/>
      <c r="MHN2" s="46"/>
      <c r="MHO2" s="46"/>
      <c r="MHP2" s="46"/>
      <c r="MHQ2" s="46"/>
      <c r="MHR2" s="46"/>
      <c r="MHS2" s="46"/>
      <c r="MHT2" s="46"/>
      <c r="MHU2" s="46"/>
      <c r="MHV2" s="46"/>
      <c r="MHW2" s="46"/>
      <c r="MHX2" s="46"/>
      <c r="MHY2" s="46"/>
      <c r="MHZ2" s="46"/>
      <c r="MIA2" s="46"/>
      <c r="MIB2" s="46"/>
      <c r="MIC2" s="46"/>
      <c r="MID2" s="46"/>
      <c r="MIE2" s="46"/>
      <c r="MIF2" s="46"/>
      <c r="MIG2" s="46"/>
      <c r="MIH2" s="46"/>
      <c r="MII2" s="46"/>
      <c r="MIJ2" s="46"/>
      <c r="MIK2" s="46"/>
      <c r="MIL2" s="46"/>
      <c r="MIM2" s="46"/>
      <c r="MIN2" s="46"/>
      <c r="MIO2" s="46"/>
      <c r="MIP2" s="46"/>
      <c r="MIQ2" s="46"/>
      <c r="MIR2" s="46"/>
      <c r="MIS2" s="46"/>
      <c r="MIT2" s="46"/>
      <c r="MIU2" s="46"/>
      <c r="MIV2" s="46"/>
      <c r="MIW2" s="46"/>
      <c r="MIX2" s="46"/>
      <c r="MIY2" s="46"/>
      <c r="MIZ2" s="46"/>
      <c r="MJA2" s="46"/>
      <c r="MJB2" s="46"/>
      <c r="MJC2" s="46"/>
      <c r="MJD2" s="46"/>
      <c r="MJE2" s="46"/>
      <c r="MJF2" s="46"/>
      <c r="MJG2" s="46"/>
      <c r="MJH2" s="46"/>
      <c r="MJI2" s="46"/>
      <c r="MJJ2" s="46"/>
      <c r="MJK2" s="46"/>
      <c r="MJL2" s="46"/>
      <c r="MJM2" s="46"/>
      <c r="MJN2" s="46"/>
      <c r="MJO2" s="46"/>
      <c r="MJP2" s="46"/>
      <c r="MJQ2" s="46"/>
      <c r="MJR2" s="46"/>
      <c r="MJS2" s="46"/>
      <c r="MJT2" s="46"/>
      <c r="MJU2" s="46"/>
      <c r="MJV2" s="46"/>
      <c r="MJW2" s="46"/>
      <c r="MJX2" s="46"/>
      <c r="MJY2" s="46"/>
      <c r="MJZ2" s="46"/>
      <c r="MKA2" s="46"/>
      <c r="MKB2" s="46"/>
      <c r="MKC2" s="46"/>
      <c r="MKD2" s="46"/>
      <c r="MKE2" s="46"/>
      <c r="MKF2" s="46"/>
      <c r="MKG2" s="46"/>
      <c r="MKH2" s="46"/>
      <c r="MKI2" s="46"/>
      <c r="MKJ2" s="46"/>
      <c r="MKK2" s="46"/>
      <c r="MKL2" s="46"/>
      <c r="MKM2" s="46"/>
      <c r="MKN2" s="46"/>
      <c r="MKO2" s="46"/>
      <c r="MKP2" s="46"/>
      <c r="MKQ2" s="46"/>
      <c r="MKR2" s="46"/>
      <c r="MKS2" s="46"/>
      <c r="MKT2" s="46"/>
      <c r="MKU2" s="46"/>
      <c r="MKV2" s="46"/>
      <c r="MKW2" s="46"/>
      <c r="MKX2" s="46"/>
      <c r="MKY2" s="46"/>
      <c r="MKZ2" s="46"/>
      <c r="MLA2" s="46"/>
      <c r="MLB2" s="46"/>
      <c r="MLC2" s="46"/>
      <c r="MLD2" s="46"/>
      <c r="MLE2" s="46"/>
      <c r="MLF2" s="46"/>
      <c r="MLG2" s="46"/>
      <c r="MLH2" s="46"/>
      <c r="MLI2" s="46"/>
      <c r="MLJ2" s="46"/>
      <c r="MLK2" s="46"/>
      <c r="MLL2" s="46"/>
      <c r="MLM2" s="46"/>
      <c r="MLN2" s="46"/>
      <c r="MLO2" s="46"/>
      <c r="MLP2" s="46"/>
      <c r="MLQ2" s="46"/>
      <c r="MLR2" s="46"/>
      <c r="MLS2" s="46"/>
      <c r="MLT2" s="46"/>
      <c r="MLU2" s="46"/>
      <c r="MLV2" s="46"/>
      <c r="MLW2" s="46"/>
      <c r="MLX2" s="46"/>
      <c r="MLY2" s="46"/>
      <c r="MLZ2" s="46"/>
      <c r="MMA2" s="46"/>
      <c r="MMB2" s="46"/>
      <c r="MMC2" s="46"/>
      <c r="MMD2" s="46"/>
      <c r="MME2" s="46"/>
      <c r="MMF2" s="46"/>
      <c r="MMG2" s="46"/>
      <c r="MMH2" s="46"/>
      <c r="MMI2" s="46"/>
      <c r="MMJ2" s="46"/>
      <c r="MMK2" s="46"/>
      <c r="MML2" s="46"/>
      <c r="MMM2" s="46"/>
      <c r="MMN2" s="46"/>
      <c r="MMO2" s="46"/>
      <c r="MMP2" s="46"/>
      <c r="MMQ2" s="46"/>
      <c r="MMR2" s="46"/>
      <c r="MMS2" s="46"/>
      <c r="MMT2" s="46"/>
      <c r="MMU2" s="46"/>
      <c r="MMV2" s="46"/>
      <c r="MMW2" s="46"/>
      <c r="MMX2" s="46"/>
      <c r="MMY2" s="46"/>
      <c r="MMZ2" s="46"/>
      <c r="MNA2" s="46"/>
      <c r="MNB2" s="46"/>
      <c r="MNC2" s="46"/>
      <c r="MND2" s="46"/>
      <c r="MNE2" s="46"/>
      <c r="MNF2" s="46"/>
      <c r="MNG2" s="46"/>
      <c r="MNH2" s="46"/>
      <c r="MNI2" s="46"/>
      <c r="MNJ2" s="46"/>
      <c r="MNK2" s="46"/>
      <c r="MNL2" s="46"/>
      <c r="MNM2" s="46"/>
      <c r="MNN2" s="46"/>
      <c r="MNO2" s="46"/>
      <c r="MNP2" s="46"/>
      <c r="MNQ2" s="46"/>
      <c r="MNR2" s="46"/>
      <c r="MNS2" s="46"/>
      <c r="MNT2" s="46"/>
      <c r="MNU2" s="46"/>
      <c r="MNV2" s="46"/>
      <c r="MNW2" s="46"/>
      <c r="MNX2" s="46"/>
      <c r="MNY2" s="46"/>
      <c r="MNZ2" s="46"/>
      <c r="MOA2" s="46"/>
      <c r="MOB2" s="46"/>
      <c r="MOC2" s="46"/>
      <c r="MOD2" s="46"/>
      <c r="MOE2" s="46"/>
      <c r="MOF2" s="46"/>
      <c r="MOG2" s="46"/>
      <c r="MOH2" s="46"/>
      <c r="MOI2" s="46"/>
      <c r="MOJ2" s="46"/>
      <c r="MOK2" s="46"/>
      <c r="MOL2" s="46"/>
      <c r="MOM2" s="46"/>
      <c r="MON2" s="46"/>
      <c r="MOO2" s="46"/>
      <c r="MOP2" s="46"/>
      <c r="MOQ2" s="46"/>
      <c r="MOR2" s="46"/>
      <c r="MOS2" s="46"/>
      <c r="MOT2" s="46"/>
      <c r="MOU2" s="46"/>
      <c r="MOV2" s="46"/>
      <c r="MOW2" s="46"/>
      <c r="MOX2" s="46"/>
      <c r="MOY2" s="46"/>
      <c r="MOZ2" s="46"/>
      <c r="MPA2" s="46"/>
      <c r="MPB2" s="46"/>
      <c r="MPC2" s="46"/>
      <c r="MPD2" s="46"/>
      <c r="MPE2" s="46"/>
      <c r="MPF2" s="46"/>
      <c r="MPG2" s="46"/>
      <c r="MPH2" s="46"/>
      <c r="MPI2" s="46"/>
      <c r="MPJ2" s="46"/>
      <c r="MPK2" s="46"/>
      <c r="MPL2" s="46"/>
      <c r="MPM2" s="46"/>
      <c r="MPN2" s="46"/>
      <c r="MPO2" s="46"/>
      <c r="MPP2" s="46"/>
      <c r="MPQ2" s="46"/>
      <c r="MPR2" s="46"/>
      <c r="MPS2" s="46"/>
      <c r="MPT2" s="46"/>
      <c r="MPU2" s="46"/>
      <c r="MPV2" s="46"/>
      <c r="MPW2" s="46"/>
      <c r="MPX2" s="46"/>
      <c r="MPY2" s="46"/>
      <c r="MPZ2" s="46"/>
      <c r="MQA2" s="46"/>
      <c r="MQB2" s="46"/>
      <c r="MQC2" s="46"/>
      <c r="MQD2" s="46"/>
      <c r="MQE2" s="46"/>
      <c r="MQF2" s="46"/>
      <c r="MQG2" s="46"/>
      <c r="MQH2" s="46"/>
      <c r="MQI2" s="46"/>
      <c r="MQJ2" s="46"/>
      <c r="MQK2" s="46"/>
      <c r="MQL2" s="46"/>
      <c r="MQM2" s="46"/>
      <c r="MQN2" s="46"/>
      <c r="MQO2" s="46"/>
      <c r="MQP2" s="46"/>
      <c r="MQQ2" s="46"/>
      <c r="MQR2" s="46"/>
      <c r="MQS2" s="46"/>
      <c r="MQT2" s="46"/>
      <c r="MQU2" s="46"/>
      <c r="MQV2" s="46"/>
      <c r="MQW2" s="46"/>
      <c r="MQX2" s="46"/>
      <c r="MQY2" s="46"/>
      <c r="MQZ2" s="46"/>
      <c r="MRA2" s="46"/>
      <c r="MRB2" s="46"/>
      <c r="MRC2" s="46"/>
      <c r="MRD2" s="46"/>
      <c r="MRE2" s="46"/>
      <c r="MRF2" s="46"/>
      <c r="MRG2" s="46"/>
      <c r="MRH2" s="46"/>
      <c r="MRI2" s="46"/>
      <c r="MRJ2" s="46"/>
      <c r="MRK2" s="46"/>
      <c r="MRL2" s="46"/>
      <c r="MRM2" s="46"/>
      <c r="MRN2" s="46"/>
      <c r="MRO2" s="46"/>
      <c r="MRP2" s="46"/>
      <c r="MRQ2" s="46"/>
      <c r="MRR2" s="46"/>
      <c r="MRS2" s="46"/>
      <c r="MRT2" s="46"/>
      <c r="MRU2" s="46"/>
      <c r="MRV2" s="46"/>
      <c r="MRW2" s="46"/>
      <c r="MRX2" s="46"/>
      <c r="MRY2" s="46"/>
      <c r="MRZ2" s="46"/>
      <c r="MSA2" s="46"/>
      <c r="MSB2" s="46"/>
      <c r="MSC2" s="46"/>
      <c r="MSD2" s="46"/>
      <c r="MSE2" s="46"/>
      <c r="MSF2" s="46"/>
      <c r="MSG2" s="46"/>
      <c r="MSH2" s="46"/>
      <c r="MSI2" s="46"/>
      <c r="MSJ2" s="46"/>
      <c r="MSK2" s="46"/>
      <c r="MSL2" s="46"/>
      <c r="MSM2" s="46"/>
      <c r="MSN2" s="46"/>
      <c r="MSO2" s="46"/>
      <c r="MSP2" s="46"/>
      <c r="MSQ2" s="46"/>
      <c r="MSR2" s="46"/>
      <c r="MSS2" s="46"/>
      <c r="MST2" s="46"/>
      <c r="MSU2" s="46"/>
      <c r="MSV2" s="46"/>
      <c r="MSW2" s="46"/>
      <c r="MSX2" s="46"/>
      <c r="MSY2" s="46"/>
      <c r="MSZ2" s="46"/>
      <c r="MTA2" s="46"/>
      <c r="MTB2" s="46"/>
      <c r="MTC2" s="46"/>
      <c r="MTD2" s="46"/>
      <c r="MTE2" s="46"/>
      <c r="MTF2" s="46"/>
      <c r="MTG2" s="46"/>
      <c r="MTH2" s="46"/>
      <c r="MTI2" s="46"/>
      <c r="MTJ2" s="46"/>
      <c r="MTK2" s="46"/>
      <c r="MTL2" s="46"/>
      <c r="MTM2" s="46"/>
      <c r="MTN2" s="46"/>
      <c r="MTO2" s="46"/>
      <c r="MTP2" s="46"/>
      <c r="MTQ2" s="46"/>
      <c r="MTR2" s="46"/>
      <c r="MTS2" s="46"/>
      <c r="MTT2" s="46"/>
      <c r="MTU2" s="46"/>
      <c r="MTV2" s="46"/>
      <c r="MTW2" s="46"/>
      <c r="MTX2" s="46"/>
      <c r="MTY2" s="46"/>
      <c r="MTZ2" s="46"/>
      <c r="MUA2" s="46"/>
      <c r="MUB2" s="46"/>
      <c r="MUC2" s="46"/>
      <c r="MUD2" s="46"/>
      <c r="MUE2" s="46"/>
      <c r="MUF2" s="46"/>
      <c r="MUG2" s="46"/>
      <c r="MUH2" s="46"/>
      <c r="MUI2" s="46"/>
      <c r="MUJ2" s="46"/>
      <c r="MUK2" s="46"/>
      <c r="MUL2" s="46"/>
      <c r="MUM2" s="46"/>
      <c r="MUN2" s="46"/>
      <c r="MUO2" s="46"/>
      <c r="MUP2" s="46"/>
      <c r="MUQ2" s="46"/>
      <c r="MUR2" s="46"/>
      <c r="MUS2" s="46"/>
      <c r="MUT2" s="46"/>
      <c r="MUU2" s="46"/>
      <c r="MUV2" s="46"/>
      <c r="MUW2" s="46"/>
      <c r="MUX2" s="46"/>
      <c r="MUY2" s="46"/>
      <c r="MUZ2" s="46"/>
      <c r="MVA2" s="46"/>
      <c r="MVB2" s="46"/>
      <c r="MVC2" s="46"/>
      <c r="MVD2" s="46"/>
      <c r="MVE2" s="46"/>
      <c r="MVF2" s="46"/>
      <c r="MVG2" s="46"/>
      <c r="MVH2" s="46"/>
      <c r="MVI2" s="46"/>
      <c r="MVJ2" s="46"/>
      <c r="MVK2" s="46"/>
      <c r="MVL2" s="46"/>
      <c r="MVM2" s="46"/>
      <c r="MVN2" s="46"/>
      <c r="MVO2" s="46"/>
      <c r="MVP2" s="46"/>
      <c r="MVQ2" s="46"/>
      <c r="MVR2" s="46"/>
      <c r="MVS2" s="46"/>
      <c r="MVT2" s="46"/>
      <c r="MVU2" s="46"/>
      <c r="MVV2" s="46"/>
      <c r="MVW2" s="46"/>
      <c r="MVX2" s="46"/>
      <c r="MVY2" s="46"/>
      <c r="MVZ2" s="46"/>
      <c r="MWA2" s="46"/>
      <c r="MWB2" s="46"/>
      <c r="MWC2" s="46"/>
      <c r="MWD2" s="46"/>
      <c r="MWE2" s="46"/>
      <c r="MWF2" s="46"/>
      <c r="MWG2" s="46"/>
      <c r="MWH2" s="46"/>
      <c r="MWI2" s="46"/>
      <c r="MWJ2" s="46"/>
      <c r="MWK2" s="46"/>
      <c r="MWL2" s="46"/>
      <c r="MWM2" s="46"/>
      <c r="MWN2" s="46"/>
      <c r="MWO2" s="46"/>
      <c r="MWP2" s="46"/>
      <c r="MWQ2" s="46"/>
      <c r="MWR2" s="46"/>
      <c r="MWS2" s="46"/>
      <c r="MWT2" s="46"/>
      <c r="MWU2" s="46"/>
      <c r="MWV2" s="46"/>
      <c r="MWW2" s="46"/>
      <c r="MWX2" s="46"/>
      <c r="MWY2" s="46"/>
      <c r="MWZ2" s="46"/>
      <c r="MXA2" s="46"/>
      <c r="MXB2" s="46"/>
      <c r="MXC2" s="46"/>
      <c r="MXD2" s="46"/>
      <c r="MXE2" s="46"/>
      <c r="MXF2" s="46"/>
      <c r="MXG2" s="46"/>
      <c r="MXH2" s="46"/>
      <c r="MXI2" s="46"/>
      <c r="MXJ2" s="46"/>
      <c r="MXK2" s="46"/>
      <c r="MXL2" s="46"/>
      <c r="MXM2" s="46"/>
      <c r="MXN2" s="46"/>
      <c r="MXO2" s="46"/>
      <c r="MXP2" s="46"/>
      <c r="MXQ2" s="46"/>
      <c r="MXR2" s="46"/>
      <c r="MXS2" s="46"/>
      <c r="MXT2" s="46"/>
      <c r="MXU2" s="46"/>
      <c r="MXV2" s="46"/>
      <c r="MXW2" s="46"/>
      <c r="MXX2" s="46"/>
      <c r="MXY2" s="46"/>
      <c r="MXZ2" s="46"/>
      <c r="MYA2" s="46"/>
      <c r="MYB2" s="46"/>
      <c r="MYC2" s="46"/>
      <c r="MYD2" s="46"/>
      <c r="MYE2" s="46"/>
      <c r="MYF2" s="46"/>
      <c r="MYG2" s="46"/>
      <c r="MYH2" s="46"/>
      <c r="MYI2" s="46"/>
      <c r="MYJ2" s="46"/>
      <c r="MYK2" s="46"/>
      <c r="MYL2" s="46"/>
      <c r="MYM2" s="46"/>
      <c r="MYN2" s="46"/>
      <c r="MYO2" s="46"/>
      <c r="MYP2" s="46"/>
      <c r="MYQ2" s="46"/>
      <c r="MYR2" s="46"/>
      <c r="MYS2" s="46"/>
      <c r="MYT2" s="46"/>
      <c r="MYU2" s="46"/>
      <c r="MYV2" s="46"/>
      <c r="MYW2" s="46"/>
      <c r="MYX2" s="46"/>
      <c r="MYY2" s="46"/>
      <c r="MYZ2" s="46"/>
      <c r="MZA2" s="46"/>
      <c r="MZB2" s="46"/>
      <c r="MZC2" s="46"/>
      <c r="MZD2" s="46"/>
      <c r="MZE2" s="46"/>
      <c r="MZF2" s="46"/>
      <c r="MZG2" s="46"/>
      <c r="MZH2" s="46"/>
      <c r="MZI2" s="46"/>
      <c r="MZJ2" s="46"/>
      <c r="MZK2" s="46"/>
      <c r="MZL2" s="46"/>
      <c r="MZM2" s="46"/>
      <c r="MZN2" s="46"/>
      <c r="MZO2" s="46"/>
      <c r="MZP2" s="46"/>
      <c r="MZQ2" s="46"/>
      <c r="MZR2" s="46"/>
      <c r="MZS2" s="46"/>
      <c r="MZT2" s="46"/>
      <c r="MZU2" s="46"/>
      <c r="MZV2" s="46"/>
      <c r="MZW2" s="46"/>
      <c r="MZX2" s="46"/>
      <c r="MZY2" s="46"/>
      <c r="MZZ2" s="46"/>
      <c r="NAA2" s="46"/>
      <c r="NAB2" s="46"/>
      <c r="NAC2" s="46"/>
      <c r="NAD2" s="46"/>
      <c r="NAE2" s="46"/>
      <c r="NAF2" s="46"/>
      <c r="NAG2" s="46"/>
      <c r="NAH2" s="46"/>
      <c r="NAI2" s="46"/>
      <c r="NAJ2" s="46"/>
      <c r="NAK2" s="46"/>
      <c r="NAL2" s="46"/>
      <c r="NAM2" s="46"/>
      <c r="NAN2" s="46"/>
      <c r="NAO2" s="46"/>
      <c r="NAP2" s="46"/>
      <c r="NAQ2" s="46"/>
      <c r="NAR2" s="46"/>
      <c r="NAS2" s="46"/>
      <c r="NAT2" s="46"/>
      <c r="NAU2" s="46"/>
      <c r="NAV2" s="46"/>
      <c r="NAW2" s="46"/>
      <c r="NAX2" s="46"/>
      <c r="NAY2" s="46"/>
      <c r="NAZ2" s="46"/>
      <c r="NBA2" s="46"/>
      <c r="NBB2" s="46"/>
      <c r="NBC2" s="46"/>
      <c r="NBD2" s="46"/>
      <c r="NBE2" s="46"/>
      <c r="NBF2" s="46"/>
      <c r="NBG2" s="46"/>
      <c r="NBH2" s="46"/>
      <c r="NBI2" s="46"/>
      <c r="NBJ2" s="46"/>
      <c r="NBK2" s="46"/>
      <c r="NBL2" s="46"/>
      <c r="NBM2" s="46"/>
      <c r="NBN2" s="46"/>
      <c r="NBO2" s="46"/>
      <c r="NBP2" s="46"/>
      <c r="NBQ2" s="46"/>
      <c r="NBR2" s="46"/>
      <c r="NBS2" s="46"/>
      <c r="NBT2" s="46"/>
      <c r="NBU2" s="46"/>
      <c r="NBV2" s="46"/>
      <c r="NBW2" s="46"/>
      <c r="NBX2" s="46"/>
      <c r="NBY2" s="46"/>
      <c r="NBZ2" s="46"/>
      <c r="NCA2" s="46"/>
      <c r="NCB2" s="46"/>
      <c r="NCC2" s="46"/>
      <c r="NCD2" s="46"/>
      <c r="NCE2" s="46"/>
      <c r="NCF2" s="46"/>
      <c r="NCG2" s="46"/>
      <c r="NCH2" s="46"/>
      <c r="NCI2" s="46"/>
      <c r="NCJ2" s="46"/>
      <c r="NCK2" s="46"/>
      <c r="NCL2" s="46"/>
      <c r="NCM2" s="46"/>
      <c r="NCN2" s="46"/>
      <c r="NCO2" s="46"/>
      <c r="NCP2" s="46"/>
      <c r="NCQ2" s="46"/>
      <c r="NCR2" s="46"/>
      <c r="NCS2" s="46"/>
      <c r="NCT2" s="46"/>
      <c r="NCU2" s="46"/>
      <c r="NCV2" s="46"/>
      <c r="NCW2" s="46"/>
      <c r="NCX2" s="46"/>
      <c r="NCY2" s="46"/>
      <c r="NCZ2" s="46"/>
      <c r="NDA2" s="46"/>
      <c r="NDB2" s="46"/>
      <c r="NDC2" s="46"/>
      <c r="NDD2" s="46"/>
      <c r="NDE2" s="46"/>
      <c r="NDF2" s="46"/>
      <c r="NDG2" s="46"/>
      <c r="NDH2" s="46"/>
      <c r="NDI2" s="46"/>
      <c r="NDJ2" s="46"/>
      <c r="NDK2" s="46"/>
      <c r="NDL2" s="46"/>
      <c r="NDM2" s="46"/>
      <c r="NDN2" s="46"/>
      <c r="NDO2" s="46"/>
      <c r="NDP2" s="46"/>
      <c r="NDQ2" s="46"/>
      <c r="NDR2" s="46"/>
      <c r="NDS2" s="46"/>
      <c r="NDT2" s="46"/>
      <c r="NDU2" s="46"/>
      <c r="NDV2" s="46"/>
      <c r="NDW2" s="46"/>
      <c r="NDX2" s="46"/>
      <c r="NDY2" s="46"/>
      <c r="NDZ2" s="46"/>
      <c r="NEA2" s="46"/>
      <c r="NEB2" s="46"/>
      <c r="NEC2" s="46"/>
      <c r="NED2" s="46"/>
      <c r="NEE2" s="46"/>
      <c r="NEF2" s="46"/>
      <c r="NEG2" s="46"/>
      <c r="NEH2" s="46"/>
      <c r="NEI2" s="46"/>
      <c r="NEJ2" s="46"/>
      <c r="NEK2" s="46"/>
      <c r="NEL2" s="46"/>
      <c r="NEM2" s="46"/>
      <c r="NEN2" s="46"/>
      <c r="NEO2" s="46"/>
      <c r="NEP2" s="46"/>
      <c r="NEQ2" s="46"/>
      <c r="NER2" s="46"/>
      <c r="NES2" s="46"/>
      <c r="NET2" s="46"/>
      <c r="NEU2" s="46"/>
      <c r="NEV2" s="46"/>
      <c r="NEW2" s="46"/>
      <c r="NEX2" s="46"/>
      <c r="NEY2" s="46"/>
      <c r="NEZ2" s="46"/>
      <c r="NFA2" s="46"/>
      <c r="NFB2" s="46"/>
      <c r="NFC2" s="46"/>
      <c r="NFD2" s="46"/>
      <c r="NFE2" s="46"/>
      <c r="NFF2" s="46"/>
      <c r="NFG2" s="46"/>
      <c r="NFH2" s="46"/>
      <c r="NFI2" s="46"/>
      <c r="NFJ2" s="46"/>
      <c r="NFK2" s="46"/>
      <c r="NFL2" s="46"/>
      <c r="NFM2" s="46"/>
      <c r="NFN2" s="46"/>
      <c r="NFO2" s="46"/>
      <c r="NFP2" s="46"/>
      <c r="NFQ2" s="46"/>
      <c r="NFR2" s="46"/>
      <c r="NFS2" s="46"/>
      <c r="NFT2" s="46"/>
      <c r="NFU2" s="46"/>
      <c r="NFV2" s="46"/>
      <c r="NFW2" s="46"/>
      <c r="NFX2" s="46"/>
      <c r="NFY2" s="46"/>
      <c r="NFZ2" s="46"/>
      <c r="NGA2" s="46"/>
      <c r="NGB2" s="46"/>
      <c r="NGC2" s="46"/>
      <c r="NGD2" s="46"/>
      <c r="NGE2" s="46"/>
      <c r="NGF2" s="46"/>
      <c r="NGG2" s="46"/>
      <c r="NGH2" s="46"/>
      <c r="NGI2" s="46"/>
      <c r="NGJ2" s="46"/>
      <c r="NGK2" s="46"/>
      <c r="NGL2" s="46"/>
      <c r="NGM2" s="46"/>
      <c r="NGN2" s="46"/>
      <c r="NGO2" s="46"/>
      <c r="NGP2" s="46"/>
      <c r="NGQ2" s="46"/>
      <c r="NGR2" s="46"/>
      <c r="NGS2" s="46"/>
      <c r="NGT2" s="46"/>
      <c r="NGU2" s="46"/>
      <c r="NGV2" s="46"/>
      <c r="NGW2" s="46"/>
      <c r="NGX2" s="46"/>
      <c r="NGY2" s="46"/>
      <c r="NGZ2" s="46"/>
      <c r="NHA2" s="46"/>
      <c r="NHB2" s="46"/>
      <c r="NHC2" s="46"/>
      <c r="NHD2" s="46"/>
      <c r="NHE2" s="46"/>
      <c r="NHF2" s="46"/>
      <c r="NHG2" s="46"/>
      <c r="NHH2" s="46"/>
      <c r="NHI2" s="46"/>
      <c r="NHJ2" s="46"/>
      <c r="NHK2" s="46"/>
      <c r="NHL2" s="46"/>
      <c r="NHM2" s="46"/>
      <c r="NHN2" s="46"/>
      <c r="NHO2" s="46"/>
      <c r="NHP2" s="46"/>
      <c r="NHQ2" s="46"/>
      <c r="NHR2" s="46"/>
      <c r="NHS2" s="46"/>
      <c r="NHT2" s="46"/>
      <c r="NHU2" s="46"/>
      <c r="NHV2" s="46"/>
      <c r="NHW2" s="46"/>
      <c r="NHX2" s="46"/>
      <c r="NHY2" s="46"/>
      <c r="NHZ2" s="46"/>
      <c r="NIA2" s="46"/>
      <c r="NIB2" s="46"/>
      <c r="NIC2" s="46"/>
      <c r="NID2" s="46"/>
      <c r="NIE2" s="46"/>
      <c r="NIF2" s="46"/>
      <c r="NIG2" s="46"/>
      <c r="NIH2" s="46"/>
      <c r="NII2" s="46"/>
      <c r="NIJ2" s="46"/>
      <c r="NIK2" s="46"/>
      <c r="NIL2" s="46"/>
      <c r="NIM2" s="46"/>
      <c r="NIN2" s="46"/>
      <c r="NIO2" s="46"/>
      <c r="NIP2" s="46"/>
      <c r="NIQ2" s="46"/>
      <c r="NIR2" s="46"/>
      <c r="NIS2" s="46"/>
      <c r="NIT2" s="46"/>
      <c r="NIU2" s="46"/>
      <c r="NIV2" s="46"/>
      <c r="NIW2" s="46"/>
      <c r="NIX2" s="46"/>
      <c r="NIY2" s="46"/>
      <c r="NIZ2" s="46"/>
      <c r="NJA2" s="46"/>
      <c r="NJB2" s="46"/>
      <c r="NJC2" s="46"/>
      <c r="NJD2" s="46"/>
      <c r="NJE2" s="46"/>
      <c r="NJF2" s="46"/>
      <c r="NJG2" s="46"/>
      <c r="NJH2" s="46"/>
      <c r="NJI2" s="46"/>
      <c r="NJJ2" s="46"/>
      <c r="NJK2" s="46"/>
      <c r="NJL2" s="46"/>
      <c r="NJM2" s="46"/>
      <c r="NJN2" s="46"/>
      <c r="NJO2" s="46"/>
      <c r="NJP2" s="46"/>
      <c r="NJQ2" s="46"/>
      <c r="NJR2" s="46"/>
      <c r="NJS2" s="46"/>
      <c r="NJT2" s="46"/>
      <c r="NJU2" s="46"/>
      <c r="NJV2" s="46"/>
      <c r="NJW2" s="46"/>
      <c r="NJX2" s="46"/>
      <c r="NJY2" s="46"/>
      <c r="NJZ2" s="46"/>
      <c r="NKA2" s="46"/>
      <c r="NKB2" s="46"/>
      <c r="NKC2" s="46"/>
      <c r="NKD2" s="46"/>
      <c r="NKE2" s="46"/>
      <c r="NKF2" s="46"/>
      <c r="NKG2" s="46"/>
      <c r="NKH2" s="46"/>
      <c r="NKI2" s="46"/>
      <c r="NKJ2" s="46"/>
      <c r="NKK2" s="46"/>
      <c r="NKL2" s="46"/>
      <c r="NKM2" s="46"/>
      <c r="NKN2" s="46"/>
      <c r="NKO2" s="46"/>
      <c r="NKP2" s="46"/>
      <c r="NKQ2" s="46"/>
      <c r="NKR2" s="46"/>
      <c r="NKS2" s="46"/>
      <c r="NKT2" s="46"/>
      <c r="NKU2" s="46"/>
      <c r="NKV2" s="46"/>
      <c r="NKW2" s="46"/>
      <c r="NKX2" s="46"/>
      <c r="NKY2" s="46"/>
      <c r="NKZ2" s="46"/>
      <c r="NLA2" s="46"/>
      <c r="NLB2" s="46"/>
      <c r="NLC2" s="46"/>
      <c r="NLD2" s="46"/>
      <c r="NLE2" s="46"/>
      <c r="NLF2" s="46"/>
      <c r="NLG2" s="46"/>
      <c r="NLH2" s="46"/>
      <c r="NLI2" s="46"/>
      <c r="NLJ2" s="46"/>
      <c r="NLK2" s="46"/>
      <c r="NLL2" s="46"/>
      <c r="NLM2" s="46"/>
      <c r="NLN2" s="46"/>
      <c r="NLO2" s="46"/>
      <c r="NLP2" s="46"/>
      <c r="NLQ2" s="46"/>
      <c r="NLR2" s="46"/>
      <c r="NLS2" s="46"/>
      <c r="NLT2" s="46"/>
      <c r="NLU2" s="46"/>
      <c r="NLV2" s="46"/>
      <c r="NLW2" s="46"/>
      <c r="NLX2" s="46"/>
      <c r="NLY2" s="46"/>
      <c r="NLZ2" s="46"/>
      <c r="NMA2" s="46"/>
      <c r="NMB2" s="46"/>
      <c r="NMC2" s="46"/>
      <c r="NMD2" s="46"/>
      <c r="NME2" s="46"/>
      <c r="NMF2" s="46"/>
      <c r="NMG2" s="46"/>
      <c r="NMH2" s="46"/>
      <c r="NMI2" s="46"/>
      <c r="NMJ2" s="46"/>
      <c r="NMK2" s="46"/>
      <c r="NML2" s="46"/>
      <c r="NMM2" s="46"/>
      <c r="NMN2" s="46"/>
      <c r="NMO2" s="46"/>
      <c r="NMP2" s="46"/>
      <c r="NMQ2" s="46"/>
      <c r="NMR2" s="46"/>
      <c r="NMS2" s="46"/>
      <c r="NMT2" s="46"/>
      <c r="NMU2" s="46"/>
      <c r="NMV2" s="46"/>
      <c r="NMW2" s="46"/>
      <c r="NMX2" s="46"/>
      <c r="NMY2" s="46"/>
      <c r="NMZ2" s="46"/>
      <c r="NNA2" s="46"/>
      <c r="NNB2" s="46"/>
      <c r="NNC2" s="46"/>
      <c r="NND2" s="46"/>
      <c r="NNE2" s="46"/>
      <c r="NNF2" s="46"/>
      <c r="NNG2" s="46"/>
      <c r="NNH2" s="46"/>
      <c r="NNI2" s="46"/>
      <c r="NNJ2" s="46"/>
      <c r="NNK2" s="46"/>
      <c r="NNL2" s="46"/>
      <c r="NNM2" s="46"/>
      <c r="NNN2" s="46"/>
      <c r="NNO2" s="46"/>
      <c r="NNP2" s="46"/>
      <c r="NNQ2" s="46"/>
      <c r="NNR2" s="46"/>
      <c r="NNS2" s="46"/>
      <c r="NNT2" s="46"/>
      <c r="NNU2" s="46"/>
      <c r="NNV2" s="46"/>
      <c r="NNW2" s="46"/>
      <c r="NNX2" s="46"/>
      <c r="NNY2" s="46"/>
      <c r="NNZ2" s="46"/>
      <c r="NOA2" s="46"/>
      <c r="NOB2" s="46"/>
      <c r="NOC2" s="46"/>
      <c r="NOD2" s="46"/>
      <c r="NOE2" s="46"/>
      <c r="NOF2" s="46"/>
      <c r="NOG2" s="46"/>
      <c r="NOH2" s="46"/>
      <c r="NOI2" s="46"/>
      <c r="NOJ2" s="46"/>
      <c r="NOK2" s="46"/>
      <c r="NOL2" s="46"/>
      <c r="NOM2" s="46"/>
      <c r="NON2" s="46"/>
      <c r="NOO2" s="46"/>
      <c r="NOP2" s="46"/>
      <c r="NOQ2" s="46"/>
      <c r="NOR2" s="46"/>
      <c r="NOS2" s="46"/>
      <c r="NOT2" s="46"/>
      <c r="NOU2" s="46"/>
      <c r="NOV2" s="46"/>
      <c r="NOW2" s="46"/>
      <c r="NOX2" s="46"/>
      <c r="NOY2" s="46"/>
      <c r="NOZ2" s="46"/>
      <c r="NPA2" s="46"/>
      <c r="NPB2" s="46"/>
      <c r="NPC2" s="46"/>
      <c r="NPD2" s="46"/>
      <c r="NPE2" s="46"/>
      <c r="NPF2" s="46"/>
      <c r="NPG2" s="46"/>
      <c r="NPH2" s="46"/>
      <c r="NPI2" s="46"/>
      <c r="NPJ2" s="46"/>
      <c r="NPK2" s="46"/>
      <c r="NPL2" s="46"/>
      <c r="NPM2" s="46"/>
      <c r="NPN2" s="46"/>
      <c r="NPO2" s="46"/>
      <c r="NPP2" s="46"/>
      <c r="NPQ2" s="46"/>
      <c r="NPR2" s="46"/>
      <c r="NPS2" s="46"/>
      <c r="NPT2" s="46"/>
      <c r="NPU2" s="46"/>
      <c r="NPV2" s="46"/>
      <c r="NPW2" s="46"/>
      <c r="NPX2" s="46"/>
      <c r="NPY2" s="46"/>
      <c r="NPZ2" s="46"/>
      <c r="NQA2" s="46"/>
      <c r="NQB2" s="46"/>
      <c r="NQC2" s="46"/>
      <c r="NQD2" s="46"/>
      <c r="NQE2" s="46"/>
      <c r="NQF2" s="46"/>
      <c r="NQG2" s="46"/>
      <c r="NQH2" s="46"/>
      <c r="NQI2" s="46"/>
      <c r="NQJ2" s="46"/>
      <c r="NQK2" s="46"/>
      <c r="NQL2" s="46"/>
      <c r="NQM2" s="46"/>
      <c r="NQN2" s="46"/>
      <c r="NQO2" s="46"/>
      <c r="NQP2" s="46"/>
      <c r="NQQ2" s="46"/>
      <c r="NQR2" s="46"/>
      <c r="NQS2" s="46"/>
      <c r="NQT2" s="46"/>
      <c r="NQU2" s="46"/>
      <c r="NQV2" s="46"/>
      <c r="NQW2" s="46"/>
      <c r="NQX2" s="46"/>
      <c r="NQY2" s="46"/>
      <c r="NQZ2" s="46"/>
      <c r="NRA2" s="46"/>
      <c r="NRB2" s="46"/>
      <c r="NRC2" s="46"/>
      <c r="NRD2" s="46"/>
      <c r="NRE2" s="46"/>
      <c r="NRF2" s="46"/>
      <c r="NRG2" s="46"/>
      <c r="NRH2" s="46"/>
      <c r="NRI2" s="46"/>
      <c r="NRJ2" s="46"/>
      <c r="NRK2" s="46"/>
      <c r="NRL2" s="46"/>
      <c r="NRM2" s="46"/>
      <c r="NRN2" s="46"/>
      <c r="NRO2" s="46"/>
      <c r="NRP2" s="46"/>
      <c r="NRQ2" s="46"/>
      <c r="NRR2" s="46"/>
      <c r="NRS2" s="46"/>
      <c r="NRT2" s="46"/>
      <c r="NRU2" s="46"/>
      <c r="NRV2" s="46"/>
      <c r="NRW2" s="46"/>
      <c r="NRX2" s="46"/>
      <c r="NRY2" s="46"/>
      <c r="NRZ2" s="46"/>
      <c r="NSA2" s="46"/>
      <c r="NSB2" s="46"/>
      <c r="NSC2" s="46"/>
      <c r="NSD2" s="46"/>
      <c r="NSE2" s="46"/>
      <c r="NSF2" s="46"/>
      <c r="NSG2" s="46"/>
      <c r="NSH2" s="46"/>
      <c r="NSI2" s="46"/>
      <c r="NSJ2" s="46"/>
      <c r="NSK2" s="46"/>
      <c r="NSL2" s="46"/>
      <c r="NSM2" s="46"/>
      <c r="NSN2" s="46"/>
      <c r="NSO2" s="46"/>
      <c r="NSP2" s="46"/>
      <c r="NSQ2" s="46"/>
      <c r="NSR2" s="46"/>
      <c r="NSS2" s="46"/>
      <c r="NST2" s="46"/>
      <c r="NSU2" s="46"/>
      <c r="NSV2" s="46"/>
      <c r="NSW2" s="46"/>
      <c r="NSX2" s="46"/>
      <c r="NSY2" s="46"/>
      <c r="NSZ2" s="46"/>
      <c r="NTA2" s="46"/>
      <c r="NTB2" s="46"/>
      <c r="NTC2" s="46"/>
      <c r="NTD2" s="46"/>
      <c r="NTE2" s="46"/>
      <c r="NTF2" s="46"/>
      <c r="NTG2" s="46"/>
      <c r="NTH2" s="46"/>
      <c r="NTI2" s="46"/>
      <c r="NTJ2" s="46"/>
      <c r="NTK2" s="46"/>
      <c r="NTL2" s="46"/>
      <c r="NTM2" s="46"/>
      <c r="NTN2" s="46"/>
      <c r="NTO2" s="46"/>
      <c r="NTP2" s="46"/>
      <c r="NTQ2" s="46"/>
      <c r="NTR2" s="46"/>
      <c r="NTS2" s="46"/>
      <c r="NTT2" s="46"/>
      <c r="NTU2" s="46"/>
      <c r="NTV2" s="46"/>
      <c r="NTW2" s="46"/>
      <c r="NTX2" s="46"/>
      <c r="NTY2" s="46"/>
      <c r="NTZ2" s="46"/>
      <c r="NUA2" s="46"/>
      <c r="NUB2" s="46"/>
      <c r="NUC2" s="46"/>
      <c r="NUD2" s="46"/>
      <c r="NUE2" s="46"/>
      <c r="NUF2" s="46"/>
      <c r="NUG2" s="46"/>
      <c r="NUH2" s="46"/>
      <c r="NUI2" s="46"/>
      <c r="NUJ2" s="46"/>
      <c r="NUK2" s="46"/>
      <c r="NUL2" s="46"/>
      <c r="NUM2" s="46"/>
      <c r="NUN2" s="46"/>
      <c r="NUO2" s="46"/>
      <c r="NUP2" s="46"/>
      <c r="NUQ2" s="46"/>
      <c r="NUR2" s="46"/>
      <c r="NUS2" s="46"/>
      <c r="NUT2" s="46"/>
      <c r="NUU2" s="46"/>
      <c r="NUV2" s="46"/>
      <c r="NUW2" s="46"/>
      <c r="NUX2" s="46"/>
      <c r="NUY2" s="46"/>
      <c r="NUZ2" s="46"/>
      <c r="NVA2" s="46"/>
      <c r="NVB2" s="46"/>
      <c r="NVC2" s="46"/>
      <c r="NVD2" s="46"/>
      <c r="NVE2" s="46"/>
      <c r="NVF2" s="46"/>
      <c r="NVG2" s="46"/>
      <c r="NVH2" s="46"/>
      <c r="NVI2" s="46"/>
      <c r="NVJ2" s="46"/>
      <c r="NVK2" s="46"/>
      <c r="NVL2" s="46"/>
      <c r="NVM2" s="46"/>
      <c r="NVN2" s="46"/>
      <c r="NVO2" s="46"/>
      <c r="NVP2" s="46"/>
      <c r="NVQ2" s="46"/>
      <c r="NVR2" s="46"/>
      <c r="NVS2" s="46"/>
      <c r="NVT2" s="46"/>
      <c r="NVU2" s="46"/>
      <c r="NVV2" s="46"/>
      <c r="NVW2" s="46"/>
      <c r="NVX2" s="46"/>
      <c r="NVY2" s="46"/>
      <c r="NVZ2" s="46"/>
      <c r="NWA2" s="46"/>
      <c r="NWB2" s="46"/>
      <c r="NWC2" s="46"/>
      <c r="NWD2" s="46"/>
      <c r="NWE2" s="46"/>
      <c r="NWF2" s="46"/>
      <c r="NWG2" s="46"/>
      <c r="NWH2" s="46"/>
      <c r="NWI2" s="46"/>
      <c r="NWJ2" s="46"/>
      <c r="NWK2" s="46"/>
      <c r="NWL2" s="46"/>
      <c r="NWM2" s="46"/>
      <c r="NWN2" s="46"/>
      <c r="NWO2" s="46"/>
      <c r="NWP2" s="46"/>
      <c r="NWQ2" s="46"/>
      <c r="NWR2" s="46"/>
      <c r="NWS2" s="46"/>
      <c r="NWT2" s="46"/>
      <c r="NWU2" s="46"/>
      <c r="NWV2" s="46"/>
      <c r="NWW2" s="46"/>
      <c r="NWX2" s="46"/>
      <c r="NWY2" s="46"/>
      <c r="NWZ2" s="46"/>
      <c r="NXA2" s="46"/>
      <c r="NXB2" s="46"/>
      <c r="NXC2" s="46"/>
      <c r="NXD2" s="46"/>
      <c r="NXE2" s="46"/>
      <c r="NXF2" s="46"/>
      <c r="NXG2" s="46"/>
      <c r="NXH2" s="46"/>
      <c r="NXI2" s="46"/>
      <c r="NXJ2" s="46"/>
      <c r="NXK2" s="46"/>
      <c r="NXL2" s="46"/>
      <c r="NXM2" s="46"/>
      <c r="NXN2" s="46"/>
      <c r="NXO2" s="46"/>
      <c r="NXP2" s="46"/>
      <c r="NXQ2" s="46"/>
      <c r="NXR2" s="46"/>
      <c r="NXS2" s="46"/>
      <c r="NXT2" s="46"/>
      <c r="NXU2" s="46"/>
      <c r="NXV2" s="46"/>
      <c r="NXW2" s="46"/>
      <c r="NXX2" s="46"/>
      <c r="NXY2" s="46"/>
      <c r="NXZ2" s="46"/>
      <c r="NYA2" s="46"/>
      <c r="NYB2" s="46"/>
      <c r="NYC2" s="46"/>
      <c r="NYD2" s="46"/>
      <c r="NYE2" s="46"/>
      <c r="NYF2" s="46"/>
      <c r="NYG2" s="46"/>
      <c r="NYH2" s="46"/>
      <c r="NYI2" s="46"/>
      <c r="NYJ2" s="46"/>
      <c r="NYK2" s="46"/>
      <c r="NYL2" s="46"/>
      <c r="NYM2" s="46"/>
      <c r="NYN2" s="46"/>
      <c r="NYO2" s="46"/>
      <c r="NYP2" s="46"/>
      <c r="NYQ2" s="46"/>
      <c r="NYR2" s="46"/>
      <c r="NYS2" s="46"/>
      <c r="NYT2" s="46"/>
      <c r="NYU2" s="46"/>
      <c r="NYV2" s="46"/>
      <c r="NYW2" s="46"/>
      <c r="NYX2" s="46"/>
      <c r="NYY2" s="46"/>
      <c r="NYZ2" s="46"/>
      <c r="NZA2" s="46"/>
      <c r="NZB2" s="46"/>
      <c r="NZC2" s="46"/>
      <c r="NZD2" s="46"/>
      <c r="NZE2" s="46"/>
      <c r="NZF2" s="46"/>
      <c r="NZG2" s="46"/>
      <c r="NZH2" s="46"/>
      <c r="NZI2" s="46"/>
      <c r="NZJ2" s="46"/>
      <c r="NZK2" s="46"/>
      <c r="NZL2" s="46"/>
      <c r="NZM2" s="46"/>
      <c r="NZN2" s="46"/>
      <c r="NZO2" s="46"/>
      <c r="NZP2" s="46"/>
      <c r="NZQ2" s="46"/>
      <c r="NZR2" s="46"/>
      <c r="NZS2" s="46"/>
      <c r="NZT2" s="46"/>
      <c r="NZU2" s="46"/>
      <c r="NZV2" s="46"/>
      <c r="NZW2" s="46"/>
      <c r="NZX2" s="46"/>
      <c r="NZY2" s="46"/>
      <c r="NZZ2" s="46"/>
      <c r="OAA2" s="46"/>
      <c r="OAB2" s="46"/>
      <c r="OAC2" s="46"/>
      <c r="OAD2" s="46"/>
      <c r="OAE2" s="46"/>
      <c r="OAF2" s="46"/>
      <c r="OAG2" s="46"/>
      <c r="OAH2" s="46"/>
      <c r="OAI2" s="46"/>
      <c r="OAJ2" s="46"/>
      <c r="OAK2" s="46"/>
      <c r="OAL2" s="46"/>
      <c r="OAM2" s="46"/>
      <c r="OAN2" s="46"/>
      <c r="OAO2" s="46"/>
      <c r="OAP2" s="46"/>
      <c r="OAQ2" s="46"/>
      <c r="OAR2" s="46"/>
      <c r="OAS2" s="46"/>
      <c r="OAT2" s="46"/>
      <c r="OAU2" s="46"/>
      <c r="OAV2" s="46"/>
      <c r="OAW2" s="46"/>
      <c r="OAX2" s="46"/>
      <c r="OAY2" s="46"/>
      <c r="OAZ2" s="46"/>
      <c r="OBA2" s="46"/>
      <c r="OBB2" s="46"/>
      <c r="OBC2" s="46"/>
      <c r="OBD2" s="46"/>
      <c r="OBE2" s="46"/>
      <c r="OBF2" s="46"/>
      <c r="OBG2" s="46"/>
      <c r="OBH2" s="46"/>
      <c r="OBI2" s="46"/>
      <c r="OBJ2" s="46"/>
      <c r="OBK2" s="46"/>
      <c r="OBL2" s="46"/>
      <c r="OBM2" s="46"/>
      <c r="OBN2" s="46"/>
      <c r="OBO2" s="46"/>
      <c r="OBP2" s="46"/>
      <c r="OBQ2" s="46"/>
      <c r="OBR2" s="46"/>
      <c r="OBS2" s="46"/>
      <c r="OBT2" s="46"/>
      <c r="OBU2" s="46"/>
      <c r="OBV2" s="46"/>
      <c r="OBW2" s="46"/>
      <c r="OBX2" s="46"/>
      <c r="OBY2" s="46"/>
      <c r="OBZ2" s="46"/>
      <c r="OCA2" s="46"/>
      <c r="OCB2" s="46"/>
      <c r="OCC2" s="46"/>
      <c r="OCD2" s="46"/>
      <c r="OCE2" s="46"/>
      <c r="OCF2" s="46"/>
      <c r="OCG2" s="46"/>
      <c r="OCH2" s="46"/>
      <c r="OCI2" s="46"/>
      <c r="OCJ2" s="46"/>
      <c r="OCK2" s="46"/>
      <c r="OCL2" s="46"/>
      <c r="OCM2" s="46"/>
      <c r="OCN2" s="46"/>
      <c r="OCO2" s="46"/>
      <c r="OCP2" s="46"/>
      <c r="OCQ2" s="46"/>
      <c r="OCR2" s="46"/>
      <c r="OCS2" s="46"/>
      <c r="OCT2" s="46"/>
      <c r="OCU2" s="46"/>
      <c r="OCV2" s="46"/>
      <c r="OCW2" s="46"/>
      <c r="OCX2" s="46"/>
      <c r="OCY2" s="46"/>
      <c r="OCZ2" s="46"/>
      <c r="ODA2" s="46"/>
      <c r="ODB2" s="46"/>
      <c r="ODC2" s="46"/>
      <c r="ODD2" s="46"/>
      <c r="ODE2" s="46"/>
      <c r="ODF2" s="46"/>
      <c r="ODG2" s="46"/>
      <c r="ODH2" s="46"/>
      <c r="ODI2" s="46"/>
      <c r="ODJ2" s="46"/>
      <c r="ODK2" s="46"/>
      <c r="ODL2" s="46"/>
      <c r="ODM2" s="46"/>
      <c r="ODN2" s="46"/>
      <c r="ODO2" s="46"/>
      <c r="ODP2" s="46"/>
      <c r="ODQ2" s="46"/>
      <c r="ODR2" s="46"/>
      <c r="ODS2" s="46"/>
      <c r="ODT2" s="46"/>
      <c r="ODU2" s="46"/>
      <c r="ODV2" s="46"/>
      <c r="ODW2" s="46"/>
      <c r="ODX2" s="46"/>
      <c r="ODY2" s="46"/>
      <c r="ODZ2" s="46"/>
      <c r="OEA2" s="46"/>
      <c r="OEB2" s="46"/>
      <c r="OEC2" s="46"/>
      <c r="OED2" s="46"/>
      <c r="OEE2" s="46"/>
      <c r="OEF2" s="46"/>
      <c r="OEG2" s="46"/>
      <c r="OEH2" s="46"/>
      <c r="OEI2" s="46"/>
      <c r="OEJ2" s="46"/>
      <c r="OEK2" s="46"/>
      <c r="OEL2" s="46"/>
      <c r="OEM2" s="46"/>
      <c r="OEN2" s="46"/>
      <c r="OEO2" s="46"/>
      <c r="OEP2" s="46"/>
      <c r="OEQ2" s="46"/>
      <c r="OER2" s="46"/>
      <c r="OES2" s="46"/>
      <c r="OET2" s="46"/>
      <c r="OEU2" s="46"/>
      <c r="OEV2" s="46"/>
      <c r="OEW2" s="46"/>
      <c r="OEX2" s="46"/>
      <c r="OEY2" s="46"/>
      <c r="OEZ2" s="46"/>
      <c r="OFA2" s="46"/>
      <c r="OFB2" s="46"/>
      <c r="OFC2" s="46"/>
      <c r="OFD2" s="46"/>
      <c r="OFE2" s="46"/>
      <c r="OFF2" s="46"/>
      <c r="OFG2" s="46"/>
      <c r="OFH2" s="46"/>
      <c r="OFI2" s="46"/>
      <c r="OFJ2" s="46"/>
      <c r="OFK2" s="46"/>
      <c r="OFL2" s="46"/>
      <c r="OFM2" s="46"/>
      <c r="OFN2" s="46"/>
      <c r="OFO2" s="46"/>
      <c r="OFP2" s="46"/>
      <c r="OFQ2" s="46"/>
      <c r="OFR2" s="46"/>
      <c r="OFS2" s="46"/>
      <c r="OFT2" s="46"/>
      <c r="OFU2" s="46"/>
      <c r="OFV2" s="46"/>
      <c r="OFW2" s="46"/>
      <c r="OFX2" s="46"/>
      <c r="OFY2" s="46"/>
      <c r="OFZ2" s="46"/>
      <c r="OGA2" s="46"/>
      <c r="OGB2" s="46"/>
      <c r="OGC2" s="46"/>
      <c r="OGD2" s="46"/>
      <c r="OGE2" s="46"/>
      <c r="OGF2" s="46"/>
      <c r="OGG2" s="46"/>
      <c r="OGH2" s="46"/>
      <c r="OGI2" s="46"/>
      <c r="OGJ2" s="46"/>
      <c r="OGK2" s="46"/>
      <c r="OGL2" s="46"/>
      <c r="OGM2" s="46"/>
      <c r="OGN2" s="46"/>
      <c r="OGO2" s="46"/>
      <c r="OGP2" s="46"/>
      <c r="OGQ2" s="46"/>
      <c r="OGR2" s="46"/>
      <c r="OGS2" s="46"/>
      <c r="OGT2" s="46"/>
      <c r="OGU2" s="46"/>
      <c r="OGV2" s="46"/>
      <c r="OGW2" s="46"/>
      <c r="OGX2" s="46"/>
      <c r="OGY2" s="46"/>
      <c r="OGZ2" s="46"/>
      <c r="OHA2" s="46"/>
      <c r="OHB2" s="46"/>
      <c r="OHC2" s="46"/>
      <c r="OHD2" s="46"/>
      <c r="OHE2" s="46"/>
      <c r="OHF2" s="46"/>
      <c r="OHG2" s="46"/>
      <c r="OHH2" s="46"/>
      <c r="OHI2" s="46"/>
      <c r="OHJ2" s="46"/>
      <c r="OHK2" s="46"/>
      <c r="OHL2" s="46"/>
      <c r="OHM2" s="46"/>
      <c r="OHN2" s="46"/>
      <c r="OHO2" s="46"/>
      <c r="OHP2" s="46"/>
      <c r="OHQ2" s="46"/>
      <c r="OHR2" s="46"/>
      <c r="OHS2" s="46"/>
      <c r="OHT2" s="46"/>
      <c r="OHU2" s="46"/>
      <c r="OHV2" s="46"/>
      <c r="OHW2" s="46"/>
      <c r="OHX2" s="46"/>
      <c r="OHY2" s="46"/>
      <c r="OHZ2" s="46"/>
      <c r="OIA2" s="46"/>
      <c r="OIB2" s="46"/>
      <c r="OIC2" s="46"/>
      <c r="OID2" s="46"/>
      <c r="OIE2" s="46"/>
      <c r="OIF2" s="46"/>
      <c r="OIG2" s="46"/>
      <c r="OIH2" s="46"/>
      <c r="OII2" s="46"/>
      <c r="OIJ2" s="46"/>
      <c r="OIK2" s="46"/>
      <c r="OIL2" s="46"/>
      <c r="OIM2" s="46"/>
      <c r="OIN2" s="46"/>
      <c r="OIO2" s="46"/>
      <c r="OIP2" s="46"/>
      <c r="OIQ2" s="46"/>
      <c r="OIR2" s="46"/>
      <c r="OIS2" s="46"/>
      <c r="OIT2" s="46"/>
      <c r="OIU2" s="46"/>
      <c r="OIV2" s="46"/>
      <c r="OIW2" s="46"/>
      <c r="OIX2" s="46"/>
      <c r="OIY2" s="46"/>
      <c r="OIZ2" s="46"/>
      <c r="OJA2" s="46"/>
      <c r="OJB2" s="46"/>
      <c r="OJC2" s="46"/>
      <c r="OJD2" s="46"/>
      <c r="OJE2" s="46"/>
      <c r="OJF2" s="46"/>
      <c r="OJG2" s="46"/>
      <c r="OJH2" s="46"/>
      <c r="OJI2" s="46"/>
      <c r="OJJ2" s="46"/>
      <c r="OJK2" s="46"/>
      <c r="OJL2" s="46"/>
      <c r="OJM2" s="46"/>
      <c r="OJN2" s="46"/>
      <c r="OJO2" s="46"/>
      <c r="OJP2" s="46"/>
      <c r="OJQ2" s="46"/>
      <c r="OJR2" s="46"/>
      <c r="OJS2" s="46"/>
      <c r="OJT2" s="46"/>
      <c r="OJU2" s="46"/>
      <c r="OJV2" s="46"/>
      <c r="OJW2" s="46"/>
      <c r="OJX2" s="46"/>
      <c r="OJY2" s="46"/>
      <c r="OJZ2" s="46"/>
      <c r="OKA2" s="46"/>
      <c r="OKB2" s="46"/>
      <c r="OKC2" s="46"/>
      <c r="OKD2" s="46"/>
      <c r="OKE2" s="46"/>
      <c r="OKF2" s="46"/>
      <c r="OKG2" s="46"/>
      <c r="OKH2" s="46"/>
      <c r="OKI2" s="46"/>
      <c r="OKJ2" s="46"/>
      <c r="OKK2" s="46"/>
      <c r="OKL2" s="46"/>
      <c r="OKM2" s="46"/>
      <c r="OKN2" s="46"/>
      <c r="OKO2" s="46"/>
      <c r="OKP2" s="46"/>
      <c r="OKQ2" s="46"/>
      <c r="OKR2" s="46"/>
      <c r="OKS2" s="46"/>
      <c r="OKT2" s="46"/>
      <c r="OKU2" s="46"/>
      <c r="OKV2" s="46"/>
      <c r="OKW2" s="46"/>
      <c r="OKX2" s="46"/>
      <c r="OKY2" s="46"/>
      <c r="OKZ2" s="46"/>
      <c r="OLA2" s="46"/>
      <c r="OLB2" s="46"/>
      <c r="OLC2" s="46"/>
      <c r="OLD2" s="46"/>
      <c r="OLE2" s="46"/>
      <c r="OLF2" s="46"/>
      <c r="OLG2" s="46"/>
      <c r="OLH2" s="46"/>
      <c r="OLI2" s="46"/>
      <c r="OLJ2" s="46"/>
      <c r="OLK2" s="46"/>
      <c r="OLL2" s="46"/>
      <c r="OLM2" s="46"/>
      <c r="OLN2" s="46"/>
      <c r="OLO2" s="46"/>
      <c r="OLP2" s="46"/>
      <c r="OLQ2" s="46"/>
      <c r="OLR2" s="46"/>
      <c r="OLS2" s="46"/>
      <c r="OLT2" s="46"/>
      <c r="OLU2" s="46"/>
      <c r="OLV2" s="46"/>
      <c r="OLW2" s="46"/>
      <c r="OLX2" s="46"/>
      <c r="OLY2" s="46"/>
      <c r="OLZ2" s="46"/>
      <c r="OMA2" s="46"/>
      <c r="OMB2" s="46"/>
      <c r="OMC2" s="46"/>
      <c r="OMD2" s="46"/>
      <c r="OME2" s="46"/>
      <c r="OMF2" s="46"/>
      <c r="OMG2" s="46"/>
      <c r="OMH2" s="46"/>
      <c r="OMI2" s="46"/>
      <c r="OMJ2" s="46"/>
      <c r="OMK2" s="46"/>
      <c r="OML2" s="46"/>
      <c r="OMM2" s="46"/>
      <c r="OMN2" s="46"/>
      <c r="OMO2" s="46"/>
      <c r="OMP2" s="46"/>
      <c r="OMQ2" s="46"/>
      <c r="OMR2" s="46"/>
      <c r="OMS2" s="46"/>
      <c r="OMT2" s="46"/>
      <c r="OMU2" s="46"/>
      <c r="OMV2" s="46"/>
      <c r="OMW2" s="46"/>
      <c r="OMX2" s="46"/>
      <c r="OMY2" s="46"/>
      <c r="OMZ2" s="46"/>
      <c r="ONA2" s="46"/>
      <c r="ONB2" s="46"/>
      <c r="ONC2" s="46"/>
      <c r="OND2" s="46"/>
      <c r="ONE2" s="46"/>
      <c r="ONF2" s="46"/>
      <c r="ONG2" s="46"/>
      <c r="ONH2" s="46"/>
      <c r="ONI2" s="46"/>
      <c r="ONJ2" s="46"/>
      <c r="ONK2" s="46"/>
      <c r="ONL2" s="46"/>
      <c r="ONM2" s="46"/>
      <c r="ONN2" s="46"/>
      <c r="ONO2" s="46"/>
      <c r="ONP2" s="46"/>
      <c r="ONQ2" s="46"/>
      <c r="ONR2" s="46"/>
      <c r="ONS2" s="46"/>
      <c r="ONT2" s="46"/>
      <c r="ONU2" s="46"/>
      <c r="ONV2" s="46"/>
      <c r="ONW2" s="46"/>
      <c r="ONX2" s="46"/>
      <c r="ONY2" s="46"/>
      <c r="ONZ2" s="46"/>
      <c r="OOA2" s="46"/>
      <c r="OOB2" s="46"/>
      <c r="OOC2" s="46"/>
      <c r="OOD2" s="46"/>
      <c r="OOE2" s="46"/>
      <c r="OOF2" s="46"/>
      <c r="OOG2" s="46"/>
      <c r="OOH2" s="46"/>
      <c r="OOI2" s="46"/>
      <c r="OOJ2" s="46"/>
      <c r="OOK2" s="46"/>
      <c r="OOL2" s="46"/>
      <c r="OOM2" s="46"/>
      <c r="OON2" s="46"/>
      <c r="OOO2" s="46"/>
      <c r="OOP2" s="46"/>
      <c r="OOQ2" s="46"/>
      <c r="OOR2" s="46"/>
      <c r="OOS2" s="46"/>
      <c r="OOT2" s="46"/>
      <c r="OOU2" s="46"/>
      <c r="OOV2" s="46"/>
      <c r="OOW2" s="46"/>
      <c r="OOX2" s="46"/>
      <c r="OOY2" s="46"/>
      <c r="OOZ2" s="46"/>
      <c r="OPA2" s="46"/>
      <c r="OPB2" s="46"/>
      <c r="OPC2" s="46"/>
      <c r="OPD2" s="46"/>
      <c r="OPE2" s="46"/>
      <c r="OPF2" s="46"/>
      <c r="OPG2" s="46"/>
      <c r="OPH2" s="46"/>
      <c r="OPI2" s="46"/>
      <c r="OPJ2" s="46"/>
      <c r="OPK2" s="46"/>
      <c r="OPL2" s="46"/>
      <c r="OPM2" s="46"/>
      <c r="OPN2" s="46"/>
      <c r="OPO2" s="46"/>
      <c r="OPP2" s="46"/>
      <c r="OPQ2" s="46"/>
      <c r="OPR2" s="46"/>
      <c r="OPS2" s="46"/>
      <c r="OPT2" s="46"/>
      <c r="OPU2" s="46"/>
      <c r="OPV2" s="46"/>
      <c r="OPW2" s="46"/>
      <c r="OPX2" s="46"/>
      <c r="OPY2" s="46"/>
      <c r="OPZ2" s="46"/>
      <c r="OQA2" s="46"/>
      <c r="OQB2" s="46"/>
      <c r="OQC2" s="46"/>
      <c r="OQD2" s="46"/>
      <c r="OQE2" s="46"/>
      <c r="OQF2" s="46"/>
      <c r="OQG2" s="46"/>
      <c r="OQH2" s="46"/>
      <c r="OQI2" s="46"/>
      <c r="OQJ2" s="46"/>
      <c r="OQK2" s="46"/>
      <c r="OQL2" s="46"/>
      <c r="OQM2" s="46"/>
      <c r="OQN2" s="46"/>
      <c r="OQO2" s="46"/>
      <c r="OQP2" s="46"/>
      <c r="OQQ2" s="46"/>
      <c r="OQR2" s="46"/>
      <c r="OQS2" s="46"/>
      <c r="OQT2" s="46"/>
      <c r="OQU2" s="46"/>
      <c r="OQV2" s="46"/>
      <c r="OQW2" s="46"/>
      <c r="OQX2" s="46"/>
      <c r="OQY2" s="46"/>
      <c r="OQZ2" s="46"/>
      <c r="ORA2" s="46"/>
      <c r="ORB2" s="46"/>
      <c r="ORC2" s="46"/>
      <c r="ORD2" s="46"/>
      <c r="ORE2" s="46"/>
      <c r="ORF2" s="46"/>
      <c r="ORG2" s="46"/>
      <c r="ORH2" s="46"/>
      <c r="ORI2" s="46"/>
      <c r="ORJ2" s="46"/>
      <c r="ORK2" s="46"/>
      <c r="ORL2" s="46"/>
      <c r="ORM2" s="46"/>
      <c r="ORN2" s="46"/>
      <c r="ORO2" s="46"/>
      <c r="ORP2" s="46"/>
      <c r="ORQ2" s="46"/>
      <c r="ORR2" s="46"/>
      <c r="ORS2" s="46"/>
      <c r="ORT2" s="46"/>
      <c r="ORU2" s="46"/>
      <c r="ORV2" s="46"/>
      <c r="ORW2" s="46"/>
      <c r="ORX2" s="46"/>
      <c r="ORY2" s="46"/>
      <c r="ORZ2" s="46"/>
      <c r="OSA2" s="46"/>
      <c r="OSB2" s="46"/>
      <c r="OSC2" s="46"/>
      <c r="OSD2" s="46"/>
      <c r="OSE2" s="46"/>
      <c r="OSF2" s="46"/>
      <c r="OSG2" s="46"/>
      <c r="OSH2" s="46"/>
      <c r="OSI2" s="46"/>
      <c r="OSJ2" s="46"/>
      <c r="OSK2" s="46"/>
      <c r="OSL2" s="46"/>
      <c r="OSM2" s="46"/>
      <c r="OSN2" s="46"/>
      <c r="OSO2" s="46"/>
      <c r="OSP2" s="46"/>
      <c r="OSQ2" s="46"/>
      <c r="OSR2" s="46"/>
      <c r="OSS2" s="46"/>
      <c r="OST2" s="46"/>
      <c r="OSU2" s="46"/>
      <c r="OSV2" s="46"/>
      <c r="OSW2" s="46"/>
      <c r="OSX2" s="46"/>
      <c r="OSY2" s="46"/>
      <c r="OSZ2" s="46"/>
      <c r="OTA2" s="46"/>
      <c r="OTB2" s="46"/>
      <c r="OTC2" s="46"/>
      <c r="OTD2" s="46"/>
      <c r="OTE2" s="46"/>
      <c r="OTF2" s="46"/>
      <c r="OTG2" s="46"/>
      <c r="OTH2" s="46"/>
      <c r="OTI2" s="46"/>
      <c r="OTJ2" s="46"/>
      <c r="OTK2" s="46"/>
      <c r="OTL2" s="46"/>
      <c r="OTM2" s="46"/>
      <c r="OTN2" s="46"/>
      <c r="OTO2" s="46"/>
      <c r="OTP2" s="46"/>
      <c r="OTQ2" s="46"/>
      <c r="OTR2" s="46"/>
      <c r="OTS2" s="46"/>
      <c r="OTT2" s="46"/>
      <c r="OTU2" s="46"/>
      <c r="OTV2" s="46"/>
      <c r="OTW2" s="46"/>
      <c r="OTX2" s="46"/>
      <c r="OTY2" s="46"/>
      <c r="OTZ2" s="46"/>
      <c r="OUA2" s="46"/>
      <c r="OUB2" s="46"/>
      <c r="OUC2" s="46"/>
      <c r="OUD2" s="46"/>
      <c r="OUE2" s="46"/>
      <c r="OUF2" s="46"/>
      <c r="OUG2" s="46"/>
      <c r="OUH2" s="46"/>
      <c r="OUI2" s="46"/>
      <c r="OUJ2" s="46"/>
      <c r="OUK2" s="46"/>
      <c r="OUL2" s="46"/>
      <c r="OUM2" s="46"/>
      <c r="OUN2" s="46"/>
      <c r="OUO2" s="46"/>
      <c r="OUP2" s="46"/>
      <c r="OUQ2" s="46"/>
      <c r="OUR2" s="46"/>
      <c r="OUS2" s="46"/>
      <c r="OUT2" s="46"/>
      <c r="OUU2" s="46"/>
      <c r="OUV2" s="46"/>
      <c r="OUW2" s="46"/>
      <c r="OUX2" s="46"/>
      <c r="OUY2" s="46"/>
      <c r="OUZ2" s="46"/>
      <c r="OVA2" s="46"/>
      <c r="OVB2" s="46"/>
      <c r="OVC2" s="46"/>
      <c r="OVD2" s="46"/>
      <c r="OVE2" s="46"/>
      <c r="OVF2" s="46"/>
      <c r="OVG2" s="46"/>
      <c r="OVH2" s="46"/>
      <c r="OVI2" s="46"/>
      <c r="OVJ2" s="46"/>
      <c r="OVK2" s="46"/>
      <c r="OVL2" s="46"/>
      <c r="OVM2" s="46"/>
      <c r="OVN2" s="46"/>
      <c r="OVO2" s="46"/>
      <c r="OVP2" s="46"/>
      <c r="OVQ2" s="46"/>
      <c r="OVR2" s="46"/>
      <c r="OVS2" s="46"/>
      <c r="OVT2" s="46"/>
      <c r="OVU2" s="46"/>
      <c r="OVV2" s="46"/>
      <c r="OVW2" s="46"/>
      <c r="OVX2" s="46"/>
      <c r="OVY2" s="46"/>
      <c r="OVZ2" s="46"/>
      <c r="OWA2" s="46"/>
      <c r="OWB2" s="46"/>
      <c r="OWC2" s="46"/>
      <c r="OWD2" s="46"/>
      <c r="OWE2" s="46"/>
      <c r="OWF2" s="46"/>
      <c r="OWG2" s="46"/>
      <c r="OWH2" s="46"/>
      <c r="OWI2" s="46"/>
      <c r="OWJ2" s="46"/>
      <c r="OWK2" s="46"/>
      <c r="OWL2" s="46"/>
      <c r="OWM2" s="46"/>
      <c r="OWN2" s="46"/>
      <c r="OWO2" s="46"/>
      <c r="OWP2" s="46"/>
      <c r="OWQ2" s="46"/>
      <c r="OWR2" s="46"/>
      <c r="OWS2" s="46"/>
      <c r="OWT2" s="46"/>
      <c r="OWU2" s="46"/>
      <c r="OWV2" s="46"/>
      <c r="OWW2" s="46"/>
      <c r="OWX2" s="46"/>
      <c r="OWY2" s="46"/>
      <c r="OWZ2" s="46"/>
      <c r="OXA2" s="46"/>
      <c r="OXB2" s="46"/>
      <c r="OXC2" s="46"/>
      <c r="OXD2" s="46"/>
      <c r="OXE2" s="46"/>
      <c r="OXF2" s="46"/>
      <c r="OXG2" s="46"/>
      <c r="OXH2" s="46"/>
      <c r="OXI2" s="46"/>
      <c r="OXJ2" s="46"/>
      <c r="OXK2" s="46"/>
      <c r="OXL2" s="46"/>
      <c r="OXM2" s="46"/>
      <c r="OXN2" s="46"/>
      <c r="OXO2" s="46"/>
      <c r="OXP2" s="46"/>
      <c r="OXQ2" s="46"/>
      <c r="OXR2" s="46"/>
      <c r="OXS2" s="46"/>
      <c r="OXT2" s="46"/>
      <c r="OXU2" s="46"/>
      <c r="OXV2" s="46"/>
      <c r="OXW2" s="46"/>
      <c r="OXX2" s="46"/>
      <c r="OXY2" s="46"/>
      <c r="OXZ2" s="46"/>
      <c r="OYA2" s="46"/>
      <c r="OYB2" s="46"/>
      <c r="OYC2" s="46"/>
      <c r="OYD2" s="46"/>
      <c r="OYE2" s="46"/>
      <c r="OYF2" s="46"/>
      <c r="OYG2" s="46"/>
      <c r="OYH2" s="46"/>
      <c r="OYI2" s="46"/>
      <c r="OYJ2" s="46"/>
      <c r="OYK2" s="46"/>
      <c r="OYL2" s="46"/>
      <c r="OYM2" s="46"/>
      <c r="OYN2" s="46"/>
      <c r="OYO2" s="46"/>
      <c r="OYP2" s="46"/>
      <c r="OYQ2" s="46"/>
      <c r="OYR2" s="46"/>
      <c r="OYS2" s="46"/>
      <c r="OYT2" s="46"/>
      <c r="OYU2" s="46"/>
      <c r="OYV2" s="46"/>
      <c r="OYW2" s="46"/>
      <c r="OYX2" s="46"/>
      <c r="OYY2" s="46"/>
      <c r="OYZ2" s="46"/>
      <c r="OZA2" s="46"/>
      <c r="OZB2" s="46"/>
      <c r="OZC2" s="46"/>
      <c r="OZD2" s="46"/>
      <c r="OZE2" s="46"/>
      <c r="OZF2" s="46"/>
      <c r="OZG2" s="46"/>
      <c r="OZH2" s="46"/>
      <c r="OZI2" s="46"/>
      <c r="OZJ2" s="46"/>
      <c r="OZK2" s="46"/>
      <c r="OZL2" s="46"/>
      <c r="OZM2" s="46"/>
      <c r="OZN2" s="46"/>
      <c r="OZO2" s="46"/>
      <c r="OZP2" s="46"/>
      <c r="OZQ2" s="46"/>
      <c r="OZR2" s="46"/>
      <c r="OZS2" s="46"/>
      <c r="OZT2" s="46"/>
      <c r="OZU2" s="46"/>
      <c r="OZV2" s="46"/>
      <c r="OZW2" s="46"/>
      <c r="OZX2" s="46"/>
      <c r="OZY2" s="46"/>
      <c r="OZZ2" s="46"/>
      <c r="PAA2" s="46"/>
      <c r="PAB2" s="46"/>
      <c r="PAC2" s="46"/>
      <c r="PAD2" s="46"/>
      <c r="PAE2" s="46"/>
      <c r="PAF2" s="46"/>
      <c r="PAG2" s="46"/>
      <c r="PAH2" s="46"/>
      <c r="PAI2" s="46"/>
      <c r="PAJ2" s="46"/>
      <c r="PAK2" s="46"/>
      <c r="PAL2" s="46"/>
      <c r="PAM2" s="46"/>
      <c r="PAN2" s="46"/>
      <c r="PAO2" s="46"/>
      <c r="PAP2" s="46"/>
      <c r="PAQ2" s="46"/>
      <c r="PAR2" s="46"/>
      <c r="PAS2" s="46"/>
      <c r="PAT2" s="46"/>
      <c r="PAU2" s="46"/>
      <c r="PAV2" s="46"/>
      <c r="PAW2" s="46"/>
      <c r="PAX2" s="46"/>
      <c r="PAY2" s="46"/>
      <c r="PAZ2" s="46"/>
      <c r="PBA2" s="46"/>
      <c r="PBB2" s="46"/>
      <c r="PBC2" s="46"/>
      <c r="PBD2" s="46"/>
      <c r="PBE2" s="46"/>
      <c r="PBF2" s="46"/>
      <c r="PBG2" s="46"/>
      <c r="PBH2" s="46"/>
      <c r="PBI2" s="46"/>
      <c r="PBJ2" s="46"/>
      <c r="PBK2" s="46"/>
      <c r="PBL2" s="46"/>
      <c r="PBM2" s="46"/>
      <c r="PBN2" s="46"/>
      <c r="PBO2" s="46"/>
      <c r="PBP2" s="46"/>
      <c r="PBQ2" s="46"/>
      <c r="PBR2" s="46"/>
      <c r="PBS2" s="46"/>
      <c r="PBT2" s="46"/>
      <c r="PBU2" s="46"/>
      <c r="PBV2" s="46"/>
      <c r="PBW2" s="46"/>
      <c r="PBX2" s="46"/>
      <c r="PBY2" s="46"/>
      <c r="PBZ2" s="46"/>
      <c r="PCA2" s="46"/>
      <c r="PCB2" s="46"/>
      <c r="PCC2" s="46"/>
      <c r="PCD2" s="46"/>
      <c r="PCE2" s="46"/>
      <c r="PCF2" s="46"/>
      <c r="PCG2" s="46"/>
      <c r="PCH2" s="46"/>
      <c r="PCI2" s="46"/>
      <c r="PCJ2" s="46"/>
      <c r="PCK2" s="46"/>
      <c r="PCL2" s="46"/>
      <c r="PCM2" s="46"/>
      <c r="PCN2" s="46"/>
      <c r="PCO2" s="46"/>
      <c r="PCP2" s="46"/>
      <c r="PCQ2" s="46"/>
      <c r="PCR2" s="46"/>
      <c r="PCS2" s="46"/>
      <c r="PCT2" s="46"/>
      <c r="PCU2" s="46"/>
      <c r="PCV2" s="46"/>
      <c r="PCW2" s="46"/>
      <c r="PCX2" s="46"/>
      <c r="PCY2" s="46"/>
      <c r="PCZ2" s="46"/>
      <c r="PDA2" s="46"/>
      <c r="PDB2" s="46"/>
      <c r="PDC2" s="46"/>
      <c r="PDD2" s="46"/>
      <c r="PDE2" s="46"/>
      <c r="PDF2" s="46"/>
      <c r="PDG2" s="46"/>
      <c r="PDH2" s="46"/>
      <c r="PDI2" s="46"/>
      <c r="PDJ2" s="46"/>
      <c r="PDK2" s="46"/>
      <c r="PDL2" s="46"/>
      <c r="PDM2" s="46"/>
      <c r="PDN2" s="46"/>
      <c r="PDO2" s="46"/>
      <c r="PDP2" s="46"/>
      <c r="PDQ2" s="46"/>
      <c r="PDR2" s="46"/>
      <c r="PDS2" s="46"/>
      <c r="PDT2" s="46"/>
      <c r="PDU2" s="46"/>
      <c r="PDV2" s="46"/>
      <c r="PDW2" s="46"/>
      <c r="PDX2" s="46"/>
      <c r="PDY2" s="46"/>
      <c r="PDZ2" s="46"/>
      <c r="PEA2" s="46"/>
      <c r="PEB2" s="46"/>
      <c r="PEC2" s="46"/>
      <c r="PED2" s="46"/>
      <c r="PEE2" s="46"/>
      <c r="PEF2" s="46"/>
      <c r="PEG2" s="46"/>
      <c r="PEH2" s="46"/>
      <c r="PEI2" s="46"/>
      <c r="PEJ2" s="46"/>
      <c r="PEK2" s="46"/>
      <c r="PEL2" s="46"/>
      <c r="PEM2" s="46"/>
      <c r="PEN2" s="46"/>
      <c r="PEO2" s="46"/>
      <c r="PEP2" s="46"/>
      <c r="PEQ2" s="46"/>
      <c r="PER2" s="46"/>
      <c r="PES2" s="46"/>
      <c r="PET2" s="46"/>
      <c r="PEU2" s="46"/>
      <c r="PEV2" s="46"/>
      <c r="PEW2" s="46"/>
      <c r="PEX2" s="46"/>
      <c r="PEY2" s="46"/>
      <c r="PEZ2" s="46"/>
      <c r="PFA2" s="46"/>
      <c r="PFB2" s="46"/>
      <c r="PFC2" s="46"/>
      <c r="PFD2" s="46"/>
      <c r="PFE2" s="46"/>
      <c r="PFF2" s="46"/>
      <c r="PFG2" s="46"/>
      <c r="PFH2" s="46"/>
      <c r="PFI2" s="46"/>
      <c r="PFJ2" s="46"/>
      <c r="PFK2" s="46"/>
      <c r="PFL2" s="46"/>
      <c r="PFM2" s="46"/>
      <c r="PFN2" s="46"/>
      <c r="PFO2" s="46"/>
      <c r="PFP2" s="46"/>
      <c r="PFQ2" s="46"/>
      <c r="PFR2" s="46"/>
      <c r="PFS2" s="46"/>
      <c r="PFT2" s="46"/>
      <c r="PFU2" s="46"/>
      <c r="PFV2" s="46"/>
      <c r="PFW2" s="46"/>
      <c r="PFX2" s="46"/>
      <c r="PFY2" s="46"/>
      <c r="PFZ2" s="46"/>
      <c r="PGA2" s="46"/>
      <c r="PGB2" s="46"/>
      <c r="PGC2" s="46"/>
      <c r="PGD2" s="46"/>
      <c r="PGE2" s="46"/>
      <c r="PGF2" s="46"/>
      <c r="PGG2" s="46"/>
      <c r="PGH2" s="46"/>
      <c r="PGI2" s="46"/>
      <c r="PGJ2" s="46"/>
      <c r="PGK2" s="46"/>
      <c r="PGL2" s="46"/>
      <c r="PGM2" s="46"/>
      <c r="PGN2" s="46"/>
      <c r="PGO2" s="46"/>
      <c r="PGP2" s="46"/>
      <c r="PGQ2" s="46"/>
      <c r="PGR2" s="46"/>
      <c r="PGS2" s="46"/>
      <c r="PGT2" s="46"/>
      <c r="PGU2" s="46"/>
      <c r="PGV2" s="46"/>
      <c r="PGW2" s="46"/>
      <c r="PGX2" s="46"/>
      <c r="PGY2" s="46"/>
      <c r="PGZ2" s="46"/>
      <c r="PHA2" s="46"/>
      <c r="PHB2" s="46"/>
      <c r="PHC2" s="46"/>
      <c r="PHD2" s="46"/>
      <c r="PHE2" s="46"/>
      <c r="PHF2" s="46"/>
      <c r="PHG2" s="46"/>
      <c r="PHH2" s="46"/>
      <c r="PHI2" s="46"/>
      <c r="PHJ2" s="46"/>
      <c r="PHK2" s="46"/>
      <c r="PHL2" s="46"/>
      <c r="PHM2" s="46"/>
      <c r="PHN2" s="46"/>
      <c r="PHO2" s="46"/>
      <c r="PHP2" s="46"/>
      <c r="PHQ2" s="46"/>
      <c r="PHR2" s="46"/>
      <c r="PHS2" s="46"/>
      <c r="PHT2" s="46"/>
      <c r="PHU2" s="46"/>
      <c r="PHV2" s="46"/>
      <c r="PHW2" s="46"/>
      <c r="PHX2" s="46"/>
      <c r="PHY2" s="46"/>
      <c r="PHZ2" s="46"/>
      <c r="PIA2" s="46"/>
      <c r="PIB2" s="46"/>
      <c r="PIC2" s="46"/>
      <c r="PID2" s="46"/>
      <c r="PIE2" s="46"/>
      <c r="PIF2" s="46"/>
      <c r="PIG2" s="46"/>
      <c r="PIH2" s="46"/>
      <c r="PII2" s="46"/>
      <c r="PIJ2" s="46"/>
      <c r="PIK2" s="46"/>
      <c r="PIL2" s="46"/>
      <c r="PIM2" s="46"/>
      <c r="PIN2" s="46"/>
      <c r="PIO2" s="46"/>
      <c r="PIP2" s="46"/>
      <c r="PIQ2" s="46"/>
      <c r="PIR2" s="46"/>
      <c r="PIS2" s="46"/>
      <c r="PIT2" s="46"/>
      <c r="PIU2" s="46"/>
      <c r="PIV2" s="46"/>
      <c r="PIW2" s="46"/>
      <c r="PIX2" s="46"/>
      <c r="PIY2" s="46"/>
      <c r="PIZ2" s="46"/>
      <c r="PJA2" s="46"/>
      <c r="PJB2" s="46"/>
      <c r="PJC2" s="46"/>
      <c r="PJD2" s="46"/>
      <c r="PJE2" s="46"/>
      <c r="PJF2" s="46"/>
      <c r="PJG2" s="46"/>
      <c r="PJH2" s="46"/>
      <c r="PJI2" s="46"/>
      <c r="PJJ2" s="46"/>
      <c r="PJK2" s="46"/>
      <c r="PJL2" s="46"/>
      <c r="PJM2" s="46"/>
      <c r="PJN2" s="46"/>
      <c r="PJO2" s="46"/>
      <c r="PJP2" s="46"/>
      <c r="PJQ2" s="46"/>
      <c r="PJR2" s="46"/>
      <c r="PJS2" s="46"/>
      <c r="PJT2" s="46"/>
      <c r="PJU2" s="46"/>
      <c r="PJV2" s="46"/>
      <c r="PJW2" s="46"/>
      <c r="PJX2" s="46"/>
      <c r="PJY2" s="46"/>
      <c r="PJZ2" s="46"/>
      <c r="PKA2" s="46"/>
      <c r="PKB2" s="46"/>
      <c r="PKC2" s="46"/>
      <c r="PKD2" s="46"/>
      <c r="PKE2" s="46"/>
      <c r="PKF2" s="46"/>
      <c r="PKG2" s="46"/>
      <c r="PKH2" s="46"/>
      <c r="PKI2" s="46"/>
      <c r="PKJ2" s="46"/>
      <c r="PKK2" s="46"/>
      <c r="PKL2" s="46"/>
      <c r="PKM2" s="46"/>
      <c r="PKN2" s="46"/>
      <c r="PKO2" s="46"/>
      <c r="PKP2" s="46"/>
      <c r="PKQ2" s="46"/>
      <c r="PKR2" s="46"/>
      <c r="PKS2" s="46"/>
      <c r="PKT2" s="46"/>
      <c r="PKU2" s="46"/>
      <c r="PKV2" s="46"/>
      <c r="PKW2" s="46"/>
      <c r="PKX2" s="46"/>
      <c r="PKY2" s="46"/>
      <c r="PKZ2" s="46"/>
      <c r="PLA2" s="46"/>
      <c r="PLB2" s="46"/>
      <c r="PLC2" s="46"/>
      <c r="PLD2" s="46"/>
      <c r="PLE2" s="46"/>
      <c r="PLF2" s="46"/>
      <c r="PLG2" s="46"/>
      <c r="PLH2" s="46"/>
      <c r="PLI2" s="46"/>
      <c r="PLJ2" s="46"/>
      <c r="PLK2" s="46"/>
      <c r="PLL2" s="46"/>
      <c r="PLM2" s="46"/>
      <c r="PLN2" s="46"/>
      <c r="PLO2" s="46"/>
      <c r="PLP2" s="46"/>
      <c r="PLQ2" s="46"/>
      <c r="PLR2" s="46"/>
      <c r="PLS2" s="46"/>
      <c r="PLT2" s="46"/>
      <c r="PLU2" s="46"/>
      <c r="PLV2" s="46"/>
      <c r="PLW2" s="46"/>
      <c r="PLX2" s="46"/>
      <c r="PLY2" s="46"/>
      <c r="PLZ2" s="46"/>
      <c r="PMA2" s="46"/>
      <c r="PMB2" s="46"/>
      <c r="PMC2" s="46"/>
      <c r="PMD2" s="46"/>
      <c r="PME2" s="46"/>
      <c r="PMF2" s="46"/>
      <c r="PMG2" s="46"/>
      <c r="PMH2" s="46"/>
      <c r="PMI2" s="46"/>
      <c r="PMJ2" s="46"/>
      <c r="PMK2" s="46"/>
      <c r="PML2" s="46"/>
      <c r="PMM2" s="46"/>
      <c r="PMN2" s="46"/>
      <c r="PMO2" s="46"/>
      <c r="PMP2" s="46"/>
      <c r="PMQ2" s="46"/>
      <c r="PMR2" s="46"/>
      <c r="PMS2" s="46"/>
      <c r="PMT2" s="46"/>
      <c r="PMU2" s="46"/>
      <c r="PMV2" s="46"/>
      <c r="PMW2" s="46"/>
      <c r="PMX2" s="46"/>
      <c r="PMY2" s="46"/>
      <c r="PMZ2" s="46"/>
      <c r="PNA2" s="46"/>
      <c r="PNB2" s="46"/>
      <c r="PNC2" s="46"/>
      <c r="PND2" s="46"/>
      <c r="PNE2" s="46"/>
      <c r="PNF2" s="46"/>
      <c r="PNG2" s="46"/>
      <c r="PNH2" s="46"/>
      <c r="PNI2" s="46"/>
      <c r="PNJ2" s="46"/>
      <c r="PNK2" s="46"/>
      <c r="PNL2" s="46"/>
      <c r="PNM2" s="46"/>
      <c r="PNN2" s="46"/>
      <c r="PNO2" s="46"/>
      <c r="PNP2" s="46"/>
      <c r="PNQ2" s="46"/>
      <c r="PNR2" s="46"/>
      <c r="PNS2" s="46"/>
      <c r="PNT2" s="46"/>
      <c r="PNU2" s="46"/>
      <c r="PNV2" s="46"/>
      <c r="PNW2" s="46"/>
      <c r="PNX2" s="46"/>
      <c r="PNY2" s="46"/>
      <c r="PNZ2" s="46"/>
      <c r="POA2" s="46"/>
      <c r="POB2" s="46"/>
      <c r="POC2" s="46"/>
      <c r="POD2" s="46"/>
      <c r="POE2" s="46"/>
      <c r="POF2" s="46"/>
      <c r="POG2" s="46"/>
      <c r="POH2" s="46"/>
      <c r="POI2" s="46"/>
      <c r="POJ2" s="46"/>
      <c r="POK2" s="46"/>
      <c r="POL2" s="46"/>
      <c r="POM2" s="46"/>
      <c r="PON2" s="46"/>
      <c r="POO2" s="46"/>
      <c r="POP2" s="46"/>
      <c r="POQ2" s="46"/>
      <c r="POR2" s="46"/>
      <c r="POS2" s="46"/>
      <c r="POT2" s="46"/>
      <c r="POU2" s="46"/>
      <c r="POV2" s="46"/>
      <c r="POW2" s="46"/>
      <c r="POX2" s="46"/>
      <c r="POY2" s="46"/>
      <c r="POZ2" s="46"/>
      <c r="PPA2" s="46"/>
      <c r="PPB2" s="46"/>
      <c r="PPC2" s="46"/>
      <c r="PPD2" s="46"/>
      <c r="PPE2" s="46"/>
      <c r="PPF2" s="46"/>
      <c r="PPG2" s="46"/>
      <c r="PPH2" s="46"/>
      <c r="PPI2" s="46"/>
      <c r="PPJ2" s="46"/>
      <c r="PPK2" s="46"/>
      <c r="PPL2" s="46"/>
      <c r="PPM2" s="46"/>
      <c r="PPN2" s="46"/>
      <c r="PPO2" s="46"/>
      <c r="PPP2" s="46"/>
      <c r="PPQ2" s="46"/>
      <c r="PPR2" s="46"/>
      <c r="PPS2" s="46"/>
      <c r="PPT2" s="46"/>
      <c r="PPU2" s="46"/>
      <c r="PPV2" s="46"/>
      <c r="PPW2" s="46"/>
      <c r="PPX2" s="46"/>
      <c r="PPY2" s="46"/>
      <c r="PPZ2" s="46"/>
      <c r="PQA2" s="46"/>
      <c r="PQB2" s="46"/>
      <c r="PQC2" s="46"/>
      <c r="PQD2" s="46"/>
      <c r="PQE2" s="46"/>
      <c r="PQF2" s="46"/>
      <c r="PQG2" s="46"/>
      <c r="PQH2" s="46"/>
      <c r="PQI2" s="46"/>
      <c r="PQJ2" s="46"/>
      <c r="PQK2" s="46"/>
      <c r="PQL2" s="46"/>
      <c r="PQM2" s="46"/>
      <c r="PQN2" s="46"/>
      <c r="PQO2" s="46"/>
      <c r="PQP2" s="46"/>
      <c r="PQQ2" s="46"/>
      <c r="PQR2" s="46"/>
      <c r="PQS2" s="46"/>
      <c r="PQT2" s="46"/>
      <c r="PQU2" s="46"/>
      <c r="PQV2" s="46"/>
      <c r="PQW2" s="46"/>
      <c r="PQX2" s="46"/>
      <c r="PQY2" s="46"/>
      <c r="PQZ2" s="46"/>
      <c r="PRA2" s="46"/>
      <c r="PRB2" s="46"/>
      <c r="PRC2" s="46"/>
      <c r="PRD2" s="46"/>
      <c r="PRE2" s="46"/>
      <c r="PRF2" s="46"/>
      <c r="PRG2" s="46"/>
      <c r="PRH2" s="46"/>
      <c r="PRI2" s="46"/>
      <c r="PRJ2" s="46"/>
      <c r="PRK2" s="46"/>
      <c r="PRL2" s="46"/>
      <c r="PRM2" s="46"/>
      <c r="PRN2" s="46"/>
      <c r="PRO2" s="46"/>
      <c r="PRP2" s="46"/>
      <c r="PRQ2" s="46"/>
      <c r="PRR2" s="46"/>
      <c r="PRS2" s="46"/>
      <c r="PRT2" s="46"/>
      <c r="PRU2" s="46"/>
      <c r="PRV2" s="46"/>
      <c r="PRW2" s="46"/>
      <c r="PRX2" s="46"/>
      <c r="PRY2" s="46"/>
      <c r="PRZ2" s="46"/>
      <c r="PSA2" s="46"/>
      <c r="PSB2" s="46"/>
      <c r="PSC2" s="46"/>
      <c r="PSD2" s="46"/>
      <c r="PSE2" s="46"/>
      <c r="PSF2" s="46"/>
      <c r="PSG2" s="46"/>
      <c r="PSH2" s="46"/>
      <c r="PSI2" s="46"/>
      <c r="PSJ2" s="46"/>
      <c r="PSK2" s="46"/>
      <c r="PSL2" s="46"/>
      <c r="PSM2" s="46"/>
      <c r="PSN2" s="46"/>
      <c r="PSO2" s="46"/>
      <c r="PSP2" s="46"/>
      <c r="PSQ2" s="46"/>
      <c r="PSR2" s="46"/>
      <c r="PSS2" s="46"/>
      <c r="PST2" s="46"/>
      <c r="PSU2" s="46"/>
      <c r="PSV2" s="46"/>
      <c r="PSW2" s="46"/>
      <c r="PSX2" s="46"/>
      <c r="PSY2" s="46"/>
      <c r="PSZ2" s="46"/>
      <c r="PTA2" s="46"/>
      <c r="PTB2" s="46"/>
      <c r="PTC2" s="46"/>
      <c r="PTD2" s="46"/>
      <c r="PTE2" s="46"/>
      <c r="PTF2" s="46"/>
      <c r="PTG2" s="46"/>
      <c r="PTH2" s="46"/>
      <c r="PTI2" s="46"/>
      <c r="PTJ2" s="46"/>
      <c r="PTK2" s="46"/>
      <c r="PTL2" s="46"/>
      <c r="PTM2" s="46"/>
      <c r="PTN2" s="46"/>
      <c r="PTO2" s="46"/>
      <c r="PTP2" s="46"/>
      <c r="PTQ2" s="46"/>
      <c r="PTR2" s="46"/>
      <c r="PTS2" s="46"/>
      <c r="PTT2" s="46"/>
      <c r="PTU2" s="46"/>
      <c r="PTV2" s="46"/>
      <c r="PTW2" s="46"/>
      <c r="PTX2" s="46"/>
      <c r="PTY2" s="46"/>
      <c r="PTZ2" s="46"/>
      <c r="PUA2" s="46"/>
      <c r="PUB2" s="46"/>
      <c r="PUC2" s="46"/>
      <c r="PUD2" s="46"/>
      <c r="PUE2" s="46"/>
      <c r="PUF2" s="46"/>
      <c r="PUG2" s="46"/>
      <c r="PUH2" s="46"/>
      <c r="PUI2" s="46"/>
      <c r="PUJ2" s="46"/>
      <c r="PUK2" s="46"/>
      <c r="PUL2" s="46"/>
      <c r="PUM2" s="46"/>
      <c r="PUN2" s="46"/>
      <c r="PUO2" s="46"/>
      <c r="PUP2" s="46"/>
      <c r="PUQ2" s="46"/>
      <c r="PUR2" s="46"/>
      <c r="PUS2" s="46"/>
      <c r="PUT2" s="46"/>
      <c r="PUU2" s="46"/>
      <c r="PUV2" s="46"/>
      <c r="PUW2" s="46"/>
      <c r="PUX2" s="46"/>
      <c r="PUY2" s="46"/>
      <c r="PUZ2" s="46"/>
      <c r="PVA2" s="46"/>
      <c r="PVB2" s="46"/>
      <c r="PVC2" s="46"/>
      <c r="PVD2" s="46"/>
      <c r="PVE2" s="46"/>
      <c r="PVF2" s="46"/>
      <c r="PVG2" s="46"/>
      <c r="PVH2" s="46"/>
      <c r="PVI2" s="46"/>
      <c r="PVJ2" s="46"/>
      <c r="PVK2" s="46"/>
      <c r="PVL2" s="46"/>
      <c r="PVM2" s="46"/>
      <c r="PVN2" s="46"/>
      <c r="PVO2" s="46"/>
      <c r="PVP2" s="46"/>
      <c r="PVQ2" s="46"/>
      <c r="PVR2" s="46"/>
      <c r="PVS2" s="46"/>
      <c r="PVT2" s="46"/>
      <c r="PVU2" s="46"/>
      <c r="PVV2" s="46"/>
      <c r="PVW2" s="46"/>
      <c r="PVX2" s="46"/>
      <c r="PVY2" s="46"/>
      <c r="PVZ2" s="46"/>
      <c r="PWA2" s="46"/>
      <c r="PWB2" s="46"/>
      <c r="PWC2" s="46"/>
      <c r="PWD2" s="46"/>
      <c r="PWE2" s="46"/>
      <c r="PWF2" s="46"/>
      <c r="PWG2" s="46"/>
      <c r="PWH2" s="46"/>
      <c r="PWI2" s="46"/>
      <c r="PWJ2" s="46"/>
      <c r="PWK2" s="46"/>
      <c r="PWL2" s="46"/>
      <c r="PWM2" s="46"/>
      <c r="PWN2" s="46"/>
      <c r="PWO2" s="46"/>
      <c r="PWP2" s="46"/>
      <c r="PWQ2" s="46"/>
      <c r="PWR2" s="46"/>
      <c r="PWS2" s="46"/>
      <c r="PWT2" s="46"/>
      <c r="PWU2" s="46"/>
      <c r="PWV2" s="46"/>
      <c r="PWW2" s="46"/>
      <c r="PWX2" s="46"/>
      <c r="PWY2" s="46"/>
      <c r="PWZ2" s="46"/>
      <c r="PXA2" s="46"/>
      <c r="PXB2" s="46"/>
      <c r="PXC2" s="46"/>
      <c r="PXD2" s="46"/>
      <c r="PXE2" s="46"/>
      <c r="PXF2" s="46"/>
      <c r="PXG2" s="46"/>
      <c r="PXH2" s="46"/>
      <c r="PXI2" s="46"/>
      <c r="PXJ2" s="46"/>
      <c r="PXK2" s="46"/>
      <c r="PXL2" s="46"/>
      <c r="PXM2" s="46"/>
      <c r="PXN2" s="46"/>
      <c r="PXO2" s="46"/>
      <c r="PXP2" s="46"/>
      <c r="PXQ2" s="46"/>
      <c r="PXR2" s="46"/>
      <c r="PXS2" s="46"/>
      <c r="PXT2" s="46"/>
      <c r="PXU2" s="46"/>
      <c r="PXV2" s="46"/>
      <c r="PXW2" s="46"/>
      <c r="PXX2" s="46"/>
      <c r="PXY2" s="46"/>
      <c r="PXZ2" s="46"/>
      <c r="PYA2" s="46"/>
      <c r="PYB2" s="46"/>
      <c r="PYC2" s="46"/>
      <c r="PYD2" s="46"/>
      <c r="PYE2" s="46"/>
      <c r="PYF2" s="46"/>
      <c r="PYG2" s="46"/>
      <c r="PYH2" s="46"/>
      <c r="PYI2" s="46"/>
      <c r="PYJ2" s="46"/>
      <c r="PYK2" s="46"/>
      <c r="PYL2" s="46"/>
      <c r="PYM2" s="46"/>
      <c r="PYN2" s="46"/>
      <c r="PYO2" s="46"/>
      <c r="PYP2" s="46"/>
      <c r="PYQ2" s="46"/>
      <c r="PYR2" s="46"/>
      <c r="PYS2" s="46"/>
      <c r="PYT2" s="46"/>
      <c r="PYU2" s="46"/>
      <c r="PYV2" s="46"/>
      <c r="PYW2" s="46"/>
      <c r="PYX2" s="46"/>
      <c r="PYY2" s="46"/>
      <c r="PYZ2" s="46"/>
      <c r="PZA2" s="46"/>
      <c r="PZB2" s="46"/>
      <c r="PZC2" s="46"/>
      <c r="PZD2" s="46"/>
      <c r="PZE2" s="46"/>
      <c r="PZF2" s="46"/>
      <c r="PZG2" s="46"/>
      <c r="PZH2" s="46"/>
      <c r="PZI2" s="46"/>
      <c r="PZJ2" s="46"/>
      <c r="PZK2" s="46"/>
      <c r="PZL2" s="46"/>
      <c r="PZM2" s="46"/>
      <c r="PZN2" s="46"/>
      <c r="PZO2" s="46"/>
      <c r="PZP2" s="46"/>
      <c r="PZQ2" s="46"/>
      <c r="PZR2" s="46"/>
      <c r="PZS2" s="46"/>
      <c r="PZT2" s="46"/>
      <c r="PZU2" s="46"/>
      <c r="PZV2" s="46"/>
      <c r="PZW2" s="46"/>
      <c r="PZX2" s="46"/>
      <c r="PZY2" s="46"/>
      <c r="PZZ2" s="46"/>
      <c r="QAA2" s="46"/>
      <c r="QAB2" s="46"/>
      <c r="QAC2" s="46"/>
      <c r="QAD2" s="46"/>
      <c r="QAE2" s="46"/>
      <c r="QAF2" s="46"/>
      <c r="QAG2" s="46"/>
      <c r="QAH2" s="46"/>
      <c r="QAI2" s="46"/>
      <c r="QAJ2" s="46"/>
      <c r="QAK2" s="46"/>
      <c r="QAL2" s="46"/>
      <c r="QAM2" s="46"/>
      <c r="QAN2" s="46"/>
      <c r="QAO2" s="46"/>
      <c r="QAP2" s="46"/>
      <c r="QAQ2" s="46"/>
      <c r="QAR2" s="46"/>
      <c r="QAS2" s="46"/>
      <c r="QAT2" s="46"/>
      <c r="QAU2" s="46"/>
      <c r="QAV2" s="46"/>
      <c r="QAW2" s="46"/>
      <c r="QAX2" s="46"/>
      <c r="QAY2" s="46"/>
      <c r="QAZ2" s="46"/>
      <c r="QBA2" s="46"/>
      <c r="QBB2" s="46"/>
      <c r="QBC2" s="46"/>
      <c r="QBD2" s="46"/>
      <c r="QBE2" s="46"/>
      <c r="QBF2" s="46"/>
      <c r="QBG2" s="46"/>
      <c r="QBH2" s="46"/>
      <c r="QBI2" s="46"/>
      <c r="QBJ2" s="46"/>
      <c r="QBK2" s="46"/>
      <c r="QBL2" s="46"/>
      <c r="QBM2" s="46"/>
      <c r="QBN2" s="46"/>
      <c r="QBO2" s="46"/>
      <c r="QBP2" s="46"/>
      <c r="QBQ2" s="46"/>
      <c r="QBR2" s="46"/>
      <c r="QBS2" s="46"/>
      <c r="QBT2" s="46"/>
      <c r="QBU2" s="46"/>
      <c r="QBV2" s="46"/>
      <c r="QBW2" s="46"/>
      <c r="QBX2" s="46"/>
      <c r="QBY2" s="46"/>
      <c r="QBZ2" s="46"/>
      <c r="QCA2" s="46"/>
      <c r="QCB2" s="46"/>
      <c r="QCC2" s="46"/>
      <c r="QCD2" s="46"/>
      <c r="QCE2" s="46"/>
      <c r="QCF2" s="46"/>
      <c r="QCG2" s="46"/>
      <c r="QCH2" s="46"/>
      <c r="QCI2" s="46"/>
      <c r="QCJ2" s="46"/>
      <c r="QCK2" s="46"/>
      <c r="QCL2" s="46"/>
      <c r="QCM2" s="46"/>
      <c r="QCN2" s="46"/>
      <c r="QCO2" s="46"/>
      <c r="QCP2" s="46"/>
      <c r="QCQ2" s="46"/>
      <c r="QCR2" s="46"/>
      <c r="QCS2" s="46"/>
      <c r="QCT2" s="46"/>
      <c r="QCU2" s="46"/>
      <c r="QCV2" s="46"/>
      <c r="QCW2" s="46"/>
      <c r="QCX2" s="46"/>
      <c r="QCY2" s="46"/>
      <c r="QCZ2" s="46"/>
      <c r="QDA2" s="46"/>
      <c r="QDB2" s="46"/>
      <c r="QDC2" s="46"/>
      <c r="QDD2" s="46"/>
      <c r="QDE2" s="46"/>
      <c r="QDF2" s="46"/>
      <c r="QDG2" s="46"/>
      <c r="QDH2" s="46"/>
      <c r="QDI2" s="46"/>
      <c r="QDJ2" s="46"/>
      <c r="QDK2" s="46"/>
      <c r="QDL2" s="46"/>
      <c r="QDM2" s="46"/>
      <c r="QDN2" s="46"/>
      <c r="QDO2" s="46"/>
      <c r="QDP2" s="46"/>
      <c r="QDQ2" s="46"/>
      <c r="QDR2" s="46"/>
      <c r="QDS2" s="46"/>
      <c r="QDT2" s="46"/>
      <c r="QDU2" s="46"/>
      <c r="QDV2" s="46"/>
      <c r="QDW2" s="46"/>
      <c r="QDX2" s="46"/>
      <c r="QDY2" s="46"/>
      <c r="QDZ2" s="46"/>
      <c r="QEA2" s="46"/>
      <c r="QEB2" s="46"/>
      <c r="QEC2" s="46"/>
      <c r="QED2" s="46"/>
      <c r="QEE2" s="46"/>
      <c r="QEF2" s="46"/>
      <c r="QEG2" s="46"/>
      <c r="QEH2" s="46"/>
      <c r="QEI2" s="46"/>
      <c r="QEJ2" s="46"/>
      <c r="QEK2" s="46"/>
      <c r="QEL2" s="46"/>
      <c r="QEM2" s="46"/>
      <c r="QEN2" s="46"/>
      <c r="QEO2" s="46"/>
      <c r="QEP2" s="46"/>
      <c r="QEQ2" s="46"/>
      <c r="QER2" s="46"/>
      <c r="QES2" s="46"/>
      <c r="QET2" s="46"/>
      <c r="QEU2" s="46"/>
      <c r="QEV2" s="46"/>
      <c r="QEW2" s="46"/>
      <c r="QEX2" s="46"/>
      <c r="QEY2" s="46"/>
      <c r="QEZ2" s="46"/>
      <c r="QFA2" s="46"/>
      <c r="QFB2" s="46"/>
      <c r="QFC2" s="46"/>
      <c r="QFD2" s="46"/>
      <c r="QFE2" s="46"/>
      <c r="QFF2" s="46"/>
      <c r="QFG2" s="46"/>
      <c r="QFH2" s="46"/>
      <c r="QFI2" s="46"/>
      <c r="QFJ2" s="46"/>
      <c r="QFK2" s="46"/>
      <c r="QFL2" s="46"/>
      <c r="QFM2" s="46"/>
      <c r="QFN2" s="46"/>
      <c r="QFO2" s="46"/>
      <c r="QFP2" s="46"/>
      <c r="QFQ2" s="46"/>
      <c r="QFR2" s="46"/>
      <c r="QFS2" s="46"/>
      <c r="QFT2" s="46"/>
      <c r="QFU2" s="46"/>
      <c r="QFV2" s="46"/>
      <c r="QFW2" s="46"/>
      <c r="QFX2" s="46"/>
      <c r="QFY2" s="46"/>
      <c r="QFZ2" s="46"/>
      <c r="QGA2" s="46"/>
      <c r="QGB2" s="46"/>
      <c r="QGC2" s="46"/>
      <c r="QGD2" s="46"/>
      <c r="QGE2" s="46"/>
      <c r="QGF2" s="46"/>
      <c r="QGG2" s="46"/>
      <c r="QGH2" s="46"/>
      <c r="QGI2" s="46"/>
      <c r="QGJ2" s="46"/>
      <c r="QGK2" s="46"/>
      <c r="QGL2" s="46"/>
      <c r="QGM2" s="46"/>
      <c r="QGN2" s="46"/>
      <c r="QGO2" s="46"/>
      <c r="QGP2" s="46"/>
      <c r="QGQ2" s="46"/>
      <c r="QGR2" s="46"/>
      <c r="QGS2" s="46"/>
      <c r="QGT2" s="46"/>
      <c r="QGU2" s="46"/>
      <c r="QGV2" s="46"/>
      <c r="QGW2" s="46"/>
      <c r="QGX2" s="46"/>
      <c r="QGY2" s="46"/>
      <c r="QGZ2" s="46"/>
      <c r="QHA2" s="46"/>
      <c r="QHB2" s="46"/>
      <c r="QHC2" s="46"/>
      <c r="QHD2" s="46"/>
      <c r="QHE2" s="46"/>
      <c r="QHF2" s="46"/>
      <c r="QHG2" s="46"/>
      <c r="QHH2" s="46"/>
      <c r="QHI2" s="46"/>
      <c r="QHJ2" s="46"/>
      <c r="QHK2" s="46"/>
      <c r="QHL2" s="46"/>
      <c r="QHM2" s="46"/>
      <c r="QHN2" s="46"/>
      <c r="QHO2" s="46"/>
      <c r="QHP2" s="46"/>
      <c r="QHQ2" s="46"/>
      <c r="QHR2" s="46"/>
      <c r="QHS2" s="46"/>
      <c r="QHT2" s="46"/>
      <c r="QHU2" s="46"/>
      <c r="QHV2" s="46"/>
      <c r="QHW2" s="46"/>
      <c r="QHX2" s="46"/>
      <c r="QHY2" s="46"/>
      <c r="QHZ2" s="46"/>
      <c r="QIA2" s="46"/>
      <c r="QIB2" s="46"/>
      <c r="QIC2" s="46"/>
      <c r="QID2" s="46"/>
      <c r="QIE2" s="46"/>
      <c r="QIF2" s="46"/>
      <c r="QIG2" s="46"/>
      <c r="QIH2" s="46"/>
      <c r="QII2" s="46"/>
      <c r="QIJ2" s="46"/>
      <c r="QIK2" s="46"/>
      <c r="QIL2" s="46"/>
      <c r="QIM2" s="46"/>
      <c r="QIN2" s="46"/>
      <c r="QIO2" s="46"/>
      <c r="QIP2" s="46"/>
      <c r="QIQ2" s="46"/>
      <c r="QIR2" s="46"/>
      <c r="QIS2" s="46"/>
      <c r="QIT2" s="46"/>
      <c r="QIU2" s="46"/>
      <c r="QIV2" s="46"/>
      <c r="QIW2" s="46"/>
      <c r="QIX2" s="46"/>
      <c r="QIY2" s="46"/>
      <c r="QIZ2" s="46"/>
      <c r="QJA2" s="46"/>
      <c r="QJB2" s="46"/>
      <c r="QJC2" s="46"/>
      <c r="QJD2" s="46"/>
      <c r="QJE2" s="46"/>
      <c r="QJF2" s="46"/>
      <c r="QJG2" s="46"/>
      <c r="QJH2" s="46"/>
      <c r="QJI2" s="46"/>
      <c r="QJJ2" s="46"/>
      <c r="QJK2" s="46"/>
      <c r="QJL2" s="46"/>
      <c r="QJM2" s="46"/>
      <c r="QJN2" s="46"/>
      <c r="QJO2" s="46"/>
      <c r="QJP2" s="46"/>
      <c r="QJQ2" s="46"/>
      <c r="QJR2" s="46"/>
      <c r="QJS2" s="46"/>
      <c r="QJT2" s="46"/>
      <c r="QJU2" s="46"/>
      <c r="QJV2" s="46"/>
      <c r="QJW2" s="46"/>
      <c r="QJX2" s="46"/>
      <c r="QJY2" s="46"/>
      <c r="QJZ2" s="46"/>
      <c r="QKA2" s="46"/>
      <c r="QKB2" s="46"/>
      <c r="QKC2" s="46"/>
      <c r="QKD2" s="46"/>
      <c r="QKE2" s="46"/>
      <c r="QKF2" s="46"/>
      <c r="QKG2" s="46"/>
      <c r="QKH2" s="46"/>
      <c r="QKI2" s="46"/>
      <c r="QKJ2" s="46"/>
      <c r="QKK2" s="46"/>
      <c r="QKL2" s="46"/>
      <c r="QKM2" s="46"/>
      <c r="QKN2" s="46"/>
      <c r="QKO2" s="46"/>
      <c r="QKP2" s="46"/>
      <c r="QKQ2" s="46"/>
      <c r="QKR2" s="46"/>
      <c r="QKS2" s="46"/>
      <c r="QKT2" s="46"/>
      <c r="QKU2" s="46"/>
      <c r="QKV2" s="46"/>
      <c r="QKW2" s="46"/>
      <c r="QKX2" s="46"/>
      <c r="QKY2" s="46"/>
      <c r="QKZ2" s="46"/>
      <c r="QLA2" s="46"/>
      <c r="QLB2" s="46"/>
      <c r="QLC2" s="46"/>
      <c r="QLD2" s="46"/>
      <c r="QLE2" s="46"/>
      <c r="QLF2" s="46"/>
      <c r="QLG2" s="46"/>
      <c r="QLH2" s="46"/>
      <c r="QLI2" s="46"/>
      <c r="QLJ2" s="46"/>
      <c r="QLK2" s="46"/>
      <c r="QLL2" s="46"/>
      <c r="QLM2" s="46"/>
      <c r="QLN2" s="46"/>
      <c r="QLO2" s="46"/>
      <c r="QLP2" s="46"/>
      <c r="QLQ2" s="46"/>
      <c r="QLR2" s="46"/>
      <c r="QLS2" s="46"/>
      <c r="QLT2" s="46"/>
      <c r="QLU2" s="46"/>
      <c r="QLV2" s="46"/>
      <c r="QLW2" s="46"/>
      <c r="QLX2" s="46"/>
      <c r="QLY2" s="46"/>
      <c r="QLZ2" s="46"/>
      <c r="QMA2" s="46"/>
      <c r="QMB2" s="46"/>
      <c r="QMC2" s="46"/>
      <c r="QMD2" s="46"/>
      <c r="QME2" s="46"/>
      <c r="QMF2" s="46"/>
      <c r="QMG2" s="46"/>
      <c r="QMH2" s="46"/>
      <c r="QMI2" s="46"/>
      <c r="QMJ2" s="46"/>
      <c r="QMK2" s="46"/>
      <c r="QML2" s="46"/>
      <c r="QMM2" s="46"/>
      <c r="QMN2" s="46"/>
      <c r="QMO2" s="46"/>
      <c r="QMP2" s="46"/>
      <c r="QMQ2" s="46"/>
      <c r="QMR2" s="46"/>
      <c r="QMS2" s="46"/>
      <c r="QMT2" s="46"/>
      <c r="QMU2" s="46"/>
      <c r="QMV2" s="46"/>
      <c r="QMW2" s="46"/>
      <c r="QMX2" s="46"/>
      <c r="QMY2" s="46"/>
      <c r="QMZ2" s="46"/>
      <c r="QNA2" s="46"/>
      <c r="QNB2" s="46"/>
      <c r="QNC2" s="46"/>
      <c r="QND2" s="46"/>
      <c r="QNE2" s="46"/>
      <c r="QNF2" s="46"/>
      <c r="QNG2" s="46"/>
      <c r="QNH2" s="46"/>
      <c r="QNI2" s="46"/>
      <c r="QNJ2" s="46"/>
      <c r="QNK2" s="46"/>
      <c r="QNL2" s="46"/>
      <c r="QNM2" s="46"/>
      <c r="QNN2" s="46"/>
      <c r="QNO2" s="46"/>
      <c r="QNP2" s="46"/>
      <c r="QNQ2" s="46"/>
      <c r="QNR2" s="46"/>
      <c r="QNS2" s="46"/>
      <c r="QNT2" s="46"/>
      <c r="QNU2" s="46"/>
      <c r="QNV2" s="46"/>
      <c r="QNW2" s="46"/>
      <c r="QNX2" s="46"/>
      <c r="QNY2" s="46"/>
      <c r="QNZ2" s="46"/>
      <c r="QOA2" s="46"/>
      <c r="QOB2" s="46"/>
      <c r="QOC2" s="46"/>
      <c r="QOD2" s="46"/>
      <c r="QOE2" s="46"/>
      <c r="QOF2" s="46"/>
      <c r="QOG2" s="46"/>
      <c r="QOH2" s="46"/>
      <c r="QOI2" s="46"/>
      <c r="QOJ2" s="46"/>
      <c r="QOK2" s="46"/>
      <c r="QOL2" s="46"/>
      <c r="QOM2" s="46"/>
      <c r="QON2" s="46"/>
      <c r="QOO2" s="46"/>
      <c r="QOP2" s="46"/>
      <c r="QOQ2" s="46"/>
      <c r="QOR2" s="46"/>
      <c r="QOS2" s="46"/>
      <c r="QOT2" s="46"/>
      <c r="QOU2" s="46"/>
      <c r="QOV2" s="46"/>
      <c r="QOW2" s="46"/>
      <c r="QOX2" s="46"/>
      <c r="QOY2" s="46"/>
      <c r="QOZ2" s="46"/>
      <c r="QPA2" s="46"/>
      <c r="QPB2" s="46"/>
      <c r="QPC2" s="46"/>
      <c r="QPD2" s="46"/>
      <c r="QPE2" s="46"/>
      <c r="QPF2" s="46"/>
      <c r="QPG2" s="46"/>
      <c r="QPH2" s="46"/>
      <c r="QPI2" s="46"/>
      <c r="QPJ2" s="46"/>
      <c r="QPK2" s="46"/>
      <c r="QPL2" s="46"/>
      <c r="QPM2" s="46"/>
      <c r="QPN2" s="46"/>
      <c r="QPO2" s="46"/>
      <c r="QPP2" s="46"/>
      <c r="QPQ2" s="46"/>
      <c r="QPR2" s="46"/>
      <c r="QPS2" s="46"/>
      <c r="QPT2" s="46"/>
      <c r="QPU2" s="46"/>
      <c r="QPV2" s="46"/>
      <c r="QPW2" s="46"/>
      <c r="QPX2" s="46"/>
      <c r="QPY2" s="46"/>
      <c r="QPZ2" s="46"/>
      <c r="QQA2" s="46"/>
      <c r="QQB2" s="46"/>
      <c r="QQC2" s="46"/>
      <c r="QQD2" s="46"/>
      <c r="QQE2" s="46"/>
      <c r="QQF2" s="46"/>
      <c r="QQG2" s="46"/>
      <c r="QQH2" s="46"/>
      <c r="QQI2" s="46"/>
      <c r="QQJ2" s="46"/>
      <c r="QQK2" s="46"/>
      <c r="QQL2" s="46"/>
      <c r="QQM2" s="46"/>
      <c r="QQN2" s="46"/>
      <c r="QQO2" s="46"/>
      <c r="QQP2" s="46"/>
      <c r="QQQ2" s="46"/>
      <c r="QQR2" s="46"/>
      <c r="QQS2" s="46"/>
      <c r="QQT2" s="46"/>
      <c r="QQU2" s="46"/>
      <c r="QQV2" s="46"/>
      <c r="QQW2" s="46"/>
      <c r="QQX2" s="46"/>
      <c r="QQY2" s="46"/>
      <c r="QQZ2" s="46"/>
      <c r="QRA2" s="46"/>
      <c r="QRB2" s="46"/>
      <c r="QRC2" s="46"/>
      <c r="QRD2" s="46"/>
      <c r="QRE2" s="46"/>
      <c r="QRF2" s="46"/>
      <c r="QRG2" s="46"/>
      <c r="QRH2" s="46"/>
      <c r="QRI2" s="46"/>
      <c r="QRJ2" s="46"/>
      <c r="QRK2" s="46"/>
      <c r="QRL2" s="46"/>
      <c r="QRM2" s="46"/>
      <c r="QRN2" s="46"/>
      <c r="QRO2" s="46"/>
      <c r="QRP2" s="46"/>
      <c r="QRQ2" s="46"/>
      <c r="QRR2" s="46"/>
      <c r="QRS2" s="46"/>
      <c r="QRT2" s="46"/>
      <c r="QRU2" s="46"/>
      <c r="QRV2" s="46"/>
      <c r="QRW2" s="46"/>
      <c r="QRX2" s="46"/>
      <c r="QRY2" s="46"/>
      <c r="QRZ2" s="46"/>
      <c r="QSA2" s="46"/>
      <c r="QSB2" s="46"/>
      <c r="QSC2" s="46"/>
      <c r="QSD2" s="46"/>
      <c r="QSE2" s="46"/>
      <c r="QSF2" s="46"/>
      <c r="QSG2" s="46"/>
      <c r="QSH2" s="46"/>
      <c r="QSI2" s="46"/>
      <c r="QSJ2" s="46"/>
      <c r="QSK2" s="46"/>
      <c r="QSL2" s="46"/>
      <c r="QSM2" s="46"/>
      <c r="QSN2" s="46"/>
      <c r="QSO2" s="46"/>
      <c r="QSP2" s="46"/>
      <c r="QSQ2" s="46"/>
      <c r="QSR2" s="46"/>
      <c r="QSS2" s="46"/>
      <c r="QST2" s="46"/>
      <c r="QSU2" s="46"/>
      <c r="QSV2" s="46"/>
      <c r="QSW2" s="46"/>
      <c r="QSX2" s="46"/>
      <c r="QSY2" s="46"/>
      <c r="QSZ2" s="46"/>
      <c r="QTA2" s="46"/>
      <c r="QTB2" s="46"/>
      <c r="QTC2" s="46"/>
      <c r="QTD2" s="46"/>
      <c r="QTE2" s="46"/>
      <c r="QTF2" s="46"/>
      <c r="QTG2" s="46"/>
      <c r="QTH2" s="46"/>
      <c r="QTI2" s="46"/>
      <c r="QTJ2" s="46"/>
      <c r="QTK2" s="46"/>
      <c r="QTL2" s="46"/>
      <c r="QTM2" s="46"/>
      <c r="QTN2" s="46"/>
      <c r="QTO2" s="46"/>
      <c r="QTP2" s="46"/>
      <c r="QTQ2" s="46"/>
      <c r="QTR2" s="46"/>
      <c r="QTS2" s="46"/>
      <c r="QTT2" s="46"/>
      <c r="QTU2" s="46"/>
      <c r="QTV2" s="46"/>
      <c r="QTW2" s="46"/>
      <c r="QTX2" s="46"/>
      <c r="QTY2" s="46"/>
      <c r="QTZ2" s="46"/>
      <c r="QUA2" s="46"/>
      <c r="QUB2" s="46"/>
      <c r="QUC2" s="46"/>
      <c r="QUD2" s="46"/>
      <c r="QUE2" s="46"/>
      <c r="QUF2" s="46"/>
      <c r="QUG2" s="46"/>
      <c r="QUH2" s="46"/>
      <c r="QUI2" s="46"/>
      <c r="QUJ2" s="46"/>
      <c r="QUK2" s="46"/>
      <c r="QUL2" s="46"/>
      <c r="QUM2" s="46"/>
      <c r="QUN2" s="46"/>
      <c r="QUO2" s="46"/>
      <c r="QUP2" s="46"/>
      <c r="QUQ2" s="46"/>
      <c r="QUR2" s="46"/>
      <c r="QUS2" s="46"/>
      <c r="QUT2" s="46"/>
      <c r="QUU2" s="46"/>
      <c r="QUV2" s="46"/>
      <c r="QUW2" s="46"/>
      <c r="QUX2" s="46"/>
      <c r="QUY2" s="46"/>
      <c r="QUZ2" s="46"/>
      <c r="QVA2" s="46"/>
      <c r="QVB2" s="46"/>
      <c r="QVC2" s="46"/>
      <c r="QVD2" s="46"/>
      <c r="QVE2" s="46"/>
      <c r="QVF2" s="46"/>
      <c r="QVG2" s="46"/>
      <c r="QVH2" s="46"/>
      <c r="QVI2" s="46"/>
      <c r="QVJ2" s="46"/>
      <c r="QVK2" s="46"/>
      <c r="QVL2" s="46"/>
      <c r="QVM2" s="46"/>
      <c r="QVN2" s="46"/>
      <c r="QVO2" s="46"/>
      <c r="QVP2" s="46"/>
      <c r="QVQ2" s="46"/>
      <c r="QVR2" s="46"/>
      <c r="QVS2" s="46"/>
      <c r="QVT2" s="46"/>
      <c r="QVU2" s="46"/>
      <c r="QVV2" s="46"/>
      <c r="QVW2" s="46"/>
      <c r="QVX2" s="46"/>
      <c r="QVY2" s="46"/>
      <c r="QVZ2" s="46"/>
      <c r="QWA2" s="46"/>
      <c r="QWB2" s="46"/>
      <c r="QWC2" s="46"/>
      <c r="QWD2" s="46"/>
      <c r="QWE2" s="46"/>
      <c r="QWF2" s="46"/>
      <c r="QWG2" s="46"/>
      <c r="QWH2" s="46"/>
      <c r="QWI2" s="46"/>
      <c r="QWJ2" s="46"/>
      <c r="QWK2" s="46"/>
      <c r="QWL2" s="46"/>
      <c r="QWM2" s="46"/>
      <c r="QWN2" s="46"/>
      <c r="QWO2" s="46"/>
      <c r="QWP2" s="46"/>
      <c r="QWQ2" s="46"/>
      <c r="QWR2" s="46"/>
      <c r="QWS2" s="46"/>
      <c r="QWT2" s="46"/>
      <c r="QWU2" s="46"/>
      <c r="QWV2" s="46"/>
      <c r="QWW2" s="46"/>
      <c r="QWX2" s="46"/>
      <c r="QWY2" s="46"/>
      <c r="QWZ2" s="46"/>
      <c r="QXA2" s="46"/>
      <c r="QXB2" s="46"/>
      <c r="QXC2" s="46"/>
      <c r="QXD2" s="46"/>
      <c r="QXE2" s="46"/>
      <c r="QXF2" s="46"/>
      <c r="QXG2" s="46"/>
      <c r="QXH2" s="46"/>
      <c r="QXI2" s="46"/>
      <c r="QXJ2" s="46"/>
      <c r="QXK2" s="46"/>
      <c r="QXL2" s="46"/>
      <c r="QXM2" s="46"/>
      <c r="QXN2" s="46"/>
      <c r="QXO2" s="46"/>
      <c r="QXP2" s="46"/>
      <c r="QXQ2" s="46"/>
      <c r="QXR2" s="46"/>
      <c r="QXS2" s="46"/>
      <c r="QXT2" s="46"/>
      <c r="QXU2" s="46"/>
      <c r="QXV2" s="46"/>
      <c r="QXW2" s="46"/>
      <c r="QXX2" s="46"/>
      <c r="QXY2" s="46"/>
      <c r="QXZ2" s="46"/>
      <c r="QYA2" s="46"/>
      <c r="QYB2" s="46"/>
      <c r="QYC2" s="46"/>
      <c r="QYD2" s="46"/>
      <c r="QYE2" s="46"/>
      <c r="QYF2" s="46"/>
      <c r="QYG2" s="46"/>
      <c r="QYH2" s="46"/>
      <c r="QYI2" s="46"/>
      <c r="QYJ2" s="46"/>
      <c r="QYK2" s="46"/>
      <c r="QYL2" s="46"/>
      <c r="QYM2" s="46"/>
      <c r="QYN2" s="46"/>
      <c r="QYO2" s="46"/>
      <c r="QYP2" s="46"/>
      <c r="QYQ2" s="46"/>
      <c r="QYR2" s="46"/>
      <c r="QYS2" s="46"/>
      <c r="QYT2" s="46"/>
      <c r="QYU2" s="46"/>
      <c r="QYV2" s="46"/>
      <c r="QYW2" s="46"/>
      <c r="QYX2" s="46"/>
      <c r="QYY2" s="46"/>
      <c r="QYZ2" s="46"/>
      <c r="QZA2" s="46"/>
      <c r="QZB2" s="46"/>
      <c r="QZC2" s="46"/>
      <c r="QZD2" s="46"/>
      <c r="QZE2" s="46"/>
      <c r="QZF2" s="46"/>
      <c r="QZG2" s="46"/>
      <c r="QZH2" s="46"/>
      <c r="QZI2" s="46"/>
      <c r="QZJ2" s="46"/>
      <c r="QZK2" s="46"/>
      <c r="QZL2" s="46"/>
      <c r="QZM2" s="46"/>
      <c r="QZN2" s="46"/>
      <c r="QZO2" s="46"/>
      <c r="QZP2" s="46"/>
      <c r="QZQ2" s="46"/>
      <c r="QZR2" s="46"/>
      <c r="QZS2" s="46"/>
      <c r="QZT2" s="46"/>
      <c r="QZU2" s="46"/>
      <c r="QZV2" s="46"/>
      <c r="QZW2" s="46"/>
      <c r="QZX2" s="46"/>
      <c r="QZY2" s="46"/>
      <c r="QZZ2" s="46"/>
      <c r="RAA2" s="46"/>
      <c r="RAB2" s="46"/>
      <c r="RAC2" s="46"/>
      <c r="RAD2" s="46"/>
      <c r="RAE2" s="46"/>
      <c r="RAF2" s="46"/>
      <c r="RAG2" s="46"/>
      <c r="RAH2" s="46"/>
      <c r="RAI2" s="46"/>
      <c r="RAJ2" s="46"/>
      <c r="RAK2" s="46"/>
      <c r="RAL2" s="46"/>
      <c r="RAM2" s="46"/>
      <c r="RAN2" s="46"/>
      <c r="RAO2" s="46"/>
      <c r="RAP2" s="46"/>
      <c r="RAQ2" s="46"/>
      <c r="RAR2" s="46"/>
      <c r="RAS2" s="46"/>
      <c r="RAT2" s="46"/>
      <c r="RAU2" s="46"/>
      <c r="RAV2" s="46"/>
      <c r="RAW2" s="46"/>
      <c r="RAX2" s="46"/>
      <c r="RAY2" s="46"/>
      <c r="RAZ2" s="46"/>
      <c r="RBA2" s="46"/>
      <c r="RBB2" s="46"/>
      <c r="RBC2" s="46"/>
      <c r="RBD2" s="46"/>
      <c r="RBE2" s="46"/>
      <c r="RBF2" s="46"/>
      <c r="RBG2" s="46"/>
      <c r="RBH2" s="46"/>
      <c r="RBI2" s="46"/>
      <c r="RBJ2" s="46"/>
      <c r="RBK2" s="46"/>
      <c r="RBL2" s="46"/>
      <c r="RBM2" s="46"/>
      <c r="RBN2" s="46"/>
      <c r="RBO2" s="46"/>
      <c r="RBP2" s="46"/>
      <c r="RBQ2" s="46"/>
      <c r="RBR2" s="46"/>
      <c r="RBS2" s="46"/>
      <c r="RBT2" s="46"/>
      <c r="RBU2" s="46"/>
      <c r="RBV2" s="46"/>
      <c r="RBW2" s="46"/>
      <c r="RBX2" s="46"/>
      <c r="RBY2" s="46"/>
      <c r="RBZ2" s="46"/>
      <c r="RCA2" s="46"/>
      <c r="RCB2" s="46"/>
      <c r="RCC2" s="46"/>
      <c r="RCD2" s="46"/>
      <c r="RCE2" s="46"/>
      <c r="RCF2" s="46"/>
      <c r="RCG2" s="46"/>
      <c r="RCH2" s="46"/>
      <c r="RCI2" s="46"/>
      <c r="RCJ2" s="46"/>
      <c r="RCK2" s="46"/>
      <c r="RCL2" s="46"/>
      <c r="RCM2" s="46"/>
      <c r="RCN2" s="46"/>
      <c r="RCO2" s="46"/>
      <c r="RCP2" s="46"/>
      <c r="RCQ2" s="46"/>
      <c r="RCR2" s="46"/>
      <c r="RCS2" s="46"/>
      <c r="RCT2" s="46"/>
      <c r="RCU2" s="46"/>
      <c r="RCV2" s="46"/>
      <c r="RCW2" s="46"/>
      <c r="RCX2" s="46"/>
      <c r="RCY2" s="46"/>
      <c r="RCZ2" s="46"/>
      <c r="RDA2" s="46"/>
      <c r="RDB2" s="46"/>
      <c r="RDC2" s="46"/>
      <c r="RDD2" s="46"/>
      <c r="RDE2" s="46"/>
      <c r="RDF2" s="46"/>
      <c r="RDG2" s="46"/>
      <c r="RDH2" s="46"/>
      <c r="RDI2" s="46"/>
      <c r="RDJ2" s="46"/>
      <c r="RDK2" s="46"/>
      <c r="RDL2" s="46"/>
      <c r="RDM2" s="46"/>
      <c r="RDN2" s="46"/>
      <c r="RDO2" s="46"/>
      <c r="RDP2" s="46"/>
      <c r="RDQ2" s="46"/>
      <c r="RDR2" s="46"/>
      <c r="RDS2" s="46"/>
      <c r="RDT2" s="46"/>
      <c r="RDU2" s="46"/>
      <c r="RDV2" s="46"/>
      <c r="RDW2" s="46"/>
      <c r="RDX2" s="46"/>
      <c r="RDY2" s="46"/>
      <c r="RDZ2" s="46"/>
      <c r="REA2" s="46"/>
      <c r="REB2" s="46"/>
      <c r="REC2" s="46"/>
      <c r="RED2" s="46"/>
      <c r="REE2" s="46"/>
      <c r="REF2" s="46"/>
      <c r="REG2" s="46"/>
      <c r="REH2" s="46"/>
      <c r="REI2" s="46"/>
      <c r="REJ2" s="46"/>
      <c r="REK2" s="46"/>
      <c r="REL2" s="46"/>
      <c r="REM2" s="46"/>
      <c r="REN2" s="46"/>
      <c r="REO2" s="46"/>
      <c r="REP2" s="46"/>
      <c r="REQ2" s="46"/>
      <c r="RER2" s="46"/>
      <c r="RES2" s="46"/>
      <c r="RET2" s="46"/>
      <c r="REU2" s="46"/>
      <c r="REV2" s="46"/>
      <c r="REW2" s="46"/>
      <c r="REX2" s="46"/>
      <c r="REY2" s="46"/>
      <c r="REZ2" s="46"/>
      <c r="RFA2" s="46"/>
      <c r="RFB2" s="46"/>
      <c r="RFC2" s="46"/>
      <c r="RFD2" s="46"/>
      <c r="RFE2" s="46"/>
      <c r="RFF2" s="46"/>
      <c r="RFG2" s="46"/>
      <c r="RFH2" s="46"/>
      <c r="RFI2" s="46"/>
      <c r="RFJ2" s="46"/>
      <c r="RFK2" s="46"/>
      <c r="RFL2" s="46"/>
      <c r="RFM2" s="46"/>
      <c r="RFN2" s="46"/>
      <c r="RFO2" s="46"/>
      <c r="RFP2" s="46"/>
      <c r="RFQ2" s="46"/>
      <c r="RFR2" s="46"/>
      <c r="RFS2" s="46"/>
      <c r="RFT2" s="46"/>
      <c r="RFU2" s="46"/>
      <c r="RFV2" s="46"/>
      <c r="RFW2" s="46"/>
      <c r="RFX2" s="46"/>
      <c r="RFY2" s="46"/>
      <c r="RFZ2" s="46"/>
      <c r="RGA2" s="46"/>
      <c r="RGB2" s="46"/>
      <c r="RGC2" s="46"/>
      <c r="RGD2" s="46"/>
      <c r="RGE2" s="46"/>
      <c r="RGF2" s="46"/>
      <c r="RGG2" s="46"/>
      <c r="RGH2" s="46"/>
      <c r="RGI2" s="46"/>
      <c r="RGJ2" s="46"/>
      <c r="RGK2" s="46"/>
      <c r="RGL2" s="46"/>
      <c r="RGM2" s="46"/>
      <c r="RGN2" s="46"/>
      <c r="RGO2" s="46"/>
      <c r="RGP2" s="46"/>
      <c r="RGQ2" s="46"/>
      <c r="RGR2" s="46"/>
      <c r="RGS2" s="46"/>
      <c r="RGT2" s="46"/>
      <c r="RGU2" s="46"/>
      <c r="RGV2" s="46"/>
      <c r="RGW2" s="46"/>
      <c r="RGX2" s="46"/>
      <c r="RGY2" s="46"/>
      <c r="RGZ2" s="46"/>
      <c r="RHA2" s="46"/>
      <c r="RHB2" s="46"/>
      <c r="RHC2" s="46"/>
      <c r="RHD2" s="46"/>
      <c r="RHE2" s="46"/>
      <c r="RHF2" s="46"/>
      <c r="RHG2" s="46"/>
      <c r="RHH2" s="46"/>
      <c r="RHI2" s="46"/>
      <c r="RHJ2" s="46"/>
      <c r="RHK2" s="46"/>
      <c r="RHL2" s="46"/>
      <c r="RHM2" s="46"/>
      <c r="RHN2" s="46"/>
      <c r="RHO2" s="46"/>
      <c r="RHP2" s="46"/>
      <c r="RHQ2" s="46"/>
      <c r="RHR2" s="46"/>
      <c r="RHS2" s="46"/>
      <c r="RHT2" s="46"/>
      <c r="RHU2" s="46"/>
      <c r="RHV2" s="46"/>
      <c r="RHW2" s="46"/>
      <c r="RHX2" s="46"/>
      <c r="RHY2" s="46"/>
      <c r="RHZ2" s="46"/>
      <c r="RIA2" s="46"/>
      <c r="RIB2" s="46"/>
      <c r="RIC2" s="46"/>
      <c r="RID2" s="46"/>
      <c r="RIE2" s="46"/>
      <c r="RIF2" s="46"/>
      <c r="RIG2" s="46"/>
      <c r="RIH2" s="46"/>
      <c r="RII2" s="46"/>
      <c r="RIJ2" s="46"/>
      <c r="RIK2" s="46"/>
      <c r="RIL2" s="46"/>
      <c r="RIM2" s="46"/>
      <c r="RIN2" s="46"/>
      <c r="RIO2" s="46"/>
      <c r="RIP2" s="46"/>
      <c r="RIQ2" s="46"/>
      <c r="RIR2" s="46"/>
      <c r="RIS2" s="46"/>
      <c r="RIT2" s="46"/>
      <c r="RIU2" s="46"/>
      <c r="RIV2" s="46"/>
      <c r="RIW2" s="46"/>
      <c r="RIX2" s="46"/>
      <c r="RIY2" s="46"/>
      <c r="RIZ2" s="46"/>
      <c r="RJA2" s="46"/>
      <c r="RJB2" s="46"/>
      <c r="RJC2" s="46"/>
      <c r="RJD2" s="46"/>
      <c r="RJE2" s="46"/>
      <c r="RJF2" s="46"/>
      <c r="RJG2" s="46"/>
      <c r="RJH2" s="46"/>
      <c r="RJI2" s="46"/>
      <c r="RJJ2" s="46"/>
      <c r="RJK2" s="46"/>
      <c r="RJL2" s="46"/>
      <c r="RJM2" s="46"/>
      <c r="RJN2" s="46"/>
      <c r="RJO2" s="46"/>
      <c r="RJP2" s="46"/>
      <c r="RJQ2" s="46"/>
      <c r="RJR2" s="46"/>
      <c r="RJS2" s="46"/>
      <c r="RJT2" s="46"/>
      <c r="RJU2" s="46"/>
      <c r="RJV2" s="46"/>
      <c r="RJW2" s="46"/>
      <c r="RJX2" s="46"/>
      <c r="RJY2" s="46"/>
      <c r="RJZ2" s="46"/>
      <c r="RKA2" s="46"/>
      <c r="RKB2" s="46"/>
      <c r="RKC2" s="46"/>
      <c r="RKD2" s="46"/>
      <c r="RKE2" s="46"/>
      <c r="RKF2" s="46"/>
      <c r="RKG2" s="46"/>
      <c r="RKH2" s="46"/>
      <c r="RKI2" s="46"/>
      <c r="RKJ2" s="46"/>
      <c r="RKK2" s="46"/>
      <c r="RKL2" s="46"/>
      <c r="RKM2" s="46"/>
      <c r="RKN2" s="46"/>
      <c r="RKO2" s="46"/>
      <c r="RKP2" s="46"/>
      <c r="RKQ2" s="46"/>
      <c r="RKR2" s="46"/>
      <c r="RKS2" s="46"/>
      <c r="RKT2" s="46"/>
      <c r="RKU2" s="46"/>
      <c r="RKV2" s="46"/>
      <c r="RKW2" s="46"/>
      <c r="RKX2" s="46"/>
      <c r="RKY2" s="46"/>
      <c r="RKZ2" s="46"/>
      <c r="RLA2" s="46"/>
      <c r="RLB2" s="46"/>
      <c r="RLC2" s="46"/>
      <c r="RLD2" s="46"/>
      <c r="RLE2" s="46"/>
      <c r="RLF2" s="46"/>
      <c r="RLG2" s="46"/>
      <c r="RLH2" s="46"/>
      <c r="RLI2" s="46"/>
      <c r="RLJ2" s="46"/>
      <c r="RLK2" s="46"/>
      <c r="RLL2" s="46"/>
      <c r="RLM2" s="46"/>
      <c r="RLN2" s="46"/>
      <c r="RLO2" s="46"/>
      <c r="RLP2" s="46"/>
      <c r="RLQ2" s="46"/>
      <c r="RLR2" s="46"/>
      <c r="RLS2" s="46"/>
      <c r="RLT2" s="46"/>
      <c r="RLU2" s="46"/>
      <c r="RLV2" s="46"/>
      <c r="RLW2" s="46"/>
      <c r="RLX2" s="46"/>
      <c r="RLY2" s="46"/>
      <c r="RLZ2" s="46"/>
      <c r="RMA2" s="46"/>
      <c r="RMB2" s="46"/>
      <c r="RMC2" s="46"/>
      <c r="RMD2" s="46"/>
      <c r="RME2" s="46"/>
      <c r="RMF2" s="46"/>
      <c r="RMG2" s="46"/>
      <c r="RMH2" s="46"/>
      <c r="RMI2" s="46"/>
      <c r="RMJ2" s="46"/>
      <c r="RMK2" s="46"/>
      <c r="RML2" s="46"/>
      <c r="RMM2" s="46"/>
      <c r="RMN2" s="46"/>
      <c r="RMO2" s="46"/>
      <c r="RMP2" s="46"/>
      <c r="RMQ2" s="46"/>
      <c r="RMR2" s="46"/>
      <c r="RMS2" s="46"/>
      <c r="RMT2" s="46"/>
      <c r="RMU2" s="46"/>
      <c r="RMV2" s="46"/>
      <c r="RMW2" s="46"/>
      <c r="RMX2" s="46"/>
      <c r="RMY2" s="46"/>
      <c r="RMZ2" s="46"/>
      <c r="RNA2" s="46"/>
      <c r="RNB2" s="46"/>
      <c r="RNC2" s="46"/>
      <c r="RND2" s="46"/>
      <c r="RNE2" s="46"/>
      <c r="RNF2" s="46"/>
      <c r="RNG2" s="46"/>
      <c r="RNH2" s="46"/>
      <c r="RNI2" s="46"/>
      <c r="RNJ2" s="46"/>
      <c r="RNK2" s="46"/>
      <c r="RNL2" s="46"/>
      <c r="RNM2" s="46"/>
      <c r="RNN2" s="46"/>
      <c r="RNO2" s="46"/>
      <c r="RNP2" s="46"/>
      <c r="RNQ2" s="46"/>
      <c r="RNR2" s="46"/>
      <c r="RNS2" s="46"/>
      <c r="RNT2" s="46"/>
      <c r="RNU2" s="46"/>
      <c r="RNV2" s="46"/>
      <c r="RNW2" s="46"/>
      <c r="RNX2" s="46"/>
      <c r="RNY2" s="46"/>
      <c r="RNZ2" s="46"/>
      <c r="ROA2" s="46"/>
      <c r="ROB2" s="46"/>
      <c r="ROC2" s="46"/>
      <c r="ROD2" s="46"/>
      <c r="ROE2" s="46"/>
      <c r="ROF2" s="46"/>
      <c r="ROG2" s="46"/>
      <c r="ROH2" s="46"/>
      <c r="ROI2" s="46"/>
      <c r="ROJ2" s="46"/>
      <c r="ROK2" s="46"/>
      <c r="ROL2" s="46"/>
      <c r="ROM2" s="46"/>
      <c r="RON2" s="46"/>
      <c r="ROO2" s="46"/>
      <c r="ROP2" s="46"/>
      <c r="ROQ2" s="46"/>
      <c r="ROR2" s="46"/>
      <c r="ROS2" s="46"/>
      <c r="ROT2" s="46"/>
      <c r="ROU2" s="46"/>
      <c r="ROV2" s="46"/>
      <c r="ROW2" s="46"/>
      <c r="ROX2" s="46"/>
      <c r="ROY2" s="46"/>
      <c r="ROZ2" s="46"/>
      <c r="RPA2" s="46"/>
      <c r="RPB2" s="46"/>
      <c r="RPC2" s="46"/>
      <c r="RPD2" s="46"/>
      <c r="RPE2" s="46"/>
      <c r="RPF2" s="46"/>
      <c r="RPG2" s="46"/>
      <c r="RPH2" s="46"/>
      <c r="RPI2" s="46"/>
      <c r="RPJ2" s="46"/>
      <c r="RPK2" s="46"/>
      <c r="RPL2" s="46"/>
      <c r="RPM2" s="46"/>
      <c r="RPN2" s="46"/>
      <c r="RPO2" s="46"/>
      <c r="RPP2" s="46"/>
      <c r="RPQ2" s="46"/>
      <c r="RPR2" s="46"/>
      <c r="RPS2" s="46"/>
      <c r="RPT2" s="46"/>
      <c r="RPU2" s="46"/>
      <c r="RPV2" s="46"/>
      <c r="RPW2" s="46"/>
      <c r="RPX2" s="46"/>
      <c r="RPY2" s="46"/>
      <c r="RPZ2" s="46"/>
      <c r="RQA2" s="46"/>
      <c r="RQB2" s="46"/>
      <c r="RQC2" s="46"/>
      <c r="RQD2" s="46"/>
      <c r="RQE2" s="46"/>
      <c r="RQF2" s="46"/>
      <c r="RQG2" s="46"/>
      <c r="RQH2" s="46"/>
      <c r="RQI2" s="46"/>
      <c r="RQJ2" s="46"/>
      <c r="RQK2" s="46"/>
      <c r="RQL2" s="46"/>
      <c r="RQM2" s="46"/>
      <c r="RQN2" s="46"/>
      <c r="RQO2" s="46"/>
      <c r="RQP2" s="46"/>
      <c r="RQQ2" s="46"/>
      <c r="RQR2" s="46"/>
      <c r="RQS2" s="46"/>
      <c r="RQT2" s="46"/>
      <c r="RQU2" s="46"/>
      <c r="RQV2" s="46"/>
      <c r="RQW2" s="46"/>
      <c r="RQX2" s="46"/>
      <c r="RQY2" s="46"/>
      <c r="RQZ2" s="46"/>
      <c r="RRA2" s="46"/>
      <c r="RRB2" s="46"/>
      <c r="RRC2" s="46"/>
      <c r="RRD2" s="46"/>
      <c r="RRE2" s="46"/>
      <c r="RRF2" s="46"/>
      <c r="RRG2" s="46"/>
      <c r="RRH2" s="46"/>
      <c r="RRI2" s="46"/>
      <c r="RRJ2" s="46"/>
      <c r="RRK2" s="46"/>
      <c r="RRL2" s="46"/>
      <c r="RRM2" s="46"/>
      <c r="RRN2" s="46"/>
      <c r="RRO2" s="46"/>
      <c r="RRP2" s="46"/>
      <c r="RRQ2" s="46"/>
      <c r="RRR2" s="46"/>
      <c r="RRS2" s="46"/>
      <c r="RRT2" s="46"/>
      <c r="RRU2" s="46"/>
      <c r="RRV2" s="46"/>
      <c r="RRW2" s="46"/>
      <c r="RRX2" s="46"/>
      <c r="RRY2" s="46"/>
      <c r="RRZ2" s="46"/>
      <c r="RSA2" s="46"/>
      <c r="RSB2" s="46"/>
      <c r="RSC2" s="46"/>
      <c r="RSD2" s="46"/>
      <c r="RSE2" s="46"/>
      <c r="RSF2" s="46"/>
      <c r="RSG2" s="46"/>
      <c r="RSH2" s="46"/>
      <c r="RSI2" s="46"/>
      <c r="RSJ2" s="46"/>
      <c r="RSK2" s="46"/>
      <c r="RSL2" s="46"/>
      <c r="RSM2" s="46"/>
      <c r="RSN2" s="46"/>
      <c r="RSO2" s="46"/>
      <c r="RSP2" s="46"/>
      <c r="RSQ2" s="46"/>
      <c r="RSR2" s="46"/>
      <c r="RSS2" s="46"/>
      <c r="RST2" s="46"/>
      <c r="RSU2" s="46"/>
      <c r="RSV2" s="46"/>
      <c r="RSW2" s="46"/>
      <c r="RSX2" s="46"/>
      <c r="RSY2" s="46"/>
      <c r="RSZ2" s="46"/>
      <c r="RTA2" s="46"/>
      <c r="RTB2" s="46"/>
      <c r="RTC2" s="46"/>
      <c r="RTD2" s="46"/>
      <c r="RTE2" s="46"/>
      <c r="RTF2" s="46"/>
      <c r="RTG2" s="46"/>
      <c r="RTH2" s="46"/>
      <c r="RTI2" s="46"/>
      <c r="RTJ2" s="46"/>
      <c r="RTK2" s="46"/>
      <c r="RTL2" s="46"/>
      <c r="RTM2" s="46"/>
      <c r="RTN2" s="46"/>
      <c r="RTO2" s="46"/>
      <c r="RTP2" s="46"/>
      <c r="RTQ2" s="46"/>
      <c r="RTR2" s="46"/>
      <c r="RTS2" s="46"/>
      <c r="RTT2" s="46"/>
      <c r="RTU2" s="46"/>
      <c r="RTV2" s="46"/>
      <c r="RTW2" s="46"/>
      <c r="RTX2" s="46"/>
      <c r="RTY2" s="46"/>
      <c r="RTZ2" s="46"/>
      <c r="RUA2" s="46"/>
      <c r="RUB2" s="46"/>
      <c r="RUC2" s="46"/>
      <c r="RUD2" s="46"/>
      <c r="RUE2" s="46"/>
      <c r="RUF2" s="46"/>
      <c r="RUG2" s="46"/>
      <c r="RUH2" s="46"/>
      <c r="RUI2" s="46"/>
      <c r="RUJ2" s="46"/>
      <c r="RUK2" s="46"/>
      <c r="RUL2" s="46"/>
      <c r="RUM2" s="46"/>
      <c r="RUN2" s="46"/>
      <c r="RUO2" s="46"/>
      <c r="RUP2" s="46"/>
      <c r="RUQ2" s="46"/>
      <c r="RUR2" s="46"/>
      <c r="RUS2" s="46"/>
      <c r="RUT2" s="46"/>
      <c r="RUU2" s="46"/>
      <c r="RUV2" s="46"/>
      <c r="RUW2" s="46"/>
      <c r="RUX2" s="46"/>
      <c r="RUY2" s="46"/>
      <c r="RUZ2" s="46"/>
      <c r="RVA2" s="46"/>
      <c r="RVB2" s="46"/>
      <c r="RVC2" s="46"/>
      <c r="RVD2" s="46"/>
      <c r="RVE2" s="46"/>
      <c r="RVF2" s="46"/>
      <c r="RVG2" s="46"/>
      <c r="RVH2" s="46"/>
      <c r="RVI2" s="46"/>
      <c r="RVJ2" s="46"/>
      <c r="RVK2" s="46"/>
      <c r="RVL2" s="46"/>
      <c r="RVM2" s="46"/>
      <c r="RVN2" s="46"/>
      <c r="RVO2" s="46"/>
      <c r="RVP2" s="46"/>
      <c r="RVQ2" s="46"/>
      <c r="RVR2" s="46"/>
      <c r="RVS2" s="46"/>
      <c r="RVT2" s="46"/>
      <c r="RVU2" s="46"/>
      <c r="RVV2" s="46"/>
      <c r="RVW2" s="46"/>
      <c r="RVX2" s="46"/>
      <c r="RVY2" s="46"/>
      <c r="RVZ2" s="46"/>
      <c r="RWA2" s="46"/>
      <c r="RWB2" s="46"/>
      <c r="RWC2" s="46"/>
      <c r="RWD2" s="46"/>
      <c r="RWE2" s="46"/>
      <c r="RWF2" s="46"/>
      <c r="RWG2" s="46"/>
      <c r="RWH2" s="46"/>
      <c r="RWI2" s="46"/>
      <c r="RWJ2" s="46"/>
      <c r="RWK2" s="46"/>
      <c r="RWL2" s="46"/>
      <c r="RWM2" s="46"/>
      <c r="RWN2" s="46"/>
      <c r="RWO2" s="46"/>
      <c r="RWP2" s="46"/>
      <c r="RWQ2" s="46"/>
      <c r="RWR2" s="46"/>
      <c r="RWS2" s="46"/>
      <c r="RWT2" s="46"/>
      <c r="RWU2" s="46"/>
      <c r="RWV2" s="46"/>
      <c r="RWW2" s="46"/>
      <c r="RWX2" s="46"/>
      <c r="RWY2" s="46"/>
      <c r="RWZ2" s="46"/>
      <c r="RXA2" s="46"/>
      <c r="RXB2" s="46"/>
      <c r="RXC2" s="46"/>
      <c r="RXD2" s="46"/>
      <c r="RXE2" s="46"/>
      <c r="RXF2" s="46"/>
      <c r="RXG2" s="46"/>
      <c r="RXH2" s="46"/>
      <c r="RXI2" s="46"/>
      <c r="RXJ2" s="46"/>
      <c r="RXK2" s="46"/>
      <c r="RXL2" s="46"/>
      <c r="RXM2" s="46"/>
      <c r="RXN2" s="46"/>
      <c r="RXO2" s="46"/>
      <c r="RXP2" s="46"/>
      <c r="RXQ2" s="46"/>
      <c r="RXR2" s="46"/>
      <c r="RXS2" s="46"/>
      <c r="RXT2" s="46"/>
      <c r="RXU2" s="46"/>
      <c r="RXV2" s="46"/>
      <c r="RXW2" s="46"/>
      <c r="RXX2" s="46"/>
      <c r="RXY2" s="46"/>
      <c r="RXZ2" s="46"/>
      <c r="RYA2" s="46"/>
      <c r="RYB2" s="46"/>
      <c r="RYC2" s="46"/>
      <c r="RYD2" s="46"/>
      <c r="RYE2" s="46"/>
      <c r="RYF2" s="46"/>
      <c r="RYG2" s="46"/>
      <c r="RYH2" s="46"/>
      <c r="RYI2" s="46"/>
      <c r="RYJ2" s="46"/>
      <c r="RYK2" s="46"/>
      <c r="RYL2" s="46"/>
      <c r="RYM2" s="46"/>
      <c r="RYN2" s="46"/>
      <c r="RYO2" s="46"/>
      <c r="RYP2" s="46"/>
      <c r="RYQ2" s="46"/>
      <c r="RYR2" s="46"/>
      <c r="RYS2" s="46"/>
      <c r="RYT2" s="46"/>
      <c r="RYU2" s="46"/>
      <c r="RYV2" s="46"/>
      <c r="RYW2" s="46"/>
      <c r="RYX2" s="46"/>
      <c r="RYY2" s="46"/>
      <c r="RYZ2" s="46"/>
      <c r="RZA2" s="46"/>
      <c r="RZB2" s="46"/>
      <c r="RZC2" s="46"/>
      <c r="RZD2" s="46"/>
      <c r="RZE2" s="46"/>
      <c r="RZF2" s="46"/>
      <c r="RZG2" s="46"/>
      <c r="RZH2" s="46"/>
      <c r="RZI2" s="46"/>
      <c r="RZJ2" s="46"/>
      <c r="RZK2" s="46"/>
      <c r="RZL2" s="46"/>
      <c r="RZM2" s="46"/>
      <c r="RZN2" s="46"/>
      <c r="RZO2" s="46"/>
      <c r="RZP2" s="46"/>
      <c r="RZQ2" s="46"/>
      <c r="RZR2" s="46"/>
      <c r="RZS2" s="46"/>
      <c r="RZT2" s="46"/>
      <c r="RZU2" s="46"/>
      <c r="RZV2" s="46"/>
      <c r="RZW2" s="46"/>
      <c r="RZX2" s="46"/>
      <c r="RZY2" s="46"/>
      <c r="RZZ2" s="46"/>
      <c r="SAA2" s="46"/>
      <c r="SAB2" s="46"/>
      <c r="SAC2" s="46"/>
      <c r="SAD2" s="46"/>
      <c r="SAE2" s="46"/>
      <c r="SAF2" s="46"/>
      <c r="SAG2" s="46"/>
      <c r="SAH2" s="46"/>
      <c r="SAI2" s="46"/>
      <c r="SAJ2" s="46"/>
      <c r="SAK2" s="46"/>
      <c r="SAL2" s="46"/>
      <c r="SAM2" s="46"/>
      <c r="SAN2" s="46"/>
      <c r="SAO2" s="46"/>
      <c r="SAP2" s="46"/>
      <c r="SAQ2" s="46"/>
      <c r="SAR2" s="46"/>
      <c r="SAS2" s="46"/>
      <c r="SAT2" s="46"/>
      <c r="SAU2" s="46"/>
      <c r="SAV2" s="46"/>
      <c r="SAW2" s="46"/>
      <c r="SAX2" s="46"/>
      <c r="SAY2" s="46"/>
      <c r="SAZ2" s="46"/>
      <c r="SBA2" s="46"/>
      <c r="SBB2" s="46"/>
      <c r="SBC2" s="46"/>
      <c r="SBD2" s="46"/>
      <c r="SBE2" s="46"/>
      <c r="SBF2" s="46"/>
      <c r="SBG2" s="46"/>
      <c r="SBH2" s="46"/>
      <c r="SBI2" s="46"/>
      <c r="SBJ2" s="46"/>
      <c r="SBK2" s="46"/>
      <c r="SBL2" s="46"/>
      <c r="SBM2" s="46"/>
      <c r="SBN2" s="46"/>
      <c r="SBO2" s="46"/>
      <c r="SBP2" s="46"/>
      <c r="SBQ2" s="46"/>
      <c r="SBR2" s="46"/>
      <c r="SBS2" s="46"/>
      <c r="SBT2" s="46"/>
      <c r="SBU2" s="46"/>
      <c r="SBV2" s="46"/>
      <c r="SBW2" s="46"/>
      <c r="SBX2" s="46"/>
      <c r="SBY2" s="46"/>
      <c r="SBZ2" s="46"/>
      <c r="SCA2" s="46"/>
      <c r="SCB2" s="46"/>
      <c r="SCC2" s="46"/>
      <c r="SCD2" s="46"/>
      <c r="SCE2" s="46"/>
      <c r="SCF2" s="46"/>
      <c r="SCG2" s="46"/>
      <c r="SCH2" s="46"/>
      <c r="SCI2" s="46"/>
      <c r="SCJ2" s="46"/>
      <c r="SCK2" s="46"/>
      <c r="SCL2" s="46"/>
      <c r="SCM2" s="46"/>
      <c r="SCN2" s="46"/>
      <c r="SCO2" s="46"/>
      <c r="SCP2" s="46"/>
      <c r="SCQ2" s="46"/>
      <c r="SCR2" s="46"/>
      <c r="SCS2" s="46"/>
      <c r="SCT2" s="46"/>
      <c r="SCU2" s="46"/>
      <c r="SCV2" s="46"/>
      <c r="SCW2" s="46"/>
      <c r="SCX2" s="46"/>
      <c r="SCY2" s="46"/>
      <c r="SCZ2" s="46"/>
      <c r="SDA2" s="46"/>
      <c r="SDB2" s="46"/>
      <c r="SDC2" s="46"/>
      <c r="SDD2" s="46"/>
      <c r="SDE2" s="46"/>
      <c r="SDF2" s="46"/>
      <c r="SDG2" s="46"/>
      <c r="SDH2" s="46"/>
      <c r="SDI2" s="46"/>
      <c r="SDJ2" s="46"/>
      <c r="SDK2" s="46"/>
      <c r="SDL2" s="46"/>
      <c r="SDM2" s="46"/>
      <c r="SDN2" s="46"/>
      <c r="SDO2" s="46"/>
      <c r="SDP2" s="46"/>
      <c r="SDQ2" s="46"/>
      <c r="SDR2" s="46"/>
      <c r="SDS2" s="46"/>
      <c r="SDT2" s="46"/>
      <c r="SDU2" s="46"/>
      <c r="SDV2" s="46"/>
      <c r="SDW2" s="46"/>
      <c r="SDX2" s="46"/>
      <c r="SDY2" s="46"/>
      <c r="SDZ2" s="46"/>
      <c r="SEA2" s="46"/>
      <c r="SEB2" s="46"/>
      <c r="SEC2" s="46"/>
      <c r="SED2" s="46"/>
      <c r="SEE2" s="46"/>
      <c r="SEF2" s="46"/>
      <c r="SEG2" s="46"/>
      <c r="SEH2" s="46"/>
      <c r="SEI2" s="46"/>
      <c r="SEJ2" s="46"/>
      <c r="SEK2" s="46"/>
      <c r="SEL2" s="46"/>
      <c r="SEM2" s="46"/>
      <c r="SEN2" s="46"/>
      <c r="SEO2" s="46"/>
      <c r="SEP2" s="46"/>
      <c r="SEQ2" s="46"/>
      <c r="SER2" s="46"/>
      <c r="SES2" s="46"/>
      <c r="SET2" s="46"/>
      <c r="SEU2" s="46"/>
      <c r="SEV2" s="46"/>
      <c r="SEW2" s="46"/>
      <c r="SEX2" s="46"/>
      <c r="SEY2" s="46"/>
      <c r="SEZ2" s="46"/>
      <c r="SFA2" s="46"/>
      <c r="SFB2" s="46"/>
      <c r="SFC2" s="46"/>
      <c r="SFD2" s="46"/>
      <c r="SFE2" s="46"/>
      <c r="SFF2" s="46"/>
      <c r="SFG2" s="46"/>
      <c r="SFH2" s="46"/>
      <c r="SFI2" s="46"/>
      <c r="SFJ2" s="46"/>
      <c r="SFK2" s="46"/>
      <c r="SFL2" s="46"/>
      <c r="SFM2" s="46"/>
      <c r="SFN2" s="46"/>
      <c r="SFO2" s="46"/>
      <c r="SFP2" s="46"/>
      <c r="SFQ2" s="46"/>
      <c r="SFR2" s="46"/>
      <c r="SFS2" s="46"/>
      <c r="SFT2" s="46"/>
      <c r="SFU2" s="46"/>
      <c r="SFV2" s="46"/>
      <c r="SFW2" s="46"/>
      <c r="SFX2" s="46"/>
      <c r="SFY2" s="46"/>
      <c r="SFZ2" s="46"/>
      <c r="SGA2" s="46"/>
      <c r="SGB2" s="46"/>
      <c r="SGC2" s="46"/>
      <c r="SGD2" s="46"/>
      <c r="SGE2" s="46"/>
      <c r="SGF2" s="46"/>
      <c r="SGG2" s="46"/>
      <c r="SGH2" s="46"/>
      <c r="SGI2" s="46"/>
      <c r="SGJ2" s="46"/>
      <c r="SGK2" s="46"/>
      <c r="SGL2" s="46"/>
      <c r="SGM2" s="46"/>
      <c r="SGN2" s="46"/>
      <c r="SGO2" s="46"/>
      <c r="SGP2" s="46"/>
      <c r="SGQ2" s="46"/>
      <c r="SGR2" s="46"/>
      <c r="SGS2" s="46"/>
      <c r="SGT2" s="46"/>
      <c r="SGU2" s="46"/>
      <c r="SGV2" s="46"/>
      <c r="SGW2" s="46"/>
      <c r="SGX2" s="46"/>
      <c r="SGY2" s="46"/>
      <c r="SGZ2" s="46"/>
      <c r="SHA2" s="46"/>
      <c r="SHB2" s="46"/>
      <c r="SHC2" s="46"/>
      <c r="SHD2" s="46"/>
      <c r="SHE2" s="46"/>
      <c r="SHF2" s="46"/>
      <c r="SHG2" s="46"/>
      <c r="SHH2" s="46"/>
      <c r="SHI2" s="46"/>
      <c r="SHJ2" s="46"/>
      <c r="SHK2" s="46"/>
      <c r="SHL2" s="46"/>
      <c r="SHM2" s="46"/>
      <c r="SHN2" s="46"/>
      <c r="SHO2" s="46"/>
      <c r="SHP2" s="46"/>
      <c r="SHQ2" s="46"/>
      <c r="SHR2" s="46"/>
      <c r="SHS2" s="46"/>
      <c r="SHT2" s="46"/>
      <c r="SHU2" s="46"/>
      <c r="SHV2" s="46"/>
      <c r="SHW2" s="46"/>
      <c r="SHX2" s="46"/>
      <c r="SHY2" s="46"/>
      <c r="SHZ2" s="46"/>
      <c r="SIA2" s="46"/>
      <c r="SIB2" s="46"/>
      <c r="SIC2" s="46"/>
      <c r="SID2" s="46"/>
      <c r="SIE2" s="46"/>
      <c r="SIF2" s="46"/>
      <c r="SIG2" s="46"/>
      <c r="SIH2" s="46"/>
      <c r="SII2" s="46"/>
      <c r="SIJ2" s="46"/>
      <c r="SIK2" s="46"/>
      <c r="SIL2" s="46"/>
      <c r="SIM2" s="46"/>
      <c r="SIN2" s="46"/>
      <c r="SIO2" s="46"/>
      <c r="SIP2" s="46"/>
      <c r="SIQ2" s="46"/>
      <c r="SIR2" s="46"/>
      <c r="SIS2" s="46"/>
      <c r="SIT2" s="46"/>
      <c r="SIU2" s="46"/>
      <c r="SIV2" s="46"/>
      <c r="SIW2" s="46"/>
      <c r="SIX2" s="46"/>
      <c r="SIY2" s="46"/>
      <c r="SIZ2" s="46"/>
      <c r="SJA2" s="46"/>
      <c r="SJB2" s="46"/>
      <c r="SJC2" s="46"/>
      <c r="SJD2" s="46"/>
      <c r="SJE2" s="46"/>
      <c r="SJF2" s="46"/>
      <c r="SJG2" s="46"/>
      <c r="SJH2" s="46"/>
      <c r="SJI2" s="46"/>
      <c r="SJJ2" s="46"/>
      <c r="SJK2" s="46"/>
      <c r="SJL2" s="46"/>
      <c r="SJM2" s="46"/>
      <c r="SJN2" s="46"/>
      <c r="SJO2" s="46"/>
      <c r="SJP2" s="46"/>
      <c r="SJQ2" s="46"/>
      <c r="SJR2" s="46"/>
      <c r="SJS2" s="46"/>
      <c r="SJT2" s="46"/>
      <c r="SJU2" s="46"/>
      <c r="SJV2" s="46"/>
      <c r="SJW2" s="46"/>
      <c r="SJX2" s="46"/>
      <c r="SJY2" s="46"/>
      <c r="SJZ2" s="46"/>
      <c r="SKA2" s="46"/>
      <c r="SKB2" s="46"/>
      <c r="SKC2" s="46"/>
      <c r="SKD2" s="46"/>
      <c r="SKE2" s="46"/>
      <c r="SKF2" s="46"/>
      <c r="SKG2" s="46"/>
      <c r="SKH2" s="46"/>
      <c r="SKI2" s="46"/>
      <c r="SKJ2" s="46"/>
      <c r="SKK2" s="46"/>
      <c r="SKL2" s="46"/>
      <c r="SKM2" s="46"/>
      <c r="SKN2" s="46"/>
      <c r="SKO2" s="46"/>
      <c r="SKP2" s="46"/>
      <c r="SKQ2" s="46"/>
      <c r="SKR2" s="46"/>
      <c r="SKS2" s="46"/>
      <c r="SKT2" s="46"/>
      <c r="SKU2" s="46"/>
      <c r="SKV2" s="46"/>
      <c r="SKW2" s="46"/>
      <c r="SKX2" s="46"/>
      <c r="SKY2" s="46"/>
      <c r="SKZ2" s="46"/>
      <c r="SLA2" s="46"/>
      <c r="SLB2" s="46"/>
      <c r="SLC2" s="46"/>
      <c r="SLD2" s="46"/>
      <c r="SLE2" s="46"/>
      <c r="SLF2" s="46"/>
      <c r="SLG2" s="46"/>
      <c r="SLH2" s="46"/>
      <c r="SLI2" s="46"/>
      <c r="SLJ2" s="46"/>
      <c r="SLK2" s="46"/>
      <c r="SLL2" s="46"/>
      <c r="SLM2" s="46"/>
      <c r="SLN2" s="46"/>
      <c r="SLO2" s="46"/>
      <c r="SLP2" s="46"/>
      <c r="SLQ2" s="46"/>
      <c r="SLR2" s="46"/>
      <c r="SLS2" s="46"/>
      <c r="SLT2" s="46"/>
      <c r="SLU2" s="46"/>
      <c r="SLV2" s="46"/>
      <c r="SLW2" s="46"/>
      <c r="SLX2" s="46"/>
      <c r="SLY2" s="46"/>
      <c r="SLZ2" s="46"/>
      <c r="SMA2" s="46"/>
      <c r="SMB2" s="46"/>
      <c r="SMC2" s="46"/>
      <c r="SMD2" s="46"/>
      <c r="SME2" s="46"/>
      <c r="SMF2" s="46"/>
      <c r="SMG2" s="46"/>
      <c r="SMH2" s="46"/>
      <c r="SMI2" s="46"/>
      <c r="SMJ2" s="46"/>
      <c r="SMK2" s="46"/>
      <c r="SML2" s="46"/>
      <c r="SMM2" s="46"/>
      <c r="SMN2" s="46"/>
      <c r="SMO2" s="46"/>
      <c r="SMP2" s="46"/>
      <c r="SMQ2" s="46"/>
      <c r="SMR2" s="46"/>
      <c r="SMS2" s="46"/>
      <c r="SMT2" s="46"/>
      <c r="SMU2" s="46"/>
      <c r="SMV2" s="46"/>
      <c r="SMW2" s="46"/>
      <c r="SMX2" s="46"/>
      <c r="SMY2" s="46"/>
      <c r="SMZ2" s="46"/>
      <c r="SNA2" s="46"/>
      <c r="SNB2" s="46"/>
      <c r="SNC2" s="46"/>
      <c r="SND2" s="46"/>
      <c r="SNE2" s="46"/>
      <c r="SNF2" s="46"/>
      <c r="SNG2" s="46"/>
      <c r="SNH2" s="46"/>
      <c r="SNI2" s="46"/>
      <c r="SNJ2" s="46"/>
      <c r="SNK2" s="46"/>
      <c r="SNL2" s="46"/>
      <c r="SNM2" s="46"/>
      <c r="SNN2" s="46"/>
      <c r="SNO2" s="46"/>
      <c r="SNP2" s="46"/>
      <c r="SNQ2" s="46"/>
      <c r="SNR2" s="46"/>
      <c r="SNS2" s="46"/>
      <c r="SNT2" s="46"/>
      <c r="SNU2" s="46"/>
      <c r="SNV2" s="46"/>
      <c r="SNW2" s="46"/>
      <c r="SNX2" s="46"/>
      <c r="SNY2" s="46"/>
      <c r="SNZ2" s="46"/>
      <c r="SOA2" s="46"/>
      <c r="SOB2" s="46"/>
      <c r="SOC2" s="46"/>
      <c r="SOD2" s="46"/>
      <c r="SOE2" s="46"/>
      <c r="SOF2" s="46"/>
      <c r="SOG2" s="46"/>
      <c r="SOH2" s="46"/>
      <c r="SOI2" s="46"/>
      <c r="SOJ2" s="46"/>
      <c r="SOK2" s="46"/>
      <c r="SOL2" s="46"/>
      <c r="SOM2" s="46"/>
      <c r="SON2" s="46"/>
      <c r="SOO2" s="46"/>
      <c r="SOP2" s="46"/>
      <c r="SOQ2" s="46"/>
      <c r="SOR2" s="46"/>
      <c r="SOS2" s="46"/>
      <c r="SOT2" s="46"/>
      <c r="SOU2" s="46"/>
      <c r="SOV2" s="46"/>
      <c r="SOW2" s="46"/>
      <c r="SOX2" s="46"/>
      <c r="SOY2" s="46"/>
      <c r="SOZ2" s="46"/>
      <c r="SPA2" s="46"/>
      <c r="SPB2" s="46"/>
      <c r="SPC2" s="46"/>
      <c r="SPD2" s="46"/>
      <c r="SPE2" s="46"/>
      <c r="SPF2" s="46"/>
      <c r="SPG2" s="46"/>
      <c r="SPH2" s="46"/>
      <c r="SPI2" s="46"/>
      <c r="SPJ2" s="46"/>
      <c r="SPK2" s="46"/>
      <c r="SPL2" s="46"/>
      <c r="SPM2" s="46"/>
      <c r="SPN2" s="46"/>
      <c r="SPO2" s="46"/>
      <c r="SPP2" s="46"/>
      <c r="SPQ2" s="46"/>
      <c r="SPR2" s="46"/>
      <c r="SPS2" s="46"/>
      <c r="SPT2" s="46"/>
      <c r="SPU2" s="46"/>
      <c r="SPV2" s="46"/>
      <c r="SPW2" s="46"/>
      <c r="SPX2" s="46"/>
      <c r="SPY2" s="46"/>
      <c r="SPZ2" s="46"/>
      <c r="SQA2" s="46"/>
      <c r="SQB2" s="46"/>
      <c r="SQC2" s="46"/>
      <c r="SQD2" s="46"/>
      <c r="SQE2" s="46"/>
      <c r="SQF2" s="46"/>
      <c r="SQG2" s="46"/>
      <c r="SQH2" s="46"/>
      <c r="SQI2" s="46"/>
      <c r="SQJ2" s="46"/>
      <c r="SQK2" s="46"/>
      <c r="SQL2" s="46"/>
      <c r="SQM2" s="46"/>
      <c r="SQN2" s="46"/>
      <c r="SQO2" s="46"/>
      <c r="SQP2" s="46"/>
      <c r="SQQ2" s="46"/>
      <c r="SQR2" s="46"/>
      <c r="SQS2" s="46"/>
      <c r="SQT2" s="46"/>
      <c r="SQU2" s="46"/>
      <c r="SQV2" s="46"/>
      <c r="SQW2" s="46"/>
      <c r="SQX2" s="46"/>
      <c r="SQY2" s="46"/>
      <c r="SQZ2" s="46"/>
      <c r="SRA2" s="46"/>
      <c r="SRB2" s="46"/>
      <c r="SRC2" s="46"/>
      <c r="SRD2" s="46"/>
      <c r="SRE2" s="46"/>
      <c r="SRF2" s="46"/>
      <c r="SRG2" s="46"/>
      <c r="SRH2" s="46"/>
      <c r="SRI2" s="46"/>
      <c r="SRJ2" s="46"/>
      <c r="SRK2" s="46"/>
      <c r="SRL2" s="46"/>
      <c r="SRM2" s="46"/>
      <c r="SRN2" s="46"/>
      <c r="SRO2" s="46"/>
      <c r="SRP2" s="46"/>
      <c r="SRQ2" s="46"/>
      <c r="SRR2" s="46"/>
      <c r="SRS2" s="46"/>
      <c r="SRT2" s="46"/>
      <c r="SRU2" s="46"/>
      <c r="SRV2" s="46"/>
      <c r="SRW2" s="46"/>
      <c r="SRX2" s="46"/>
      <c r="SRY2" s="46"/>
      <c r="SRZ2" s="46"/>
      <c r="SSA2" s="46"/>
      <c r="SSB2" s="46"/>
      <c r="SSC2" s="46"/>
      <c r="SSD2" s="46"/>
      <c r="SSE2" s="46"/>
      <c r="SSF2" s="46"/>
      <c r="SSG2" s="46"/>
      <c r="SSH2" s="46"/>
      <c r="SSI2" s="46"/>
      <c r="SSJ2" s="46"/>
      <c r="SSK2" s="46"/>
      <c r="SSL2" s="46"/>
      <c r="SSM2" s="46"/>
      <c r="SSN2" s="46"/>
      <c r="SSO2" s="46"/>
      <c r="SSP2" s="46"/>
      <c r="SSQ2" s="46"/>
      <c r="SSR2" s="46"/>
      <c r="SSS2" s="46"/>
      <c r="SST2" s="46"/>
      <c r="SSU2" s="46"/>
      <c r="SSV2" s="46"/>
      <c r="SSW2" s="46"/>
      <c r="SSX2" s="46"/>
      <c r="SSY2" s="46"/>
      <c r="SSZ2" s="46"/>
      <c r="STA2" s="46"/>
      <c r="STB2" s="46"/>
      <c r="STC2" s="46"/>
      <c r="STD2" s="46"/>
      <c r="STE2" s="46"/>
      <c r="STF2" s="46"/>
      <c r="STG2" s="46"/>
      <c r="STH2" s="46"/>
      <c r="STI2" s="46"/>
      <c r="STJ2" s="46"/>
      <c r="STK2" s="46"/>
      <c r="STL2" s="46"/>
      <c r="STM2" s="46"/>
      <c r="STN2" s="46"/>
      <c r="STO2" s="46"/>
      <c r="STP2" s="46"/>
      <c r="STQ2" s="46"/>
      <c r="STR2" s="46"/>
      <c r="STS2" s="46"/>
      <c r="STT2" s="46"/>
      <c r="STU2" s="46"/>
      <c r="STV2" s="46"/>
      <c r="STW2" s="46"/>
      <c r="STX2" s="46"/>
      <c r="STY2" s="46"/>
      <c r="STZ2" s="46"/>
      <c r="SUA2" s="46"/>
      <c r="SUB2" s="46"/>
      <c r="SUC2" s="46"/>
      <c r="SUD2" s="46"/>
      <c r="SUE2" s="46"/>
      <c r="SUF2" s="46"/>
      <c r="SUG2" s="46"/>
      <c r="SUH2" s="46"/>
      <c r="SUI2" s="46"/>
      <c r="SUJ2" s="46"/>
      <c r="SUK2" s="46"/>
      <c r="SUL2" s="46"/>
      <c r="SUM2" s="46"/>
      <c r="SUN2" s="46"/>
      <c r="SUO2" s="46"/>
      <c r="SUP2" s="46"/>
      <c r="SUQ2" s="46"/>
      <c r="SUR2" s="46"/>
      <c r="SUS2" s="46"/>
      <c r="SUT2" s="46"/>
      <c r="SUU2" s="46"/>
      <c r="SUV2" s="46"/>
      <c r="SUW2" s="46"/>
      <c r="SUX2" s="46"/>
      <c r="SUY2" s="46"/>
      <c r="SUZ2" s="46"/>
      <c r="SVA2" s="46"/>
      <c r="SVB2" s="46"/>
      <c r="SVC2" s="46"/>
      <c r="SVD2" s="46"/>
      <c r="SVE2" s="46"/>
      <c r="SVF2" s="46"/>
      <c r="SVG2" s="46"/>
      <c r="SVH2" s="46"/>
      <c r="SVI2" s="46"/>
      <c r="SVJ2" s="46"/>
      <c r="SVK2" s="46"/>
      <c r="SVL2" s="46"/>
      <c r="SVM2" s="46"/>
      <c r="SVN2" s="46"/>
      <c r="SVO2" s="46"/>
      <c r="SVP2" s="46"/>
      <c r="SVQ2" s="46"/>
      <c r="SVR2" s="46"/>
      <c r="SVS2" s="46"/>
      <c r="SVT2" s="46"/>
      <c r="SVU2" s="46"/>
      <c r="SVV2" s="46"/>
      <c r="SVW2" s="46"/>
      <c r="SVX2" s="46"/>
      <c r="SVY2" s="46"/>
      <c r="SVZ2" s="46"/>
      <c r="SWA2" s="46"/>
      <c r="SWB2" s="46"/>
      <c r="SWC2" s="46"/>
      <c r="SWD2" s="46"/>
      <c r="SWE2" s="46"/>
      <c r="SWF2" s="46"/>
      <c r="SWG2" s="46"/>
      <c r="SWH2" s="46"/>
      <c r="SWI2" s="46"/>
      <c r="SWJ2" s="46"/>
      <c r="SWK2" s="46"/>
      <c r="SWL2" s="46"/>
      <c r="SWM2" s="46"/>
      <c r="SWN2" s="46"/>
      <c r="SWO2" s="46"/>
      <c r="SWP2" s="46"/>
      <c r="SWQ2" s="46"/>
      <c r="SWR2" s="46"/>
      <c r="SWS2" s="46"/>
      <c r="SWT2" s="46"/>
      <c r="SWU2" s="46"/>
      <c r="SWV2" s="46"/>
      <c r="SWW2" s="46"/>
      <c r="SWX2" s="46"/>
      <c r="SWY2" s="46"/>
      <c r="SWZ2" s="46"/>
      <c r="SXA2" s="46"/>
      <c r="SXB2" s="46"/>
      <c r="SXC2" s="46"/>
      <c r="SXD2" s="46"/>
      <c r="SXE2" s="46"/>
      <c r="SXF2" s="46"/>
      <c r="SXG2" s="46"/>
      <c r="SXH2" s="46"/>
      <c r="SXI2" s="46"/>
      <c r="SXJ2" s="46"/>
      <c r="SXK2" s="46"/>
      <c r="SXL2" s="46"/>
      <c r="SXM2" s="46"/>
      <c r="SXN2" s="46"/>
      <c r="SXO2" s="46"/>
      <c r="SXP2" s="46"/>
      <c r="SXQ2" s="46"/>
      <c r="SXR2" s="46"/>
      <c r="SXS2" s="46"/>
      <c r="SXT2" s="46"/>
      <c r="SXU2" s="46"/>
      <c r="SXV2" s="46"/>
      <c r="SXW2" s="46"/>
      <c r="SXX2" s="46"/>
      <c r="SXY2" s="46"/>
      <c r="SXZ2" s="46"/>
      <c r="SYA2" s="46"/>
      <c r="SYB2" s="46"/>
      <c r="SYC2" s="46"/>
      <c r="SYD2" s="46"/>
      <c r="SYE2" s="46"/>
      <c r="SYF2" s="46"/>
      <c r="SYG2" s="46"/>
      <c r="SYH2" s="46"/>
      <c r="SYI2" s="46"/>
      <c r="SYJ2" s="46"/>
      <c r="SYK2" s="46"/>
      <c r="SYL2" s="46"/>
      <c r="SYM2" s="46"/>
      <c r="SYN2" s="46"/>
      <c r="SYO2" s="46"/>
      <c r="SYP2" s="46"/>
      <c r="SYQ2" s="46"/>
      <c r="SYR2" s="46"/>
      <c r="SYS2" s="46"/>
      <c r="SYT2" s="46"/>
      <c r="SYU2" s="46"/>
      <c r="SYV2" s="46"/>
      <c r="SYW2" s="46"/>
      <c r="SYX2" s="46"/>
      <c r="SYY2" s="46"/>
      <c r="SYZ2" s="46"/>
      <c r="SZA2" s="46"/>
      <c r="SZB2" s="46"/>
      <c r="SZC2" s="46"/>
      <c r="SZD2" s="46"/>
      <c r="SZE2" s="46"/>
      <c r="SZF2" s="46"/>
      <c r="SZG2" s="46"/>
      <c r="SZH2" s="46"/>
      <c r="SZI2" s="46"/>
      <c r="SZJ2" s="46"/>
      <c r="SZK2" s="46"/>
      <c r="SZL2" s="46"/>
      <c r="SZM2" s="46"/>
      <c r="SZN2" s="46"/>
      <c r="SZO2" s="46"/>
      <c r="SZP2" s="46"/>
      <c r="SZQ2" s="46"/>
      <c r="SZR2" s="46"/>
      <c r="SZS2" s="46"/>
      <c r="SZT2" s="46"/>
      <c r="SZU2" s="46"/>
      <c r="SZV2" s="46"/>
      <c r="SZW2" s="46"/>
      <c r="SZX2" s="46"/>
      <c r="SZY2" s="46"/>
      <c r="SZZ2" s="46"/>
      <c r="TAA2" s="46"/>
      <c r="TAB2" s="46"/>
      <c r="TAC2" s="46"/>
      <c r="TAD2" s="46"/>
      <c r="TAE2" s="46"/>
      <c r="TAF2" s="46"/>
      <c r="TAG2" s="46"/>
      <c r="TAH2" s="46"/>
      <c r="TAI2" s="46"/>
      <c r="TAJ2" s="46"/>
      <c r="TAK2" s="46"/>
      <c r="TAL2" s="46"/>
      <c r="TAM2" s="46"/>
      <c r="TAN2" s="46"/>
      <c r="TAO2" s="46"/>
      <c r="TAP2" s="46"/>
      <c r="TAQ2" s="46"/>
      <c r="TAR2" s="46"/>
      <c r="TAS2" s="46"/>
      <c r="TAT2" s="46"/>
      <c r="TAU2" s="46"/>
      <c r="TAV2" s="46"/>
      <c r="TAW2" s="46"/>
      <c r="TAX2" s="46"/>
      <c r="TAY2" s="46"/>
      <c r="TAZ2" s="46"/>
      <c r="TBA2" s="46"/>
      <c r="TBB2" s="46"/>
      <c r="TBC2" s="46"/>
      <c r="TBD2" s="46"/>
      <c r="TBE2" s="46"/>
      <c r="TBF2" s="46"/>
      <c r="TBG2" s="46"/>
      <c r="TBH2" s="46"/>
      <c r="TBI2" s="46"/>
      <c r="TBJ2" s="46"/>
      <c r="TBK2" s="46"/>
      <c r="TBL2" s="46"/>
      <c r="TBM2" s="46"/>
      <c r="TBN2" s="46"/>
      <c r="TBO2" s="46"/>
      <c r="TBP2" s="46"/>
      <c r="TBQ2" s="46"/>
      <c r="TBR2" s="46"/>
      <c r="TBS2" s="46"/>
      <c r="TBT2" s="46"/>
      <c r="TBU2" s="46"/>
      <c r="TBV2" s="46"/>
      <c r="TBW2" s="46"/>
      <c r="TBX2" s="46"/>
      <c r="TBY2" s="46"/>
      <c r="TBZ2" s="46"/>
      <c r="TCA2" s="46"/>
      <c r="TCB2" s="46"/>
      <c r="TCC2" s="46"/>
      <c r="TCD2" s="46"/>
      <c r="TCE2" s="46"/>
      <c r="TCF2" s="46"/>
      <c r="TCG2" s="46"/>
      <c r="TCH2" s="46"/>
      <c r="TCI2" s="46"/>
      <c r="TCJ2" s="46"/>
      <c r="TCK2" s="46"/>
      <c r="TCL2" s="46"/>
      <c r="TCM2" s="46"/>
      <c r="TCN2" s="46"/>
      <c r="TCO2" s="46"/>
      <c r="TCP2" s="46"/>
      <c r="TCQ2" s="46"/>
      <c r="TCR2" s="46"/>
      <c r="TCS2" s="46"/>
      <c r="TCT2" s="46"/>
      <c r="TCU2" s="46"/>
      <c r="TCV2" s="46"/>
      <c r="TCW2" s="46"/>
      <c r="TCX2" s="46"/>
      <c r="TCY2" s="46"/>
      <c r="TCZ2" s="46"/>
      <c r="TDA2" s="46"/>
      <c r="TDB2" s="46"/>
      <c r="TDC2" s="46"/>
      <c r="TDD2" s="46"/>
      <c r="TDE2" s="46"/>
      <c r="TDF2" s="46"/>
      <c r="TDG2" s="46"/>
      <c r="TDH2" s="46"/>
      <c r="TDI2" s="46"/>
      <c r="TDJ2" s="46"/>
      <c r="TDK2" s="46"/>
      <c r="TDL2" s="46"/>
      <c r="TDM2" s="46"/>
      <c r="TDN2" s="46"/>
      <c r="TDO2" s="46"/>
      <c r="TDP2" s="46"/>
      <c r="TDQ2" s="46"/>
      <c r="TDR2" s="46"/>
      <c r="TDS2" s="46"/>
      <c r="TDT2" s="46"/>
      <c r="TDU2" s="46"/>
      <c r="TDV2" s="46"/>
      <c r="TDW2" s="46"/>
      <c r="TDX2" s="46"/>
      <c r="TDY2" s="46"/>
      <c r="TDZ2" s="46"/>
      <c r="TEA2" s="46"/>
      <c r="TEB2" s="46"/>
      <c r="TEC2" s="46"/>
      <c r="TED2" s="46"/>
      <c r="TEE2" s="46"/>
      <c r="TEF2" s="46"/>
      <c r="TEG2" s="46"/>
      <c r="TEH2" s="46"/>
      <c r="TEI2" s="46"/>
      <c r="TEJ2" s="46"/>
      <c r="TEK2" s="46"/>
      <c r="TEL2" s="46"/>
      <c r="TEM2" s="46"/>
      <c r="TEN2" s="46"/>
      <c r="TEO2" s="46"/>
      <c r="TEP2" s="46"/>
      <c r="TEQ2" s="46"/>
      <c r="TER2" s="46"/>
      <c r="TES2" s="46"/>
      <c r="TET2" s="46"/>
      <c r="TEU2" s="46"/>
      <c r="TEV2" s="46"/>
      <c r="TEW2" s="46"/>
      <c r="TEX2" s="46"/>
      <c r="TEY2" s="46"/>
      <c r="TEZ2" s="46"/>
      <c r="TFA2" s="46"/>
      <c r="TFB2" s="46"/>
      <c r="TFC2" s="46"/>
      <c r="TFD2" s="46"/>
      <c r="TFE2" s="46"/>
      <c r="TFF2" s="46"/>
      <c r="TFG2" s="46"/>
      <c r="TFH2" s="46"/>
      <c r="TFI2" s="46"/>
      <c r="TFJ2" s="46"/>
      <c r="TFK2" s="46"/>
      <c r="TFL2" s="46"/>
      <c r="TFM2" s="46"/>
      <c r="TFN2" s="46"/>
      <c r="TFO2" s="46"/>
      <c r="TFP2" s="46"/>
      <c r="TFQ2" s="46"/>
      <c r="TFR2" s="46"/>
      <c r="TFS2" s="46"/>
      <c r="TFT2" s="46"/>
      <c r="TFU2" s="46"/>
      <c r="TFV2" s="46"/>
      <c r="TFW2" s="46"/>
      <c r="TFX2" s="46"/>
      <c r="TFY2" s="46"/>
      <c r="TFZ2" s="46"/>
      <c r="TGA2" s="46"/>
      <c r="TGB2" s="46"/>
      <c r="TGC2" s="46"/>
      <c r="TGD2" s="46"/>
      <c r="TGE2" s="46"/>
      <c r="TGF2" s="46"/>
      <c r="TGG2" s="46"/>
      <c r="TGH2" s="46"/>
      <c r="TGI2" s="46"/>
      <c r="TGJ2" s="46"/>
      <c r="TGK2" s="46"/>
      <c r="TGL2" s="46"/>
      <c r="TGM2" s="46"/>
      <c r="TGN2" s="46"/>
      <c r="TGO2" s="46"/>
      <c r="TGP2" s="46"/>
      <c r="TGQ2" s="46"/>
      <c r="TGR2" s="46"/>
      <c r="TGS2" s="46"/>
      <c r="TGT2" s="46"/>
      <c r="TGU2" s="46"/>
      <c r="TGV2" s="46"/>
      <c r="TGW2" s="46"/>
      <c r="TGX2" s="46"/>
      <c r="TGY2" s="46"/>
      <c r="TGZ2" s="46"/>
      <c r="THA2" s="46"/>
      <c r="THB2" s="46"/>
      <c r="THC2" s="46"/>
      <c r="THD2" s="46"/>
      <c r="THE2" s="46"/>
      <c r="THF2" s="46"/>
      <c r="THG2" s="46"/>
      <c r="THH2" s="46"/>
      <c r="THI2" s="46"/>
      <c r="THJ2" s="46"/>
      <c r="THK2" s="46"/>
      <c r="THL2" s="46"/>
      <c r="THM2" s="46"/>
      <c r="THN2" s="46"/>
      <c r="THO2" s="46"/>
      <c r="THP2" s="46"/>
      <c r="THQ2" s="46"/>
      <c r="THR2" s="46"/>
      <c r="THS2" s="46"/>
      <c r="THT2" s="46"/>
      <c r="THU2" s="46"/>
      <c r="THV2" s="46"/>
      <c r="THW2" s="46"/>
      <c r="THX2" s="46"/>
      <c r="THY2" s="46"/>
      <c r="THZ2" s="46"/>
      <c r="TIA2" s="46"/>
      <c r="TIB2" s="46"/>
      <c r="TIC2" s="46"/>
      <c r="TID2" s="46"/>
      <c r="TIE2" s="46"/>
      <c r="TIF2" s="46"/>
      <c r="TIG2" s="46"/>
      <c r="TIH2" s="46"/>
      <c r="TII2" s="46"/>
      <c r="TIJ2" s="46"/>
      <c r="TIK2" s="46"/>
      <c r="TIL2" s="46"/>
      <c r="TIM2" s="46"/>
      <c r="TIN2" s="46"/>
      <c r="TIO2" s="46"/>
      <c r="TIP2" s="46"/>
      <c r="TIQ2" s="46"/>
      <c r="TIR2" s="46"/>
      <c r="TIS2" s="46"/>
      <c r="TIT2" s="46"/>
      <c r="TIU2" s="46"/>
      <c r="TIV2" s="46"/>
      <c r="TIW2" s="46"/>
      <c r="TIX2" s="46"/>
      <c r="TIY2" s="46"/>
      <c r="TIZ2" s="46"/>
      <c r="TJA2" s="46"/>
      <c r="TJB2" s="46"/>
      <c r="TJC2" s="46"/>
      <c r="TJD2" s="46"/>
      <c r="TJE2" s="46"/>
      <c r="TJF2" s="46"/>
      <c r="TJG2" s="46"/>
      <c r="TJH2" s="46"/>
      <c r="TJI2" s="46"/>
      <c r="TJJ2" s="46"/>
      <c r="TJK2" s="46"/>
      <c r="TJL2" s="46"/>
      <c r="TJM2" s="46"/>
      <c r="TJN2" s="46"/>
      <c r="TJO2" s="46"/>
      <c r="TJP2" s="46"/>
      <c r="TJQ2" s="46"/>
      <c r="TJR2" s="46"/>
      <c r="TJS2" s="46"/>
      <c r="TJT2" s="46"/>
      <c r="TJU2" s="46"/>
      <c r="TJV2" s="46"/>
      <c r="TJW2" s="46"/>
      <c r="TJX2" s="46"/>
      <c r="TJY2" s="46"/>
      <c r="TJZ2" s="46"/>
      <c r="TKA2" s="46"/>
      <c r="TKB2" s="46"/>
      <c r="TKC2" s="46"/>
      <c r="TKD2" s="46"/>
      <c r="TKE2" s="46"/>
      <c r="TKF2" s="46"/>
      <c r="TKG2" s="46"/>
      <c r="TKH2" s="46"/>
      <c r="TKI2" s="46"/>
      <c r="TKJ2" s="46"/>
      <c r="TKK2" s="46"/>
      <c r="TKL2" s="46"/>
      <c r="TKM2" s="46"/>
      <c r="TKN2" s="46"/>
      <c r="TKO2" s="46"/>
      <c r="TKP2" s="46"/>
      <c r="TKQ2" s="46"/>
      <c r="TKR2" s="46"/>
      <c r="TKS2" s="46"/>
      <c r="TKT2" s="46"/>
      <c r="TKU2" s="46"/>
      <c r="TKV2" s="46"/>
      <c r="TKW2" s="46"/>
      <c r="TKX2" s="46"/>
      <c r="TKY2" s="46"/>
      <c r="TKZ2" s="46"/>
      <c r="TLA2" s="46"/>
      <c r="TLB2" s="46"/>
      <c r="TLC2" s="46"/>
      <c r="TLD2" s="46"/>
      <c r="TLE2" s="46"/>
      <c r="TLF2" s="46"/>
      <c r="TLG2" s="46"/>
      <c r="TLH2" s="46"/>
      <c r="TLI2" s="46"/>
      <c r="TLJ2" s="46"/>
      <c r="TLK2" s="46"/>
      <c r="TLL2" s="46"/>
      <c r="TLM2" s="46"/>
      <c r="TLN2" s="46"/>
      <c r="TLO2" s="46"/>
      <c r="TLP2" s="46"/>
      <c r="TLQ2" s="46"/>
      <c r="TLR2" s="46"/>
      <c r="TLS2" s="46"/>
      <c r="TLT2" s="46"/>
      <c r="TLU2" s="46"/>
      <c r="TLV2" s="46"/>
      <c r="TLW2" s="46"/>
      <c r="TLX2" s="46"/>
      <c r="TLY2" s="46"/>
      <c r="TLZ2" s="46"/>
      <c r="TMA2" s="46"/>
      <c r="TMB2" s="46"/>
      <c r="TMC2" s="46"/>
      <c r="TMD2" s="46"/>
      <c r="TME2" s="46"/>
      <c r="TMF2" s="46"/>
      <c r="TMG2" s="46"/>
      <c r="TMH2" s="46"/>
      <c r="TMI2" s="46"/>
      <c r="TMJ2" s="46"/>
      <c r="TMK2" s="46"/>
      <c r="TML2" s="46"/>
      <c r="TMM2" s="46"/>
      <c r="TMN2" s="46"/>
      <c r="TMO2" s="46"/>
      <c r="TMP2" s="46"/>
      <c r="TMQ2" s="46"/>
      <c r="TMR2" s="46"/>
      <c r="TMS2" s="46"/>
      <c r="TMT2" s="46"/>
      <c r="TMU2" s="46"/>
      <c r="TMV2" s="46"/>
      <c r="TMW2" s="46"/>
      <c r="TMX2" s="46"/>
      <c r="TMY2" s="46"/>
      <c r="TMZ2" s="46"/>
      <c r="TNA2" s="46"/>
      <c r="TNB2" s="46"/>
      <c r="TNC2" s="46"/>
      <c r="TND2" s="46"/>
      <c r="TNE2" s="46"/>
      <c r="TNF2" s="46"/>
      <c r="TNG2" s="46"/>
      <c r="TNH2" s="46"/>
      <c r="TNI2" s="46"/>
      <c r="TNJ2" s="46"/>
      <c r="TNK2" s="46"/>
      <c r="TNL2" s="46"/>
      <c r="TNM2" s="46"/>
      <c r="TNN2" s="46"/>
      <c r="TNO2" s="46"/>
      <c r="TNP2" s="46"/>
      <c r="TNQ2" s="46"/>
      <c r="TNR2" s="46"/>
      <c r="TNS2" s="46"/>
      <c r="TNT2" s="46"/>
      <c r="TNU2" s="46"/>
      <c r="TNV2" s="46"/>
      <c r="TNW2" s="46"/>
      <c r="TNX2" s="46"/>
      <c r="TNY2" s="46"/>
      <c r="TNZ2" s="46"/>
      <c r="TOA2" s="46"/>
      <c r="TOB2" s="46"/>
      <c r="TOC2" s="46"/>
      <c r="TOD2" s="46"/>
      <c r="TOE2" s="46"/>
      <c r="TOF2" s="46"/>
      <c r="TOG2" s="46"/>
      <c r="TOH2" s="46"/>
      <c r="TOI2" s="46"/>
      <c r="TOJ2" s="46"/>
      <c r="TOK2" s="46"/>
      <c r="TOL2" s="46"/>
      <c r="TOM2" s="46"/>
      <c r="TON2" s="46"/>
      <c r="TOO2" s="46"/>
      <c r="TOP2" s="46"/>
      <c r="TOQ2" s="46"/>
      <c r="TOR2" s="46"/>
      <c r="TOS2" s="46"/>
      <c r="TOT2" s="46"/>
      <c r="TOU2" s="46"/>
      <c r="TOV2" s="46"/>
      <c r="TOW2" s="46"/>
      <c r="TOX2" s="46"/>
      <c r="TOY2" s="46"/>
      <c r="TOZ2" s="46"/>
      <c r="TPA2" s="46"/>
      <c r="TPB2" s="46"/>
      <c r="TPC2" s="46"/>
      <c r="TPD2" s="46"/>
      <c r="TPE2" s="46"/>
      <c r="TPF2" s="46"/>
      <c r="TPG2" s="46"/>
      <c r="TPH2" s="46"/>
      <c r="TPI2" s="46"/>
      <c r="TPJ2" s="46"/>
      <c r="TPK2" s="46"/>
      <c r="TPL2" s="46"/>
      <c r="TPM2" s="46"/>
      <c r="TPN2" s="46"/>
      <c r="TPO2" s="46"/>
      <c r="TPP2" s="46"/>
      <c r="TPQ2" s="46"/>
      <c r="TPR2" s="46"/>
      <c r="TPS2" s="46"/>
      <c r="TPT2" s="46"/>
      <c r="TPU2" s="46"/>
      <c r="TPV2" s="46"/>
      <c r="TPW2" s="46"/>
      <c r="TPX2" s="46"/>
      <c r="TPY2" s="46"/>
      <c r="TPZ2" s="46"/>
      <c r="TQA2" s="46"/>
      <c r="TQB2" s="46"/>
      <c r="TQC2" s="46"/>
      <c r="TQD2" s="46"/>
      <c r="TQE2" s="46"/>
      <c r="TQF2" s="46"/>
      <c r="TQG2" s="46"/>
      <c r="TQH2" s="46"/>
      <c r="TQI2" s="46"/>
      <c r="TQJ2" s="46"/>
      <c r="TQK2" s="46"/>
      <c r="TQL2" s="46"/>
      <c r="TQM2" s="46"/>
      <c r="TQN2" s="46"/>
      <c r="TQO2" s="46"/>
      <c r="TQP2" s="46"/>
      <c r="TQQ2" s="46"/>
      <c r="TQR2" s="46"/>
      <c r="TQS2" s="46"/>
      <c r="TQT2" s="46"/>
      <c r="TQU2" s="46"/>
      <c r="TQV2" s="46"/>
      <c r="TQW2" s="46"/>
      <c r="TQX2" s="46"/>
      <c r="TQY2" s="46"/>
      <c r="TQZ2" s="46"/>
      <c r="TRA2" s="46"/>
      <c r="TRB2" s="46"/>
      <c r="TRC2" s="46"/>
      <c r="TRD2" s="46"/>
      <c r="TRE2" s="46"/>
      <c r="TRF2" s="46"/>
      <c r="TRG2" s="46"/>
      <c r="TRH2" s="46"/>
      <c r="TRI2" s="46"/>
      <c r="TRJ2" s="46"/>
      <c r="TRK2" s="46"/>
      <c r="TRL2" s="46"/>
      <c r="TRM2" s="46"/>
      <c r="TRN2" s="46"/>
      <c r="TRO2" s="46"/>
      <c r="TRP2" s="46"/>
      <c r="TRQ2" s="46"/>
      <c r="TRR2" s="46"/>
      <c r="TRS2" s="46"/>
      <c r="TRT2" s="46"/>
      <c r="TRU2" s="46"/>
      <c r="TRV2" s="46"/>
      <c r="TRW2" s="46"/>
      <c r="TRX2" s="46"/>
      <c r="TRY2" s="46"/>
      <c r="TRZ2" s="46"/>
      <c r="TSA2" s="46"/>
      <c r="TSB2" s="46"/>
      <c r="TSC2" s="46"/>
      <c r="TSD2" s="46"/>
      <c r="TSE2" s="46"/>
      <c r="TSF2" s="46"/>
      <c r="TSG2" s="46"/>
      <c r="TSH2" s="46"/>
      <c r="TSI2" s="46"/>
      <c r="TSJ2" s="46"/>
      <c r="TSK2" s="46"/>
      <c r="TSL2" s="46"/>
      <c r="TSM2" s="46"/>
      <c r="TSN2" s="46"/>
      <c r="TSO2" s="46"/>
      <c r="TSP2" s="46"/>
      <c r="TSQ2" s="46"/>
      <c r="TSR2" s="46"/>
      <c r="TSS2" s="46"/>
      <c r="TST2" s="46"/>
      <c r="TSU2" s="46"/>
      <c r="TSV2" s="46"/>
      <c r="TSW2" s="46"/>
      <c r="TSX2" s="46"/>
      <c r="TSY2" s="46"/>
      <c r="TSZ2" s="46"/>
      <c r="TTA2" s="46"/>
      <c r="TTB2" s="46"/>
      <c r="TTC2" s="46"/>
      <c r="TTD2" s="46"/>
      <c r="TTE2" s="46"/>
      <c r="TTF2" s="46"/>
      <c r="TTG2" s="46"/>
      <c r="TTH2" s="46"/>
      <c r="TTI2" s="46"/>
      <c r="TTJ2" s="46"/>
      <c r="TTK2" s="46"/>
      <c r="TTL2" s="46"/>
      <c r="TTM2" s="46"/>
      <c r="TTN2" s="46"/>
      <c r="TTO2" s="46"/>
      <c r="TTP2" s="46"/>
      <c r="TTQ2" s="46"/>
      <c r="TTR2" s="46"/>
      <c r="TTS2" s="46"/>
      <c r="TTT2" s="46"/>
      <c r="TTU2" s="46"/>
      <c r="TTV2" s="46"/>
      <c r="TTW2" s="46"/>
      <c r="TTX2" s="46"/>
      <c r="TTY2" s="46"/>
      <c r="TTZ2" s="46"/>
      <c r="TUA2" s="46"/>
      <c r="TUB2" s="46"/>
      <c r="TUC2" s="46"/>
      <c r="TUD2" s="46"/>
      <c r="TUE2" s="46"/>
      <c r="TUF2" s="46"/>
      <c r="TUG2" s="46"/>
      <c r="TUH2" s="46"/>
      <c r="TUI2" s="46"/>
      <c r="TUJ2" s="46"/>
      <c r="TUK2" s="46"/>
      <c r="TUL2" s="46"/>
      <c r="TUM2" s="46"/>
      <c r="TUN2" s="46"/>
      <c r="TUO2" s="46"/>
      <c r="TUP2" s="46"/>
      <c r="TUQ2" s="46"/>
      <c r="TUR2" s="46"/>
      <c r="TUS2" s="46"/>
      <c r="TUT2" s="46"/>
      <c r="TUU2" s="46"/>
      <c r="TUV2" s="46"/>
      <c r="TUW2" s="46"/>
      <c r="TUX2" s="46"/>
      <c r="TUY2" s="46"/>
      <c r="TUZ2" s="46"/>
      <c r="TVA2" s="46"/>
      <c r="TVB2" s="46"/>
      <c r="TVC2" s="46"/>
      <c r="TVD2" s="46"/>
      <c r="TVE2" s="46"/>
      <c r="TVF2" s="46"/>
      <c r="TVG2" s="46"/>
      <c r="TVH2" s="46"/>
      <c r="TVI2" s="46"/>
      <c r="TVJ2" s="46"/>
      <c r="TVK2" s="46"/>
      <c r="TVL2" s="46"/>
      <c r="TVM2" s="46"/>
      <c r="TVN2" s="46"/>
      <c r="TVO2" s="46"/>
      <c r="TVP2" s="46"/>
      <c r="TVQ2" s="46"/>
      <c r="TVR2" s="46"/>
      <c r="TVS2" s="46"/>
      <c r="TVT2" s="46"/>
      <c r="TVU2" s="46"/>
      <c r="TVV2" s="46"/>
      <c r="TVW2" s="46"/>
      <c r="TVX2" s="46"/>
      <c r="TVY2" s="46"/>
      <c r="TVZ2" s="46"/>
      <c r="TWA2" s="46"/>
      <c r="TWB2" s="46"/>
      <c r="TWC2" s="46"/>
      <c r="TWD2" s="46"/>
      <c r="TWE2" s="46"/>
      <c r="TWF2" s="46"/>
      <c r="TWG2" s="46"/>
      <c r="TWH2" s="46"/>
      <c r="TWI2" s="46"/>
      <c r="TWJ2" s="46"/>
      <c r="TWK2" s="46"/>
      <c r="TWL2" s="46"/>
      <c r="TWM2" s="46"/>
      <c r="TWN2" s="46"/>
      <c r="TWO2" s="46"/>
      <c r="TWP2" s="46"/>
      <c r="TWQ2" s="46"/>
      <c r="TWR2" s="46"/>
      <c r="TWS2" s="46"/>
      <c r="TWT2" s="46"/>
      <c r="TWU2" s="46"/>
      <c r="TWV2" s="46"/>
      <c r="TWW2" s="46"/>
      <c r="TWX2" s="46"/>
      <c r="TWY2" s="46"/>
      <c r="TWZ2" s="46"/>
      <c r="TXA2" s="46"/>
      <c r="TXB2" s="46"/>
      <c r="TXC2" s="46"/>
      <c r="TXD2" s="46"/>
      <c r="TXE2" s="46"/>
      <c r="TXF2" s="46"/>
      <c r="TXG2" s="46"/>
      <c r="TXH2" s="46"/>
      <c r="TXI2" s="46"/>
      <c r="TXJ2" s="46"/>
      <c r="TXK2" s="46"/>
      <c r="TXL2" s="46"/>
      <c r="TXM2" s="46"/>
      <c r="TXN2" s="46"/>
      <c r="TXO2" s="46"/>
      <c r="TXP2" s="46"/>
      <c r="TXQ2" s="46"/>
      <c r="TXR2" s="46"/>
      <c r="TXS2" s="46"/>
      <c r="TXT2" s="46"/>
      <c r="TXU2" s="46"/>
      <c r="TXV2" s="46"/>
      <c r="TXW2" s="46"/>
      <c r="TXX2" s="46"/>
      <c r="TXY2" s="46"/>
      <c r="TXZ2" s="46"/>
      <c r="TYA2" s="46"/>
      <c r="TYB2" s="46"/>
      <c r="TYC2" s="46"/>
      <c r="TYD2" s="46"/>
      <c r="TYE2" s="46"/>
      <c r="TYF2" s="46"/>
      <c r="TYG2" s="46"/>
      <c r="TYH2" s="46"/>
      <c r="TYI2" s="46"/>
      <c r="TYJ2" s="46"/>
      <c r="TYK2" s="46"/>
      <c r="TYL2" s="46"/>
      <c r="TYM2" s="46"/>
      <c r="TYN2" s="46"/>
      <c r="TYO2" s="46"/>
      <c r="TYP2" s="46"/>
      <c r="TYQ2" s="46"/>
      <c r="TYR2" s="46"/>
      <c r="TYS2" s="46"/>
      <c r="TYT2" s="46"/>
      <c r="TYU2" s="46"/>
      <c r="TYV2" s="46"/>
      <c r="TYW2" s="46"/>
      <c r="TYX2" s="46"/>
      <c r="TYY2" s="46"/>
      <c r="TYZ2" s="46"/>
      <c r="TZA2" s="46"/>
      <c r="TZB2" s="46"/>
      <c r="TZC2" s="46"/>
      <c r="TZD2" s="46"/>
      <c r="TZE2" s="46"/>
      <c r="TZF2" s="46"/>
      <c r="TZG2" s="46"/>
      <c r="TZH2" s="46"/>
      <c r="TZI2" s="46"/>
      <c r="TZJ2" s="46"/>
      <c r="TZK2" s="46"/>
      <c r="TZL2" s="46"/>
      <c r="TZM2" s="46"/>
      <c r="TZN2" s="46"/>
      <c r="TZO2" s="46"/>
      <c r="TZP2" s="46"/>
      <c r="TZQ2" s="46"/>
      <c r="TZR2" s="46"/>
      <c r="TZS2" s="46"/>
      <c r="TZT2" s="46"/>
      <c r="TZU2" s="46"/>
      <c r="TZV2" s="46"/>
      <c r="TZW2" s="46"/>
      <c r="TZX2" s="46"/>
      <c r="TZY2" s="46"/>
      <c r="TZZ2" s="46"/>
      <c r="UAA2" s="46"/>
      <c r="UAB2" s="46"/>
      <c r="UAC2" s="46"/>
      <c r="UAD2" s="46"/>
      <c r="UAE2" s="46"/>
      <c r="UAF2" s="46"/>
      <c r="UAG2" s="46"/>
      <c r="UAH2" s="46"/>
      <c r="UAI2" s="46"/>
      <c r="UAJ2" s="46"/>
      <c r="UAK2" s="46"/>
      <c r="UAL2" s="46"/>
      <c r="UAM2" s="46"/>
      <c r="UAN2" s="46"/>
      <c r="UAO2" s="46"/>
      <c r="UAP2" s="46"/>
      <c r="UAQ2" s="46"/>
      <c r="UAR2" s="46"/>
      <c r="UAS2" s="46"/>
      <c r="UAT2" s="46"/>
      <c r="UAU2" s="46"/>
      <c r="UAV2" s="46"/>
      <c r="UAW2" s="46"/>
      <c r="UAX2" s="46"/>
      <c r="UAY2" s="46"/>
      <c r="UAZ2" s="46"/>
      <c r="UBA2" s="46"/>
      <c r="UBB2" s="46"/>
      <c r="UBC2" s="46"/>
      <c r="UBD2" s="46"/>
      <c r="UBE2" s="46"/>
      <c r="UBF2" s="46"/>
      <c r="UBG2" s="46"/>
      <c r="UBH2" s="46"/>
      <c r="UBI2" s="46"/>
      <c r="UBJ2" s="46"/>
      <c r="UBK2" s="46"/>
      <c r="UBL2" s="46"/>
      <c r="UBM2" s="46"/>
      <c r="UBN2" s="46"/>
      <c r="UBO2" s="46"/>
      <c r="UBP2" s="46"/>
      <c r="UBQ2" s="46"/>
      <c r="UBR2" s="46"/>
      <c r="UBS2" s="46"/>
      <c r="UBT2" s="46"/>
      <c r="UBU2" s="46"/>
      <c r="UBV2" s="46"/>
      <c r="UBW2" s="46"/>
      <c r="UBX2" s="46"/>
      <c r="UBY2" s="46"/>
      <c r="UBZ2" s="46"/>
      <c r="UCA2" s="46"/>
      <c r="UCB2" s="46"/>
      <c r="UCC2" s="46"/>
      <c r="UCD2" s="46"/>
      <c r="UCE2" s="46"/>
      <c r="UCF2" s="46"/>
      <c r="UCG2" s="46"/>
      <c r="UCH2" s="46"/>
      <c r="UCI2" s="46"/>
      <c r="UCJ2" s="46"/>
      <c r="UCK2" s="46"/>
      <c r="UCL2" s="46"/>
      <c r="UCM2" s="46"/>
      <c r="UCN2" s="46"/>
      <c r="UCO2" s="46"/>
      <c r="UCP2" s="46"/>
      <c r="UCQ2" s="46"/>
      <c r="UCR2" s="46"/>
      <c r="UCS2" s="46"/>
      <c r="UCT2" s="46"/>
      <c r="UCU2" s="46"/>
      <c r="UCV2" s="46"/>
      <c r="UCW2" s="46"/>
      <c r="UCX2" s="46"/>
      <c r="UCY2" s="46"/>
      <c r="UCZ2" s="46"/>
      <c r="UDA2" s="46"/>
      <c r="UDB2" s="46"/>
      <c r="UDC2" s="46"/>
      <c r="UDD2" s="46"/>
      <c r="UDE2" s="46"/>
      <c r="UDF2" s="46"/>
      <c r="UDG2" s="46"/>
      <c r="UDH2" s="46"/>
      <c r="UDI2" s="46"/>
      <c r="UDJ2" s="46"/>
      <c r="UDK2" s="46"/>
      <c r="UDL2" s="46"/>
      <c r="UDM2" s="46"/>
      <c r="UDN2" s="46"/>
      <c r="UDO2" s="46"/>
      <c r="UDP2" s="46"/>
      <c r="UDQ2" s="46"/>
      <c r="UDR2" s="46"/>
      <c r="UDS2" s="46"/>
      <c r="UDT2" s="46"/>
      <c r="UDU2" s="46"/>
      <c r="UDV2" s="46"/>
      <c r="UDW2" s="46"/>
      <c r="UDX2" s="46"/>
      <c r="UDY2" s="46"/>
      <c r="UDZ2" s="46"/>
      <c r="UEA2" s="46"/>
      <c r="UEB2" s="46"/>
      <c r="UEC2" s="46"/>
      <c r="UED2" s="46"/>
      <c r="UEE2" s="46"/>
      <c r="UEF2" s="46"/>
      <c r="UEG2" s="46"/>
      <c r="UEH2" s="46"/>
      <c r="UEI2" s="46"/>
      <c r="UEJ2" s="46"/>
      <c r="UEK2" s="46"/>
      <c r="UEL2" s="46"/>
      <c r="UEM2" s="46"/>
      <c r="UEN2" s="46"/>
      <c r="UEO2" s="46"/>
      <c r="UEP2" s="46"/>
      <c r="UEQ2" s="46"/>
      <c r="UER2" s="46"/>
      <c r="UES2" s="46"/>
      <c r="UET2" s="46"/>
      <c r="UEU2" s="46"/>
      <c r="UEV2" s="46"/>
      <c r="UEW2" s="46"/>
      <c r="UEX2" s="46"/>
      <c r="UEY2" s="46"/>
      <c r="UEZ2" s="46"/>
      <c r="UFA2" s="46"/>
      <c r="UFB2" s="46"/>
      <c r="UFC2" s="46"/>
      <c r="UFD2" s="46"/>
      <c r="UFE2" s="46"/>
      <c r="UFF2" s="46"/>
      <c r="UFG2" s="46"/>
      <c r="UFH2" s="46"/>
      <c r="UFI2" s="46"/>
      <c r="UFJ2" s="46"/>
      <c r="UFK2" s="46"/>
      <c r="UFL2" s="46"/>
      <c r="UFM2" s="46"/>
      <c r="UFN2" s="46"/>
      <c r="UFO2" s="46"/>
      <c r="UFP2" s="46"/>
      <c r="UFQ2" s="46"/>
      <c r="UFR2" s="46"/>
      <c r="UFS2" s="46"/>
      <c r="UFT2" s="46"/>
      <c r="UFU2" s="46"/>
      <c r="UFV2" s="46"/>
      <c r="UFW2" s="46"/>
      <c r="UFX2" s="46"/>
      <c r="UFY2" s="46"/>
      <c r="UFZ2" s="46"/>
      <c r="UGA2" s="46"/>
      <c r="UGB2" s="46"/>
      <c r="UGC2" s="46"/>
      <c r="UGD2" s="46"/>
      <c r="UGE2" s="46"/>
      <c r="UGF2" s="46"/>
      <c r="UGG2" s="46"/>
      <c r="UGH2" s="46"/>
      <c r="UGI2" s="46"/>
      <c r="UGJ2" s="46"/>
      <c r="UGK2" s="46"/>
      <c r="UGL2" s="46"/>
      <c r="UGM2" s="46"/>
      <c r="UGN2" s="46"/>
      <c r="UGO2" s="46"/>
      <c r="UGP2" s="46"/>
      <c r="UGQ2" s="46"/>
      <c r="UGR2" s="46"/>
      <c r="UGS2" s="46"/>
      <c r="UGT2" s="46"/>
      <c r="UGU2" s="46"/>
      <c r="UGV2" s="46"/>
      <c r="UGW2" s="46"/>
      <c r="UGX2" s="46"/>
      <c r="UGY2" s="46"/>
      <c r="UGZ2" s="46"/>
      <c r="UHA2" s="46"/>
      <c r="UHB2" s="46"/>
      <c r="UHC2" s="46"/>
      <c r="UHD2" s="46"/>
      <c r="UHE2" s="46"/>
      <c r="UHF2" s="46"/>
      <c r="UHG2" s="46"/>
      <c r="UHH2" s="46"/>
      <c r="UHI2" s="46"/>
      <c r="UHJ2" s="46"/>
      <c r="UHK2" s="46"/>
      <c r="UHL2" s="46"/>
      <c r="UHM2" s="46"/>
      <c r="UHN2" s="46"/>
      <c r="UHO2" s="46"/>
      <c r="UHP2" s="46"/>
      <c r="UHQ2" s="46"/>
      <c r="UHR2" s="46"/>
      <c r="UHS2" s="46"/>
      <c r="UHT2" s="46"/>
      <c r="UHU2" s="46"/>
      <c r="UHV2" s="46"/>
      <c r="UHW2" s="46"/>
      <c r="UHX2" s="46"/>
      <c r="UHY2" s="46"/>
      <c r="UHZ2" s="46"/>
      <c r="UIA2" s="46"/>
      <c r="UIB2" s="46"/>
      <c r="UIC2" s="46"/>
      <c r="UID2" s="46"/>
      <c r="UIE2" s="46"/>
      <c r="UIF2" s="46"/>
      <c r="UIG2" s="46"/>
      <c r="UIH2" s="46"/>
      <c r="UII2" s="46"/>
      <c r="UIJ2" s="46"/>
      <c r="UIK2" s="46"/>
      <c r="UIL2" s="46"/>
      <c r="UIM2" s="46"/>
      <c r="UIN2" s="46"/>
      <c r="UIO2" s="46"/>
      <c r="UIP2" s="46"/>
      <c r="UIQ2" s="46"/>
      <c r="UIR2" s="46"/>
      <c r="UIS2" s="46"/>
      <c r="UIT2" s="46"/>
      <c r="UIU2" s="46"/>
      <c r="UIV2" s="46"/>
      <c r="UIW2" s="46"/>
      <c r="UIX2" s="46"/>
      <c r="UIY2" s="46"/>
      <c r="UIZ2" s="46"/>
      <c r="UJA2" s="46"/>
      <c r="UJB2" s="46"/>
      <c r="UJC2" s="46"/>
      <c r="UJD2" s="46"/>
      <c r="UJE2" s="46"/>
      <c r="UJF2" s="46"/>
      <c r="UJG2" s="46"/>
      <c r="UJH2" s="46"/>
      <c r="UJI2" s="46"/>
      <c r="UJJ2" s="46"/>
      <c r="UJK2" s="46"/>
      <c r="UJL2" s="46"/>
      <c r="UJM2" s="46"/>
      <c r="UJN2" s="46"/>
      <c r="UJO2" s="46"/>
      <c r="UJP2" s="46"/>
      <c r="UJQ2" s="46"/>
      <c r="UJR2" s="46"/>
      <c r="UJS2" s="46"/>
      <c r="UJT2" s="46"/>
      <c r="UJU2" s="46"/>
      <c r="UJV2" s="46"/>
      <c r="UJW2" s="46"/>
      <c r="UJX2" s="46"/>
      <c r="UJY2" s="46"/>
      <c r="UJZ2" s="46"/>
      <c r="UKA2" s="46"/>
      <c r="UKB2" s="46"/>
      <c r="UKC2" s="46"/>
      <c r="UKD2" s="46"/>
      <c r="UKE2" s="46"/>
      <c r="UKF2" s="46"/>
      <c r="UKG2" s="46"/>
      <c r="UKH2" s="46"/>
      <c r="UKI2" s="46"/>
      <c r="UKJ2" s="46"/>
      <c r="UKK2" s="46"/>
      <c r="UKL2" s="46"/>
      <c r="UKM2" s="46"/>
      <c r="UKN2" s="46"/>
      <c r="UKO2" s="46"/>
      <c r="UKP2" s="46"/>
      <c r="UKQ2" s="46"/>
      <c r="UKR2" s="46"/>
      <c r="UKS2" s="46"/>
      <c r="UKT2" s="46"/>
      <c r="UKU2" s="46"/>
      <c r="UKV2" s="46"/>
      <c r="UKW2" s="46"/>
      <c r="UKX2" s="46"/>
      <c r="UKY2" s="46"/>
      <c r="UKZ2" s="46"/>
      <c r="ULA2" s="46"/>
      <c r="ULB2" s="46"/>
      <c r="ULC2" s="46"/>
      <c r="ULD2" s="46"/>
      <c r="ULE2" s="46"/>
      <c r="ULF2" s="46"/>
      <c r="ULG2" s="46"/>
      <c r="ULH2" s="46"/>
      <c r="ULI2" s="46"/>
      <c r="ULJ2" s="46"/>
      <c r="ULK2" s="46"/>
      <c r="ULL2" s="46"/>
      <c r="ULM2" s="46"/>
      <c r="ULN2" s="46"/>
      <c r="ULO2" s="46"/>
      <c r="ULP2" s="46"/>
      <c r="ULQ2" s="46"/>
      <c r="ULR2" s="46"/>
      <c r="ULS2" s="46"/>
      <c r="ULT2" s="46"/>
      <c r="ULU2" s="46"/>
      <c r="ULV2" s="46"/>
      <c r="ULW2" s="46"/>
      <c r="ULX2" s="46"/>
      <c r="ULY2" s="46"/>
      <c r="ULZ2" s="46"/>
      <c r="UMA2" s="46"/>
      <c r="UMB2" s="46"/>
      <c r="UMC2" s="46"/>
      <c r="UMD2" s="46"/>
      <c r="UME2" s="46"/>
      <c r="UMF2" s="46"/>
      <c r="UMG2" s="46"/>
      <c r="UMH2" s="46"/>
      <c r="UMI2" s="46"/>
      <c r="UMJ2" s="46"/>
      <c r="UMK2" s="46"/>
      <c r="UML2" s="46"/>
      <c r="UMM2" s="46"/>
      <c r="UMN2" s="46"/>
      <c r="UMO2" s="46"/>
      <c r="UMP2" s="46"/>
      <c r="UMQ2" s="46"/>
      <c r="UMR2" s="46"/>
      <c r="UMS2" s="46"/>
      <c r="UMT2" s="46"/>
      <c r="UMU2" s="46"/>
      <c r="UMV2" s="46"/>
      <c r="UMW2" s="46"/>
      <c r="UMX2" s="46"/>
      <c r="UMY2" s="46"/>
      <c r="UMZ2" s="46"/>
      <c r="UNA2" s="46"/>
      <c r="UNB2" s="46"/>
      <c r="UNC2" s="46"/>
      <c r="UND2" s="46"/>
      <c r="UNE2" s="46"/>
      <c r="UNF2" s="46"/>
      <c r="UNG2" s="46"/>
      <c r="UNH2" s="46"/>
      <c r="UNI2" s="46"/>
      <c r="UNJ2" s="46"/>
      <c r="UNK2" s="46"/>
      <c r="UNL2" s="46"/>
      <c r="UNM2" s="46"/>
      <c r="UNN2" s="46"/>
      <c r="UNO2" s="46"/>
      <c r="UNP2" s="46"/>
      <c r="UNQ2" s="46"/>
      <c r="UNR2" s="46"/>
      <c r="UNS2" s="46"/>
      <c r="UNT2" s="46"/>
      <c r="UNU2" s="46"/>
      <c r="UNV2" s="46"/>
      <c r="UNW2" s="46"/>
      <c r="UNX2" s="46"/>
      <c r="UNY2" s="46"/>
      <c r="UNZ2" s="46"/>
      <c r="UOA2" s="46"/>
      <c r="UOB2" s="46"/>
      <c r="UOC2" s="46"/>
      <c r="UOD2" s="46"/>
      <c r="UOE2" s="46"/>
      <c r="UOF2" s="46"/>
      <c r="UOG2" s="46"/>
      <c r="UOH2" s="46"/>
      <c r="UOI2" s="46"/>
      <c r="UOJ2" s="46"/>
      <c r="UOK2" s="46"/>
      <c r="UOL2" s="46"/>
      <c r="UOM2" s="46"/>
      <c r="UON2" s="46"/>
      <c r="UOO2" s="46"/>
      <c r="UOP2" s="46"/>
      <c r="UOQ2" s="46"/>
      <c r="UOR2" s="46"/>
      <c r="UOS2" s="46"/>
      <c r="UOT2" s="46"/>
      <c r="UOU2" s="46"/>
      <c r="UOV2" s="46"/>
      <c r="UOW2" s="46"/>
      <c r="UOX2" s="46"/>
      <c r="UOY2" s="46"/>
      <c r="UOZ2" s="46"/>
      <c r="UPA2" s="46"/>
      <c r="UPB2" s="46"/>
      <c r="UPC2" s="46"/>
      <c r="UPD2" s="46"/>
      <c r="UPE2" s="46"/>
      <c r="UPF2" s="46"/>
      <c r="UPG2" s="46"/>
      <c r="UPH2" s="46"/>
      <c r="UPI2" s="46"/>
      <c r="UPJ2" s="46"/>
      <c r="UPK2" s="46"/>
      <c r="UPL2" s="46"/>
      <c r="UPM2" s="46"/>
      <c r="UPN2" s="46"/>
      <c r="UPO2" s="46"/>
      <c r="UPP2" s="46"/>
      <c r="UPQ2" s="46"/>
      <c r="UPR2" s="46"/>
      <c r="UPS2" s="46"/>
      <c r="UPT2" s="46"/>
      <c r="UPU2" s="46"/>
      <c r="UPV2" s="46"/>
      <c r="UPW2" s="46"/>
      <c r="UPX2" s="46"/>
      <c r="UPY2" s="46"/>
      <c r="UPZ2" s="46"/>
      <c r="UQA2" s="46"/>
      <c r="UQB2" s="46"/>
      <c r="UQC2" s="46"/>
      <c r="UQD2" s="46"/>
      <c r="UQE2" s="46"/>
      <c r="UQF2" s="46"/>
      <c r="UQG2" s="46"/>
      <c r="UQH2" s="46"/>
      <c r="UQI2" s="46"/>
      <c r="UQJ2" s="46"/>
      <c r="UQK2" s="46"/>
      <c r="UQL2" s="46"/>
      <c r="UQM2" s="46"/>
      <c r="UQN2" s="46"/>
      <c r="UQO2" s="46"/>
      <c r="UQP2" s="46"/>
      <c r="UQQ2" s="46"/>
      <c r="UQR2" s="46"/>
      <c r="UQS2" s="46"/>
      <c r="UQT2" s="46"/>
      <c r="UQU2" s="46"/>
      <c r="UQV2" s="46"/>
      <c r="UQW2" s="46"/>
      <c r="UQX2" s="46"/>
      <c r="UQY2" s="46"/>
      <c r="UQZ2" s="46"/>
      <c r="URA2" s="46"/>
      <c r="URB2" s="46"/>
      <c r="URC2" s="46"/>
      <c r="URD2" s="46"/>
      <c r="URE2" s="46"/>
      <c r="URF2" s="46"/>
      <c r="URG2" s="46"/>
      <c r="URH2" s="46"/>
      <c r="URI2" s="46"/>
      <c r="URJ2" s="46"/>
      <c r="URK2" s="46"/>
      <c r="URL2" s="46"/>
      <c r="URM2" s="46"/>
      <c r="URN2" s="46"/>
      <c r="URO2" s="46"/>
      <c r="URP2" s="46"/>
      <c r="URQ2" s="46"/>
      <c r="URR2" s="46"/>
      <c r="URS2" s="46"/>
      <c r="URT2" s="46"/>
      <c r="URU2" s="46"/>
      <c r="URV2" s="46"/>
      <c r="URW2" s="46"/>
      <c r="URX2" s="46"/>
      <c r="URY2" s="46"/>
      <c r="URZ2" s="46"/>
      <c r="USA2" s="46"/>
      <c r="USB2" s="46"/>
      <c r="USC2" s="46"/>
      <c r="USD2" s="46"/>
      <c r="USE2" s="46"/>
      <c r="USF2" s="46"/>
      <c r="USG2" s="46"/>
      <c r="USH2" s="46"/>
      <c r="USI2" s="46"/>
      <c r="USJ2" s="46"/>
      <c r="USK2" s="46"/>
      <c r="USL2" s="46"/>
      <c r="USM2" s="46"/>
      <c r="USN2" s="46"/>
      <c r="USO2" s="46"/>
      <c r="USP2" s="46"/>
      <c r="USQ2" s="46"/>
      <c r="USR2" s="46"/>
      <c r="USS2" s="46"/>
      <c r="UST2" s="46"/>
      <c r="USU2" s="46"/>
      <c r="USV2" s="46"/>
      <c r="USW2" s="46"/>
      <c r="USX2" s="46"/>
      <c r="USY2" s="46"/>
      <c r="USZ2" s="46"/>
      <c r="UTA2" s="46"/>
      <c r="UTB2" s="46"/>
      <c r="UTC2" s="46"/>
      <c r="UTD2" s="46"/>
      <c r="UTE2" s="46"/>
      <c r="UTF2" s="46"/>
      <c r="UTG2" s="46"/>
      <c r="UTH2" s="46"/>
      <c r="UTI2" s="46"/>
      <c r="UTJ2" s="46"/>
      <c r="UTK2" s="46"/>
      <c r="UTL2" s="46"/>
      <c r="UTM2" s="46"/>
      <c r="UTN2" s="46"/>
      <c r="UTO2" s="46"/>
      <c r="UTP2" s="46"/>
      <c r="UTQ2" s="46"/>
      <c r="UTR2" s="46"/>
      <c r="UTS2" s="46"/>
      <c r="UTT2" s="46"/>
      <c r="UTU2" s="46"/>
      <c r="UTV2" s="46"/>
      <c r="UTW2" s="46"/>
      <c r="UTX2" s="46"/>
      <c r="UTY2" s="46"/>
      <c r="UTZ2" s="46"/>
      <c r="UUA2" s="46"/>
      <c r="UUB2" s="46"/>
      <c r="UUC2" s="46"/>
      <c r="UUD2" s="46"/>
      <c r="UUE2" s="46"/>
      <c r="UUF2" s="46"/>
      <c r="UUG2" s="46"/>
      <c r="UUH2" s="46"/>
      <c r="UUI2" s="46"/>
      <c r="UUJ2" s="46"/>
      <c r="UUK2" s="46"/>
      <c r="UUL2" s="46"/>
      <c r="UUM2" s="46"/>
      <c r="UUN2" s="46"/>
      <c r="UUO2" s="46"/>
      <c r="UUP2" s="46"/>
      <c r="UUQ2" s="46"/>
      <c r="UUR2" s="46"/>
      <c r="UUS2" s="46"/>
      <c r="UUT2" s="46"/>
      <c r="UUU2" s="46"/>
      <c r="UUV2" s="46"/>
      <c r="UUW2" s="46"/>
      <c r="UUX2" s="46"/>
      <c r="UUY2" s="46"/>
      <c r="UUZ2" s="46"/>
      <c r="UVA2" s="46"/>
      <c r="UVB2" s="46"/>
      <c r="UVC2" s="46"/>
      <c r="UVD2" s="46"/>
      <c r="UVE2" s="46"/>
      <c r="UVF2" s="46"/>
      <c r="UVG2" s="46"/>
      <c r="UVH2" s="46"/>
      <c r="UVI2" s="46"/>
      <c r="UVJ2" s="46"/>
      <c r="UVK2" s="46"/>
      <c r="UVL2" s="46"/>
      <c r="UVM2" s="46"/>
      <c r="UVN2" s="46"/>
      <c r="UVO2" s="46"/>
      <c r="UVP2" s="46"/>
      <c r="UVQ2" s="46"/>
      <c r="UVR2" s="46"/>
      <c r="UVS2" s="46"/>
      <c r="UVT2" s="46"/>
      <c r="UVU2" s="46"/>
      <c r="UVV2" s="46"/>
      <c r="UVW2" s="46"/>
      <c r="UVX2" s="46"/>
      <c r="UVY2" s="46"/>
      <c r="UVZ2" s="46"/>
      <c r="UWA2" s="46"/>
      <c r="UWB2" s="46"/>
      <c r="UWC2" s="46"/>
      <c r="UWD2" s="46"/>
      <c r="UWE2" s="46"/>
      <c r="UWF2" s="46"/>
      <c r="UWG2" s="46"/>
      <c r="UWH2" s="46"/>
      <c r="UWI2" s="46"/>
      <c r="UWJ2" s="46"/>
      <c r="UWK2" s="46"/>
      <c r="UWL2" s="46"/>
      <c r="UWM2" s="46"/>
      <c r="UWN2" s="46"/>
      <c r="UWO2" s="46"/>
      <c r="UWP2" s="46"/>
      <c r="UWQ2" s="46"/>
      <c r="UWR2" s="46"/>
      <c r="UWS2" s="46"/>
      <c r="UWT2" s="46"/>
      <c r="UWU2" s="46"/>
      <c r="UWV2" s="46"/>
      <c r="UWW2" s="46"/>
      <c r="UWX2" s="46"/>
      <c r="UWY2" s="46"/>
      <c r="UWZ2" s="46"/>
      <c r="UXA2" s="46"/>
      <c r="UXB2" s="46"/>
      <c r="UXC2" s="46"/>
      <c r="UXD2" s="46"/>
      <c r="UXE2" s="46"/>
      <c r="UXF2" s="46"/>
      <c r="UXG2" s="46"/>
      <c r="UXH2" s="46"/>
      <c r="UXI2" s="46"/>
      <c r="UXJ2" s="46"/>
      <c r="UXK2" s="46"/>
      <c r="UXL2" s="46"/>
      <c r="UXM2" s="46"/>
      <c r="UXN2" s="46"/>
      <c r="UXO2" s="46"/>
      <c r="UXP2" s="46"/>
      <c r="UXQ2" s="46"/>
      <c r="UXR2" s="46"/>
      <c r="UXS2" s="46"/>
      <c r="UXT2" s="46"/>
      <c r="UXU2" s="46"/>
      <c r="UXV2" s="46"/>
      <c r="UXW2" s="46"/>
      <c r="UXX2" s="46"/>
      <c r="UXY2" s="46"/>
      <c r="UXZ2" s="46"/>
      <c r="UYA2" s="46"/>
      <c r="UYB2" s="46"/>
      <c r="UYC2" s="46"/>
      <c r="UYD2" s="46"/>
      <c r="UYE2" s="46"/>
      <c r="UYF2" s="46"/>
      <c r="UYG2" s="46"/>
      <c r="UYH2" s="46"/>
      <c r="UYI2" s="46"/>
      <c r="UYJ2" s="46"/>
      <c r="UYK2" s="46"/>
      <c r="UYL2" s="46"/>
      <c r="UYM2" s="46"/>
      <c r="UYN2" s="46"/>
      <c r="UYO2" s="46"/>
      <c r="UYP2" s="46"/>
      <c r="UYQ2" s="46"/>
      <c r="UYR2" s="46"/>
      <c r="UYS2" s="46"/>
      <c r="UYT2" s="46"/>
      <c r="UYU2" s="46"/>
      <c r="UYV2" s="46"/>
      <c r="UYW2" s="46"/>
      <c r="UYX2" s="46"/>
      <c r="UYY2" s="46"/>
      <c r="UYZ2" s="46"/>
      <c r="UZA2" s="46"/>
      <c r="UZB2" s="46"/>
      <c r="UZC2" s="46"/>
      <c r="UZD2" s="46"/>
      <c r="UZE2" s="46"/>
      <c r="UZF2" s="46"/>
      <c r="UZG2" s="46"/>
      <c r="UZH2" s="46"/>
      <c r="UZI2" s="46"/>
      <c r="UZJ2" s="46"/>
      <c r="UZK2" s="46"/>
      <c r="UZL2" s="46"/>
      <c r="UZM2" s="46"/>
      <c r="UZN2" s="46"/>
      <c r="UZO2" s="46"/>
      <c r="UZP2" s="46"/>
      <c r="UZQ2" s="46"/>
      <c r="UZR2" s="46"/>
      <c r="UZS2" s="46"/>
      <c r="UZT2" s="46"/>
      <c r="UZU2" s="46"/>
      <c r="UZV2" s="46"/>
      <c r="UZW2" s="46"/>
      <c r="UZX2" s="46"/>
      <c r="UZY2" s="46"/>
      <c r="UZZ2" s="46"/>
      <c r="VAA2" s="46"/>
      <c r="VAB2" s="46"/>
      <c r="VAC2" s="46"/>
      <c r="VAD2" s="46"/>
      <c r="VAE2" s="46"/>
      <c r="VAF2" s="46"/>
      <c r="VAG2" s="46"/>
      <c r="VAH2" s="46"/>
      <c r="VAI2" s="46"/>
      <c r="VAJ2" s="46"/>
      <c r="VAK2" s="46"/>
      <c r="VAL2" s="46"/>
      <c r="VAM2" s="46"/>
      <c r="VAN2" s="46"/>
      <c r="VAO2" s="46"/>
      <c r="VAP2" s="46"/>
      <c r="VAQ2" s="46"/>
      <c r="VAR2" s="46"/>
      <c r="VAS2" s="46"/>
      <c r="VAT2" s="46"/>
      <c r="VAU2" s="46"/>
      <c r="VAV2" s="46"/>
      <c r="VAW2" s="46"/>
      <c r="VAX2" s="46"/>
      <c r="VAY2" s="46"/>
      <c r="VAZ2" s="46"/>
      <c r="VBA2" s="46"/>
      <c r="VBB2" s="46"/>
      <c r="VBC2" s="46"/>
      <c r="VBD2" s="46"/>
      <c r="VBE2" s="46"/>
      <c r="VBF2" s="46"/>
      <c r="VBG2" s="46"/>
      <c r="VBH2" s="46"/>
      <c r="VBI2" s="46"/>
      <c r="VBJ2" s="46"/>
      <c r="VBK2" s="46"/>
      <c r="VBL2" s="46"/>
      <c r="VBM2" s="46"/>
      <c r="VBN2" s="46"/>
      <c r="VBO2" s="46"/>
      <c r="VBP2" s="46"/>
      <c r="VBQ2" s="46"/>
      <c r="VBR2" s="46"/>
      <c r="VBS2" s="46"/>
      <c r="VBT2" s="46"/>
      <c r="VBU2" s="46"/>
      <c r="VBV2" s="46"/>
      <c r="VBW2" s="46"/>
      <c r="VBX2" s="46"/>
      <c r="VBY2" s="46"/>
      <c r="VBZ2" s="46"/>
      <c r="VCA2" s="46"/>
      <c r="VCB2" s="46"/>
      <c r="VCC2" s="46"/>
      <c r="VCD2" s="46"/>
      <c r="VCE2" s="46"/>
      <c r="VCF2" s="46"/>
      <c r="VCG2" s="46"/>
      <c r="VCH2" s="46"/>
      <c r="VCI2" s="46"/>
      <c r="VCJ2" s="46"/>
      <c r="VCK2" s="46"/>
      <c r="VCL2" s="46"/>
      <c r="VCM2" s="46"/>
      <c r="VCN2" s="46"/>
      <c r="VCO2" s="46"/>
      <c r="VCP2" s="46"/>
      <c r="VCQ2" s="46"/>
      <c r="VCR2" s="46"/>
      <c r="VCS2" s="46"/>
      <c r="VCT2" s="46"/>
      <c r="VCU2" s="46"/>
      <c r="VCV2" s="46"/>
      <c r="VCW2" s="46"/>
      <c r="VCX2" s="46"/>
      <c r="VCY2" s="46"/>
      <c r="VCZ2" s="46"/>
      <c r="VDA2" s="46"/>
      <c r="VDB2" s="46"/>
      <c r="VDC2" s="46"/>
      <c r="VDD2" s="46"/>
      <c r="VDE2" s="46"/>
      <c r="VDF2" s="46"/>
      <c r="VDG2" s="46"/>
      <c r="VDH2" s="46"/>
      <c r="VDI2" s="46"/>
      <c r="VDJ2" s="46"/>
      <c r="VDK2" s="46"/>
      <c r="VDL2" s="46"/>
      <c r="VDM2" s="46"/>
      <c r="VDN2" s="46"/>
      <c r="VDO2" s="46"/>
      <c r="VDP2" s="46"/>
      <c r="VDQ2" s="46"/>
      <c r="VDR2" s="46"/>
      <c r="VDS2" s="46"/>
      <c r="VDT2" s="46"/>
      <c r="VDU2" s="46"/>
      <c r="VDV2" s="46"/>
      <c r="VDW2" s="46"/>
      <c r="VDX2" s="46"/>
      <c r="VDY2" s="46"/>
      <c r="VDZ2" s="46"/>
      <c r="VEA2" s="46"/>
      <c r="VEB2" s="46"/>
      <c r="VEC2" s="46"/>
      <c r="VED2" s="46"/>
      <c r="VEE2" s="46"/>
      <c r="VEF2" s="46"/>
      <c r="VEG2" s="46"/>
      <c r="VEH2" s="46"/>
      <c r="VEI2" s="46"/>
      <c r="VEJ2" s="46"/>
      <c r="VEK2" s="46"/>
      <c r="VEL2" s="46"/>
      <c r="VEM2" s="46"/>
      <c r="VEN2" s="46"/>
      <c r="VEO2" s="46"/>
      <c r="VEP2" s="46"/>
      <c r="VEQ2" s="46"/>
      <c r="VER2" s="46"/>
      <c r="VES2" s="46"/>
      <c r="VET2" s="46"/>
      <c r="VEU2" s="46"/>
      <c r="VEV2" s="46"/>
      <c r="VEW2" s="46"/>
      <c r="VEX2" s="46"/>
      <c r="VEY2" s="46"/>
      <c r="VEZ2" s="46"/>
      <c r="VFA2" s="46"/>
      <c r="VFB2" s="46"/>
      <c r="VFC2" s="46"/>
      <c r="VFD2" s="46"/>
      <c r="VFE2" s="46"/>
      <c r="VFF2" s="46"/>
      <c r="VFG2" s="46"/>
      <c r="VFH2" s="46"/>
      <c r="VFI2" s="46"/>
      <c r="VFJ2" s="46"/>
      <c r="VFK2" s="46"/>
      <c r="VFL2" s="46"/>
      <c r="VFM2" s="46"/>
      <c r="VFN2" s="46"/>
      <c r="VFO2" s="46"/>
      <c r="VFP2" s="46"/>
      <c r="VFQ2" s="46"/>
      <c r="VFR2" s="46"/>
      <c r="VFS2" s="46"/>
      <c r="VFT2" s="46"/>
      <c r="VFU2" s="46"/>
      <c r="VFV2" s="46"/>
      <c r="VFW2" s="46"/>
      <c r="VFX2" s="46"/>
      <c r="VFY2" s="46"/>
      <c r="VFZ2" s="46"/>
      <c r="VGA2" s="46"/>
      <c r="VGB2" s="46"/>
      <c r="VGC2" s="46"/>
      <c r="VGD2" s="46"/>
      <c r="VGE2" s="46"/>
      <c r="VGF2" s="46"/>
      <c r="VGG2" s="46"/>
      <c r="VGH2" s="46"/>
      <c r="VGI2" s="46"/>
      <c r="VGJ2" s="46"/>
      <c r="VGK2" s="46"/>
      <c r="VGL2" s="46"/>
      <c r="VGM2" s="46"/>
      <c r="VGN2" s="46"/>
      <c r="VGO2" s="46"/>
      <c r="VGP2" s="46"/>
      <c r="VGQ2" s="46"/>
      <c r="VGR2" s="46"/>
      <c r="VGS2" s="46"/>
      <c r="VGT2" s="46"/>
      <c r="VGU2" s="46"/>
      <c r="VGV2" s="46"/>
      <c r="VGW2" s="46"/>
      <c r="VGX2" s="46"/>
      <c r="VGY2" s="46"/>
      <c r="VGZ2" s="46"/>
      <c r="VHA2" s="46"/>
      <c r="VHB2" s="46"/>
      <c r="VHC2" s="46"/>
      <c r="VHD2" s="46"/>
      <c r="VHE2" s="46"/>
      <c r="VHF2" s="46"/>
      <c r="VHG2" s="46"/>
      <c r="VHH2" s="46"/>
      <c r="VHI2" s="46"/>
      <c r="VHJ2" s="46"/>
      <c r="VHK2" s="46"/>
      <c r="VHL2" s="46"/>
      <c r="VHM2" s="46"/>
      <c r="VHN2" s="46"/>
      <c r="VHO2" s="46"/>
      <c r="VHP2" s="46"/>
      <c r="VHQ2" s="46"/>
      <c r="VHR2" s="46"/>
      <c r="VHS2" s="46"/>
      <c r="VHT2" s="46"/>
      <c r="VHU2" s="46"/>
      <c r="VHV2" s="46"/>
      <c r="VHW2" s="46"/>
      <c r="VHX2" s="46"/>
      <c r="VHY2" s="46"/>
      <c r="VHZ2" s="46"/>
      <c r="VIA2" s="46"/>
      <c r="VIB2" s="46"/>
      <c r="VIC2" s="46"/>
      <c r="VID2" s="46"/>
      <c r="VIE2" s="46"/>
      <c r="VIF2" s="46"/>
      <c r="VIG2" s="46"/>
      <c r="VIH2" s="46"/>
      <c r="VII2" s="46"/>
      <c r="VIJ2" s="46"/>
      <c r="VIK2" s="46"/>
      <c r="VIL2" s="46"/>
      <c r="VIM2" s="46"/>
      <c r="VIN2" s="46"/>
      <c r="VIO2" s="46"/>
      <c r="VIP2" s="46"/>
      <c r="VIQ2" s="46"/>
      <c r="VIR2" s="46"/>
      <c r="VIS2" s="46"/>
      <c r="VIT2" s="46"/>
      <c r="VIU2" s="46"/>
      <c r="VIV2" s="46"/>
      <c r="VIW2" s="46"/>
      <c r="VIX2" s="46"/>
      <c r="VIY2" s="46"/>
      <c r="VIZ2" s="46"/>
      <c r="VJA2" s="46"/>
      <c r="VJB2" s="46"/>
      <c r="VJC2" s="46"/>
      <c r="VJD2" s="46"/>
      <c r="VJE2" s="46"/>
      <c r="VJF2" s="46"/>
      <c r="VJG2" s="46"/>
      <c r="VJH2" s="46"/>
      <c r="VJI2" s="46"/>
      <c r="VJJ2" s="46"/>
      <c r="VJK2" s="46"/>
      <c r="VJL2" s="46"/>
      <c r="VJM2" s="46"/>
      <c r="VJN2" s="46"/>
      <c r="VJO2" s="46"/>
      <c r="VJP2" s="46"/>
      <c r="VJQ2" s="46"/>
      <c r="VJR2" s="46"/>
      <c r="VJS2" s="46"/>
      <c r="VJT2" s="46"/>
      <c r="VJU2" s="46"/>
      <c r="VJV2" s="46"/>
      <c r="VJW2" s="46"/>
      <c r="VJX2" s="46"/>
      <c r="VJY2" s="46"/>
      <c r="VJZ2" s="46"/>
      <c r="VKA2" s="46"/>
      <c r="VKB2" s="46"/>
      <c r="VKC2" s="46"/>
      <c r="VKD2" s="46"/>
      <c r="VKE2" s="46"/>
      <c r="VKF2" s="46"/>
      <c r="VKG2" s="46"/>
      <c r="VKH2" s="46"/>
      <c r="VKI2" s="46"/>
      <c r="VKJ2" s="46"/>
      <c r="VKK2" s="46"/>
      <c r="VKL2" s="46"/>
      <c r="VKM2" s="46"/>
      <c r="VKN2" s="46"/>
      <c r="VKO2" s="46"/>
      <c r="VKP2" s="46"/>
      <c r="VKQ2" s="46"/>
      <c r="VKR2" s="46"/>
      <c r="VKS2" s="46"/>
      <c r="VKT2" s="46"/>
      <c r="VKU2" s="46"/>
      <c r="VKV2" s="46"/>
      <c r="VKW2" s="46"/>
      <c r="VKX2" s="46"/>
      <c r="VKY2" s="46"/>
      <c r="VKZ2" s="46"/>
      <c r="VLA2" s="46"/>
      <c r="VLB2" s="46"/>
      <c r="VLC2" s="46"/>
      <c r="VLD2" s="46"/>
      <c r="VLE2" s="46"/>
      <c r="VLF2" s="46"/>
      <c r="VLG2" s="46"/>
      <c r="VLH2" s="46"/>
      <c r="VLI2" s="46"/>
      <c r="VLJ2" s="46"/>
      <c r="VLK2" s="46"/>
      <c r="VLL2" s="46"/>
      <c r="VLM2" s="46"/>
      <c r="VLN2" s="46"/>
      <c r="VLO2" s="46"/>
      <c r="VLP2" s="46"/>
      <c r="VLQ2" s="46"/>
      <c r="VLR2" s="46"/>
      <c r="VLS2" s="46"/>
      <c r="VLT2" s="46"/>
      <c r="VLU2" s="46"/>
      <c r="VLV2" s="46"/>
      <c r="VLW2" s="46"/>
      <c r="VLX2" s="46"/>
      <c r="VLY2" s="46"/>
      <c r="VLZ2" s="46"/>
      <c r="VMA2" s="46"/>
      <c r="VMB2" s="46"/>
      <c r="VMC2" s="46"/>
      <c r="VMD2" s="46"/>
      <c r="VME2" s="46"/>
      <c r="VMF2" s="46"/>
      <c r="VMG2" s="46"/>
      <c r="VMH2" s="46"/>
      <c r="VMI2" s="46"/>
      <c r="VMJ2" s="46"/>
      <c r="VMK2" s="46"/>
      <c r="VML2" s="46"/>
      <c r="VMM2" s="46"/>
      <c r="VMN2" s="46"/>
      <c r="VMO2" s="46"/>
      <c r="VMP2" s="46"/>
      <c r="VMQ2" s="46"/>
      <c r="VMR2" s="46"/>
      <c r="VMS2" s="46"/>
      <c r="VMT2" s="46"/>
      <c r="VMU2" s="46"/>
      <c r="VMV2" s="46"/>
      <c r="VMW2" s="46"/>
      <c r="VMX2" s="46"/>
      <c r="VMY2" s="46"/>
      <c r="VMZ2" s="46"/>
      <c r="VNA2" s="46"/>
      <c r="VNB2" s="46"/>
      <c r="VNC2" s="46"/>
      <c r="VND2" s="46"/>
      <c r="VNE2" s="46"/>
      <c r="VNF2" s="46"/>
      <c r="VNG2" s="46"/>
      <c r="VNH2" s="46"/>
      <c r="VNI2" s="46"/>
      <c r="VNJ2" s="46"/>
      <c r="VNK2" s="46"/>
      <c r="VNL2" s="46"/>
      <c r="VNM2" s="46"/>
      <c r="VNN2" s="46"/>
      <c r="VNO2" s="46"/>
      <c r="VNP2" s="46"/>
      <c r="VNQ2" s="46"/>
      <c r="VNR2" s="46"/>
      <c r="VNS2" s="46"/>
      <c r="VNT2" s="46"/>
      <c r="VNU2" s="46"/>
      <c r="VNV2" s="46"/>
      <c r="VNW2" s="46"/>
      <c r="VNX2" s="46"/>
      <c r="VNY2" s="46"/>
      <c r="VNZ2" s="46"/>
      <c r="VOA2" s="46"/>
      <c r="VOB2" s="46"/>
      <c r="VOC2" s="46"/>
      <c r="VOD2" s="46"/>
      <c r="VOE2" s="46"/>
      <c r="VOF2" s="46"/>
      <c r="VOG2" s="46"/>
      <c r="VOH2" s="46"/>
      <c r="VOI2" s="46"/>
      <c r="VOJ2" s="46"/>
      <c r="VOK2" s="46"/>
      <c r="VOL2" s="46"/>
      <c r="VOM2" s="46"/>
      <c r="VON2" s="46"/>
      <c r="VOO2" s="46"/>
      <c r="VOP2" s="46"/>
      <c r="VOQ2" s="46"/>
      <c r="VOR2" s="46"/>
      <c r="VOS2" s="46"/>
      <c r="VOT2" s="46"/>
      <c r="VOU2" s="46"/>
      <c r="VOV2" s="46"/>
      <c r="VOW2" s="46"/>
      <c r="VOX2" s="46"/>
      <c r="VOY2" s="46"/>
      <c r="VOZ2" s="46"/>
      <c r="VPA2" s="46"/>
      <c r="VPB2" s="46"/>
      <c r="VPC2" s="46"/>
      <c r="VPD2" s="46"/>
      <c r="VPE2" s="46"/>
      <c r="VPF2" s="46"/>
      <c r="VPG2" s="46"/>
      <c r="VPH2" s="46"/>
      <c r="VPI2" s="46"/>
      <c r="VPJ2" s="46"/>
      <c r="VPK2" s="46"/>
      <c r="VPL2" s="46"/>
      <c r="VPM2" s="46"/>
      <c r="VPN2" s="46"/>
      <c r="VPO2" s="46"/>
      <c r="VPP2" s="46"/>
      <c r="VPQ2" s="46"/>
      <c r="VPR2" s="46"/>
      <c r="VPS2" s="46"/>
      <c r="VPT2" s="46"/>
      <c r="VPU2" s="46"/>
      <c r="VPV2" s="46"/>
      <c r="VPW2" s="46"/>
      <c r="VPX2" s="46"/>
      <c r="VPY2" s="46"/>
      <c r="VPZ2" s="46"/>
      <c r="VQA2" s="46"/>
      <c r="VQB2" s="46"/>
      <c r="VQC2" s="46"/>
      <c r="VQD2" s="46"/>
      <c r="VQE2" s="46"/>
      <c r="VQF2" s="46"/>
      <c r="VQG2" s="46"/>
      <c r="VQH2" s="46"/>
      <c r="VQI2" s="46"/>
      <c r="VQJ2" s="46"/>
      <c r="VQK2" s="46"/>
      <c r="VQL2" s="46"/>
      <c r="VQM2" s="46"/>
      <c r="VQN2" s="46"/>
      <c r="VQO2" s="46"/>
      <c r="VQP2" s="46"/>
      <c r="VQQ2" s="46"/>
      <c r="VQR2" s="46"/>
      <c r="VQS2" s="46"/>
      <c r="VQT2" s="46"/>
      <c r="VQU2" s="46"/>
      <c r="VQV2" s="46"/>
      <c r="VQW2" s="46"/>
      <c r="VQX2" s="46"/>
      <c r="VQY2" s="46"/>
      <c r="VQZ2" s="46"/>
      <c r="VRA2" s="46"/>
      <c r="VRB2" s="46"/>
      <c r="VRC2" s="46"/>
      <c r="VRD2" s="46"/>
      <c r="VRE2" s="46"/>
      <c r="VRF2" s="46"/>
      <c r="VRG2" s="46"/>
      <c r="VRH2" s="46"/>
      <c r="VRI2" s="46"/>
      <c r="VRJ2" s="46"/>
      <c r="VRK2" s="46"/>
      <c r="VRL2" s="46"/>
      <c r="VRM2" s="46"/>
      <c r="VRN2" s="46"/>
      <c r="VRO2" s="46"/>
      <c r="VRP2" s="46"/>
      <c r="VRQ2" s="46"/>
      <c r="VRR2" s="46"/>
      <c r="VRS2" s="46"/>
      <c r="VRT2" s="46"/>
      <c r="VRU2" s="46"/>
      <c r="VRV2" s="46"/>
      <c r="VRW2" s="46"/>
      <c r="VRX2" s="46"/>
      <c r="VRY2" s="46"/>
      <c r="VRZ2" s="46"/>
      <c r="VSA2" s="46"/>
      <c r="VSB2" s="46"/>
      <c r="VSC2" s="46"/>
      <c r="VSD2" s="46"/>
      <c r="VSE2" s="46"/>
      <c r="VSF2" s="46"/>
      <c r="VSG2" s="46"/>
      <c r="VSH2" s="46"/>
      <c r="VSI2" s="46"/>
      <c r="VSJ2" s="46"/>
      <c r="VSK2" s="46"/>
      <c r="VSL2" s="46"/>
      <c r="VSM2" s="46"/>
      <c r="VSN2" s="46"/>
      <c r="VSO2" s="46"/>
      <c r="VSP2" s="46"/>
      <c r="VSQ2" s="46"/>
      <c r="VSR2" s="46"/>
      <c r="VSS2" s="46"/>
      <c r="VST2" s="46"/>
      <c r="VSU2" s="46"/>
      <c r="VSV2" s="46"/>
      <c r="VSW2" s="46"/>
      <c r="VSX2" s="46"/>
      <c r="VSY2" s="46"/>
      <c r="VSZ2" s="46"/>
      <c r="VTA2" s="46"/>
      <c r="VTB2" s="46"/>
      <c r="VTC2" s="46"/>
      <c r="VTD2" s="46"/>
      <c r="VTE2" s="46"/>
      <c r="VTF2" s="46"/>
      <c r="VTG2" s="46"/>
      <c r="VTH2" s="46"/>
      <c r="VTI2" s="46"/>
      <c r="VTJ2" s="46"/>
      <c r="VTK2" s="46"/>
      <c r="VTL2" s="46"/>
      <c r="VTM2" s="46"/>
      <c r="VTN2" s="46"/>
      <c r="VTO2" s="46"/>
      <c r="VTP2" s="46"/>
      <c r="VTQ2" s="46"/>
      <c r="VTR2" s="46"/>
      <c r="VTS2" s="46"/>
      <c r="VTT2" s="46"/>
      <c r="VTU2" s="46"/>
      <c r="VTV2" s="46"/>
      <c r="VTW2" s="46"/>
      <c r="VTX2" s="46"/>
      <c r="VTY2" s="46"/>
      <c r="VTZ2" s="46"/>
      <c r="VUA2" s="46"/>
      <c r="VUB2" s="46"/>
      <c r="VUC2" s="46"/>
      <c r="VUD2" s="46"/>
      <c r="VUE2" s="46"/>
      <c r="VUF2" s="46"/>
      <c r="VUG2" s="46"/>
      <c r="VUH2" s="46"/>
      <c r="VUI2" s="46"/>
      <c r="VUJ2" s="46"/>
      <c r="VUK2" s="46"/>
      <c r="VUL2" s="46"/>
      <c r="VUM2" s="46"/>
      <c r="VUN2" s="46"/>
      <c r="VUO2" s="46"/>
      <c r="VUP2" s="46"/>
      <c r="VUQ2" s="46"/>
      <c r="VUR2" s="46"/>
      <c r="VUS2" s="46"/>
      <c r="VUT2" s="46"/>
      <c r="VUU2" s="46"/>
      <c r="VUV2" s="46"/>
      <c r="VUW2" s="46"/>
      <c r="VUX2" s="46"/>
      <c r="VUY2" s="46"/>
      <c r="VUZ2" s="46"/>
      <c r="VVA2" s="46"/>
      <c r="VVB2" s="46"/>
      <c r="VVC2" s="46"/>
      <c r="VVD2" s="46"/>
      <c r="VVE2" s="46"/>
      <c r="VVF2" s="46"/>
      <c r="VVG2" s="46"/>
      <c r="VVH2" s="46"/>
      <c r="VVI2" s="46"/>
      <c r="VVJ2" s="46"/>
      <c r="VVK2" s="46"/>
      <c r="VVL2" s="46"/>
      <c r="VVM2" s="46"/>
      <c r="VVN2" s="46"/>
      <c r="VVO2" s="46"/>
      <c r="VVP2" s="46"/>
      <c r="VVQ2" s="46"/>
      <c r="VVR2" s="46"/>
      <c r="VVS2" s="46"/>
      <c r="VVT2" s="46"/>
      <c r="VVU2" s="46"/>
      <c r="VVV2" s="46"/>
      <c r="VVW2" s="46"/>
      <c r="VVX2" s="46"/>
      <c r="VVY2" s="46"/>
      <c r="VVZ2" s="46"/>
      <c r="VWA2" s="46"/>
      <c r="VWB2" s="46"/>
      <c r="VWC2" s="46"/>
      <c r="VWD2" s="46"/>
      <c r="VWE2" s="46"/>
      <c r="VWF2" s="46"/>
      <c r="VWG2" s="46"/>
      <c r="VWH2" s="46"/>
      <c r="VWI2" s="46"/>
      <c r="VWJ2" s="46"/>
      <c r="VWK2" s="46"/>
      <c r="VWL2" s="46"/>
      <c r="VWM2" s="46"/>
      <c r="VWN2" s="46"/>
      <c r="VWO2" s="46"/>
      <c r="VWP2" s="46"/>
      <c r="VWQ2" s="46"/>
      <c r="VWR2" s="46"/>
      <c r="VWS2" s="46"/>
      <c r="VWT2" s="46"/>
      <c r="VWU2" s="46"/>
      <c r="VWV2" s="46"/>
      <c r="VWW2" s="46"/>
      <c r="VWX2" s="46"/>
      <c r="VWY2" s="46"/>
      <c r="VWZ2" s="46"/>
      <c r="VXA2" s="46"/>
      <c r="VXB2" s="46"/>
      <c r="VXC2" s="46"/>
      <c r="VXD2" s="46"/>
      <c r="VXE2" s="46"/>
      <c r="VXF2" s="46"/>
      <c r="VXG2" s="46"/>
      <c r="VXH2" s="46"/>
      <c r="VXI2" s="46"/>
      <c r="VXJ2" s="46"/>
      <c r="VXK2" s="46"/>
      <c r="VXL2" s="46"/>
      <c r="VXM2" s="46"/>
      <c r="VXN2" s="46"/>
      <c r="VXO2" s="46"/>
      <c r="VXP2" s="46"/>
      <c r="VXQ2" s="46"/>
      <c r="VXR2" s="46"/>
      <c r="VXS2" s="46"/>
      <c r="VXT2" s="46"/>
      <c r="VXU2" s="46"/>
      <c r="VXV2" s="46"/>
      <c r="VXW2" s="46"/>
      <c r="VXX2" s="46"/>
      <c r="VXY2" s="46"/>
      <c r="VXZ2" s="46"/>
      <c r="VYA2" s="46"/>
      <c r="VYB2" s="46"/>
      <c r="VYC2" s="46"/>
      <c r="VYD2" s="46"/>
      <c r="VYE2" s="46"/>
      <c r="VYF2" s="46"/>
      <c r="VYG2" s="46"/>
      <c r="VYH2" s="46"/>
      <c r="VYI2" s="46"/>
      <c r="VYJ2" s="46"/>
      <c r="VYK2" s="46"/>
      <c r="VYL2" s="46"/>
      <c r="VYM2" s="46"/>
      <c r="VYN2" s="46"/>
      <c r="VYO2" s="46"/>
      <c r="VYP2" s="46"/>
      <c r="VYQ2" s="46"/>
      <c r="VYR2" s="46"/>
      <c r="VYS2" s="46"/>
      <c r="VYT2" s="46"/>
      <c r="VYU2" s="46"/>
      <c r="VYV2" s="46"/>
      <c r="VYW2" s="46"/>
      <c r="VYX2" s="46"/>
      <c r="VYY2" s="46"/>
      <c r="VYZ2" s="46"/>
      <c r="VZA2" s="46"/>
      <c r="VZB2" s="46"/>
      <c r="VZC2" s="46"/>
      <c r="VZD2" s="46"/>
      <c r="VZE2" s="46"/>
      <c r="VZF2" s="46"/>
      <c r="VZG2" s="46"/>
      <c r="VZH2" s="46"/>
      <c r="VZI2" s="46"/>
      <c r="VZJ2" s="46"/>
      <c r="VZK2" s="46"/>
      <c r="VZL2" s="46"/>
      <c r="VZM2" s="46"/>
      <c r="VZN2" s="46"/>
      <c r="VZO2" s="46"/>
      <c r="VZP2" s="46"/>
      <c r="VZQ2" s="46"/>
      <c r="VZR2" s="46"/>
      <c r="VZS2" s="46"/>
      <c r="VZT2" s="46"/>
      <c r="VZU2" s="46"/>
      <c r="VZV2" s="46"/>
      <c r="VZW2" s="46"/>
      <c r="VZX2" s="46"/>
      <c r="VZY2" s="46"/>
      <c r="VZZ2" s="46"/>
      <c r="WAA2" s="46"/>
      <c r="WAB2" s="46"/>
      <c r="WAC2" s="46"/>
      <c r="WAD2" s="46"/>
      <c r="WAE2" s="46"/>
      <c r="WAF2" s="46"/>
      <c r="WAG2" s="46"/>
      <c r="WAH2" s="46"/>
      <c r="WAI2" s="46"/>
      <c r="WAJ2" s="46"/>
      <c r="WAK2" s="46"/>
      <c r="WAL2" s="46"/>
      <c r="WAM2" s="46"/>
      <c r="WAN2" s="46"/>
      <c r="WAO2" s="46"/>
      <c r="WAP2" s="46"/>
      <c r="WAQ2" s="46"/>
      <c r="WAR2" s="46"/>
      <c r="WAS2" s="46"/>
      <c r="WAT2" s="46"/>
      <c r="WAU2" s="46"/>
      <c r="WAV2" s="46"/>
      <c r="WAW2" s="46"/>
      <c r="WAX2" s="46"/>
      <c r="WAY2" s="46"/>
      <c r="WAZ2" s="46"/>
      <c r="WBA2" s="46"/>
      <c r="WBB2" s="46"/>
      <c r="WBC2" s="46"/>
      <c r="WBD2" s="46"/>
      <c r="WBE2" s="46"/>
      <c r="WBF2" s="46"/>
      <c r="WBG2" s="46"/>
      <c r="WBH2" s="46"/>
      <c r="WBI2" s="46"/>
      <c r="WBJ2" s="46"/>
      <c r="WBK2" s="46"/>
      <c r="WBL2" s="46"/>
      <c r="WBM2" s="46"/>
      <c r="WBN2" s="46"/>
      <c r="WBO2" s="46"/>
      <c r="WBP2" s="46"/>
      <c r="WBQ2" s="46"/>
      <c r="WBR2" s="46"/>
      <c r="WBS2" s="46"/>
      <c r="WBT2" s="46"/>
      <c r="WBU2" s="46"/>
      <c r="WBV2" s="46"/>
      <c r="WBW2" s="46"/>
      <c r="WBX2" s="46"/>
      <c r="WBY2" s="46"/>
      <c r="WBZ2" s="46"/>
      <c r="WCA2" s="46"/>
      <c r="WCB2" s="46"/>
      <c r="WCC2" s="46"/>
      <c r="WCD2" s="46"/>
      <c r="WCE2" s="46"/>
      <c r="WCF2" s="46"/>
      <c r="WCG2" s="46"/>
      <c r="WCH2" s="46"/>
      <c r="WCI2" s="46"/>
      <c r="WCJ2" s="46"/>
      <c r="WCK2" s="46"/>
      <c r="WCL2" s="46"/>
      <c r="WCM2" s="46"/>
      <c r="WCN2" s="46"/>
      <c r="WCO2" s="46"/>
      <c r="WCP2" s="46"/>
      <c r="WCQ2" s="46"/>
      <c r="WCR2" s="46"/>
      <c r="WCS2" s="46"/>
      <c r="WCT2" s="46"/>
      <c r="WCU2" s="46"/>
      <c r="WCV2" s="46"/>
      <c r="WCW2" s="46"/>
      <c r="WCX2" s="46"/>
      <c r="WCY2" s="46"/>
      <c r="WCZ2" s="46"/>
      <c r="WDA2" s="46"/>
      <c r="WDB2" s="46"/>
      <c r="WDC2" s="46"/>
      <c r="WDD2" s="46"/>
      <c r="WDE2" s="46"/>
      <c r="WDF2" s="46"/>
      <c r="WDG2" s="46"/>
      <c r="WDH2" s="46"/>
      <c r="WDI2" s="46"/>
      <c r="WDJ2" s="46"/>
      <c r="WDK2" s="46"/>
      <c r="WDL2" s="46"/>
      <c r="WDM2" s="46"/>
      <c r="WDN2" s="46"/>
      <c r="WDO2" s="46"/>
      <c r="WDP2" s="46"/>
      <c r="WDQ2" s="46"/>
      <c r="WDR2" s="46"/>
      <c r="WDS2" s="46"/>
      <c r="WDT2" s="46"/>
      <c r="WDU2" s="46"/>
      <c r="WDV2" s="46"/>
      <c r="WDW2" s="46"/>
      <c r="WDX2" s="46"/>
      <c r="WDY2" s="46"/>
      <c r="WDZ2" s="46"/>
      <c r="WEA2" s="46"/>
      <c r="WEB2" s="46"/>
      <c r="WEC2" s="46"/>
      <c r="WED2" s="46"/>
      <c r="WEE2" s="46"/>
      <c r="WEF2" s="46"/>
      <c r="WEG2" s="46"/>
      <c r="WEH2" s="46"/>
      <c r="WEI2" s="46"/>
      <c r="WEJ2" s="46"/>
      <c r="WEK2" s="46"/>
      <c r="WEL2" s="46"/>
      <c r="WEM2" s="46"/>
      <c r="WEN2" s="46"/>
      <c r="WEO2" s="46"/>
      <c r="WEP2" s="46"/>
      <c r="WEQ2" s="46"/>
      <c r="WER2" s="46"/>
      <c r="WES2" s="46"/>
      <c r="WET2" s="46"/>
      <c r="WEU2" s="46"/>
      <c r="WEV2" s="46"/>
      <c r="WEW2" s="46"/>
      <c r="WEX2" s="46"/>
      <c r="WEY2" s="46"/>
      <c r="WEZ2" s="46"/>
      <c r="WFA2" s="46"/>
      <c r="WFB2" s="46"/>
      <c r="WFC2" s="46"/>
      <c r="WFD2" s="46"/>
      <c r="WFE2" s="46"/>
      <c r="WFF2" s="46"/>
      <c r="WFG2" s="46"/>
      <c r="WFH2" s="46"/>
      <c r="WFI2" s="46"/>
      <c r="WFJ2" s="46"/>
      <c r="WFK2" s="46"/>
      <c r="WFL2" s="46"/>
      <c r="WFM2" s="46"/>
      <c r="WFN2" s="46"/>
      <c r="WFO2" s="46"/>
      <c r="WFP2" s="46"/>
      <c r="WFQ2" s="46"/>
      <c r="WFR2" s="46"/>
      <c r="WFS2" s="46"/>
      <c r="WFT2" s="46"/>
      <c r="WFU2" s="46"/>
      <c r="WFV2" s="46"/>
      <c r="WFW2" s="46"/>
      <c r="WFX2" s="46"/>
      <c r="WFY2" s="46"/>
      <c r="WFZ2" s="46"/>
      <c r="WGA2" s="46"/>
      <c r="WGB2" s="46"/>
      <c r="WGC2" s="46"/>
      <c r="WGD2" s="46"/>
      <c r="WGE2" s="46"/>
      <c r="WGF2" s="46"/>
      <c r="WGG2" s="46"/>
      <c r="WGH2" s="46"/>
      <c r="WGI2" s="46"/>
      <c r="WGJ2" s="46"/>
      <c r="WGK2" s="46"/>
      <c r="WGL2" s="46"/>
      <c r="WGM2" s="46"/>
      <c r="WGN2" s="46"/>
      <c r="WGO2" s="46"/>
      <c r="WGP2" s="46"/>
      <c r="WGQ2" s="46"/>
      <c r="WGR2" s="46"/>
      <c r="WGS2" s="46"/>
      <c r="WGT2" s="46"/>
      <c r="WGU2" s="46"/>
      <c r="WGV2" s="46"/>
      <c r="WGW2" s="46"/>
      <c r="WGX2" s="46"/>
      <c r="WGY2" s="46"/>
      <c r="WGZ2" s="46"/>
      <c r="WHA2" s="46"/>
      <c r="WHB2" s="46"/>
      <c r="WHC2" s="46"/>
      <c r="WHD2" s="46"/>
      <c r="WHE2" s="46"/>
      <c r="WHF2" s="46"/>
      <c r="WHG2" s="46"/>
      <c r="WHH2" s="46"/>
      <c r="WHI2" s="46"/>
      <c r="WHJ2" s="46"/>
      <c r="WHK2" s="46"/>
      <c r="WHL2" s="46"/>
      <c r="WHM2" s="46"/>
      <c r="WHN2" s="46"/>
      <c r="WHO2" s="46"/>
      <c r="WHP2" s="46"/>
      <c r="WHQ2" s="46"/>
      <c r="WHR2" s="46"/>
      <c r="WHS2" s="46"/>
      <c r="WHT2" s="46"/>
      <c r="WHU2" s="46"/>
      <c r="WHV2" s="46"/>
      <c r="WHW2" s="46"/>
      <c r="WHX2" s="46"/>
      <c r="WHY2" s="46"/>
      <c r="WHZ2" s="46"/>
      <c r="WIA2" s="46"/>
      <c r="WIB2" s="46"/>
      <c r="WIC2" s="46"/>
      <c r="WID2" s="46"/>
      <c r="WIE2" s="46"/>
      <c r="WIF2" s="46"/>
      <c r="WIG2" s="46"/>
      <c r="WIH2" s="46"/>
      <c r="WII2" s="46"/>
      <c r="WIJ2" s="46"/>
      <c r="WIK2" s="46"/>
      <c r="WIL2" s="46"/>
      <c r="WIM2" s="46"/>
      <c r="WIN2" s="46"/>
      <c r="WIO2" s="46"/>
      <c r="WIP2" s="46"/>
      <c r="WIQ2" s="46"/>
      <c r="WIR2" s="46"/>
      <c r="WIS2" s="46"/>
      <c r="WIT2" s="46"/>
      <c r="WIU2" s="46"/>
      <c r="WIV2" s="46"/>
      <c r="WIW2" s="46"/>
      <c r="WIX2" s="46"/>
      <c r="WIY2" s="46"/>
      <c r="WIZ2" s="46"/>
      <c r="WJA2" s="46"/>
      <c r="WJB2" s="46"/>
      <c r="WJC2" s="46"/>
      <c r="WJD2" s="46"/>
      <c r="WJE2" s="46"/>
      <c r="WJF2" s="46"/>
      <c r="WJG2" s="46"/>
      <c r="WJH2" s="46"/>
      <c r="WJI2" s="46"/>
      <c r="WJJ2" s="46"/>
      <c r="WJK2" s="46"/>
      <c r="WJL2" s="46"/>
      <c r="WJM2" s="46"/>
      <c r="WJN2" s="46"/>
      <c r="WJO2" s="46"/>
      <c r="WJP2" s="46"/>
      <c r="WJQ2" s="46"/>
      <c r="WJR2" s="46"/>
      <c r="WJS2" s="46"/>
      <c r="WJT2" s="46"/>
      <c r="WJU2" s="46"/>
      <c r="WJV2" s="46"/>
      <c r="WJW2" s="46"/>
      <c r="WJX2" s="46"/>
      <c r="WJY2" s="46"/>
      <c r="WJZ2" s="46"/>
      <c r="WKA2" s="46"/>
      <c r="WKB2" s="46"/>
      <c r="WKC2" s="46"/>
      <c r="WKD2" s="46"/>
      <c r="WKE2" s="46"/>
      <c r="WKF2" s="46"/>
      <c r="WKG2" s="46"/>
      <c r="WKH2" s="46"/>
      <c r="WKI2" s="46"/>
      <c r="WKJ2" s="46"/>
      <c r="WKK2" s="46"/>
      <c r="WKL2" s="46"/>
      <c r="WKM2" s="46"/>
      <c r="WKN2" s="46"/>
      <c r="WKO2" s="46"/>
      <c r="WKP2" s="46"/>
      <c r="WKQ2" s="46"/>
      <c r="WKR2" s="46"/>
      <c r="WKS2" s="46"/>
      <c r="WKT2" s="46"/>
      <c r="WKU2" s="46"/>
      <c r="WKV2" s="46"/>
      <c r="WKW2" s="46"/>
      <c r="WKX2" s="46"/>
      <c r="WKY2" s="46"/>
      <c r="WKZ2" s="46"/>
      <c r="WLA2" s="46"/>
      <c r="WLB2" s="46"/>
      <c r="WLC2" s="46"/>
      <c r="WLD2" s="46"/>
      <c r="WLE2" s="46"/>
      <c r="WLF2" s="46"/>
      <c r="WLG2" s="46"/>
      <c r="WLH2" s="46"/>
      <c r="WLI2" s="46"/>
      <c r="WLJ2" s="46"/>
      <c r="WLK2" s="46"/>
      <c r="WLL2" s="46"/>
      <c r="WLM2" s="46"/>
      <c r="WLN2" s="46"/>
      <c r="WLO2" s="46"/>
      <c r="WLP2" s="46"/>
      <c r="WLQ2" s="46"/>
      <c r="WLR2" s="46"/>
      <c r="WLS2" s="46"/>
      <c r="WLT2" s="46"/>
      <c r="WLU2" s="46"/>
      <c r="WLV2" s="46"/>
      <c r="WLW2" s="46"/>
      <c r="WLX2" s="46"/>
      <c r="WLY2" s="46"/>
      <c r="WLZ2" s="46"/>
      <c r="WMA2" s="46"/>
      <c r="WMB2" s="46"/>
      <c r="WMC2" s="46"/>
      <c r="WMD2" s="46"/>
      <c r="WME2" s="46"/>
      <c r="WMF2" s="46"/>
      <c r="WMG2" s="46"/>
      <c r="WMH2" s="46"/>
      <c r="WMI2" s="46"/>
      <c r="WMJ2" s="46"/>
      <c r="WMK2" s="46"/>
      <c r="WML2" s="46"/>
      <c r="WMM2" s="46"/>
      <c r="WMN2" s="46"/>
      <c r="WMO2" s="46"/>
      <c r="WMP2" s="46"/>
      <c r="WMQ2" s="46"/>
      <c r="WMR2" s="46"/>
      <c r="WMS2" s="46"/>
      <c r="WMT2" s="46"/>
      <c r="WMU2" s="46"/>
      <c r="WMV2" s="46"/>
      <c r="WMW2" s="46"/>
      <c r="WMX2" s="46"/>
      <c r="WMY2" s="46"/>
      <c r="WMZ2" s="46"/>
      <c r="WNA2" s="46"/>
      <c r="WNB2" s="46"/>
      <c r="WNC2" s="46"/>
      <c r="WND2" s="46"/>
      <c r="WNE2" s="46"/>
      <c r="WNF2" s="46"/>
      <c r="WNG2" s="46"/>
      <c r="WNH2" s="46"/>
      <c r="WNI2" s="46"/>
      <c r="WNJ2" s="46"/>
      <c r="WNK2" s="46"/>
      <c r="WNL2" s="46"/>
      <c r="WNM2" s="46"/>
      <c r="WNN2" s="46"/>
      <c r="WNO2" s="46"/>
      <c r="WNP2" s="46"/>
      <c r="WNQ2" s="46"/>
      <c r="WNR2" s="46"/>
      <c r="WNS2" s="46"/>
      <c r="WNT2" s="46"/>
      <c r="WNU2" s="46"/>
      <c r="WNV2" s="46"/>
      <c r="WNW2" s="46"/>
      <c r="WNX2" s="46"/>
      <c r="WNY2" s="46"/>
      <c r="WNZ2" s="46"/>
      <c r="WOA2" s="46"/>
      <c r="WOB2" s="46"/>
      <c r="WOC2" s="46"/>
      <c r="WOD2" s="46"/>
      <c r="WOE2" s="46"/>
      <c r="WOF2" s="46"/>
      <c r="WOG2" s="46"/>
      <c r="WOH2" s="46"/>
      <c r="WOI2" s="46"/>
      <c r="WOJ2" s="46"/>
      <c r="WOK2" s="46"/>
      <c r="WOL2" s="46"/>
      <c r="WOM2" s="46"/>
      <c r="WON2" s="46"/>
      <c r="WOO2" s="46"/>
      <c r="WOP2" s="46"/>
      <c r="WOQ2" s="46"/>
      <c r="WOR2" s="46"/>
      <c r="WOS2" s="46"/>
      <c r="WOT2" s="46"/>
      <c r="WOU2" s="46"/>
      <c r="WOV2" s="46"/>
      <c r="WOW2" s="46"/>
      <c r="WOX2" s="46"/>
      <c r="WOY2" s="46"/>
      <c r="WOZ2" s="46"/>
      <c r="WPA2" s="46"/>
      <c r="WPB2" s="46"/>
      <c r="WPC2" s="46"/>
      <c r="WPD2" s="46"/>
      <c r="WPE2" s="46"/>
      <c r="WPF2" s="46"/>
      <c r="WPG2" s="46"/>
      <c r="WPH2" s="46"/>
      <c r="WPI2" s="46"/>
      <c r="WPJ2" s="46"/>
      <c r="WPK2" s="46"/>
      <c r="WPL2" s="46"/>
      <c r="WPM2" s="46"/>
      <c r="WPN2" s="46"/>
      <c r="WPO2" s="46"/>
      <c r="WPP2" s="46"/>
      <c r="WPQ2" s="46"/>
      <c r="WPR2" s="46"/>
      <c r="WPS2" s="46"/>
      <c r="WPT2" s="46"/>
      <c r="WPU2" s="46"/>
      <c r="WPV2" s="46"/>
      <c r="WPW2" s="46"/>
      <c r="WPX2" s="46"/>
      <c r="WPY2" s="46"/>
      <c r="WPZ2" s="46"/>
      <c r="WQA2" s="46"/>
      <c r="WQB2" s="46"/>
      <c r="WQC2" s="46"/>
      <c r="WQD2" s="46"/>
      <c r="WQE2" s="46"/>
      <c r="WQF2" s="46"/>
      <c r="WQG2" s="46"/>
      <c r="WQH2" s="46"/>
      <c r="WQI2" s="46"/>
      <c r="WQJ2" s="46"/>
      <c r="WQK2" s="46"/>
      <c r="WQL2" s="46"/>
      <c r="WQM2" s="46"/>
      <c r="WQN2" s="46"/>
      <c r="WQO2" s="46"/>
      <c r="WQP2" s="46"/>
      <c r="WQQ2" s="46"/>
      <c r="WQR2" s="46"/>
      <c r="WQS2" s="46"/>
      <c r="WQT2" s="46"/>
      <c r="WQU2" s="46"/>
      <c r="WQV2" s="46"/>
      <c r="WQW2" s="46"/>
      <c r="WQX2" s="46"/>
      <c r="WQY2" s="46"/>
      <c r="WQZ2" s="46"/>
      <c r="WRA2" s="46"/>
      <c r="WRB2" s="46"/>
      <c r="WRC2" s="46"/>
      <c r="WRD2" s="46"/>
      <c r="WRE2" s="46"/>
      <c r="WRF2" s="46"/>
      <c r="WRG2" s="46"/>
      <c r="WRH2" s="46"/>
      <c r="WRI2" s="46"/>
      <c r="WRJ2" s="46"/>
      <c r="WRK2" s="46"/>
      <c r="WRL2" s="46"/>
      <c r="WRM2" s="46"/>
      <c r="WRN2" s="46"/>
      <c r="WRO2" s="46"/>
      <c r="WRP2" s="46"/>
      <c r="WRQ2" s="46"/>
      <c r="WRR2" s="46"/>
      <c r="WRS2" s="46"/>
      <c r="WRT2" s="46"/>
      <c r="WRU2" s="46"/>
      <c r="WRV2" s="46"/>
      <c r="WRW2" s="46"/>
      <c r="WRX2" s="46"/>
      <c r="WRY2" s="46"/>
      <c r="WRZ2" s="46"/>
      <c r="WSA2" s="46"/>
      <c r="WSB2" s="46"/>
      <c r="WSC2" s="46"/>
      <c r="WSD2" s="46"/>
      <c r="WSE2" s="46"/>
      <c r="WSF2" s="46"/>
      <c r="WSG2" s="46"/>
      <c r="WSH2" s="46"/>
      <c r="WSI2" s="46"/>
      <c r="WSJ2" s="46"/>
      <c r="WSK2" s="46"/>
      <c r="WSL2" s="46"/>
      <c r="WSM2" s="46"/>
      <c r="WSN2" s="46"/>
      <c r="WSO2" s="46"/>
      <c r="WSP2" s="46"/>
      <c r="WSQ2" s="46"/>
      <c r="WSR2" s="46"/>
      <c r="WSS2" s="46"/>
      <c r="WST2" s="46"/>
      <c r="WSU2" s="46"/>
      <c r="WSV2" s="46"/>
      <c r="WSW2" s="46"/>
      <c r="WSX2" s="46"/>
      <c r="WSY2" s="46"/>
      <c r="WSZ2" s="46"/>
      <c r="WTA2" s="46"/>
      <c r="WTB2" s="46"/>
      <c r="WTC2" s="46"/>
      <c r="WTD2" s="46"/>
      <c r="WTE2" s="46"/>
      <c r="WTF2" s="46"/>
      <c r="WTG2" s="46"/>
      <c r="WTH2" s="46"/>
      <c r="WTI2" s="46"/>
      <c r="WTJ2" s="46"/>
      <c r="WTK2" s="46"/>
      <c r="WTL2" s="46"/>
      <c r="WTM2" s="46"/>
      <c r="WTN2" s="46"/>
      <c r="WTO2" s="46"/>
      <c r="WTP2" s="46"/>
      <c r="WTQ2" s="46"/>
      <c r="WTR2" s="46"/>
      <c r="WTS2" s="46"/>
      <c r="WTT2" s="46"/>
      <c r="WTU2" s="46"/>
      <c r="WTV2" s="46"/>
      <c r="WTW2" s="46"/>
      <c r="WTX2" s="46"/>
      <c r="WTY2" s="46"/>
      <c r="WTZ2" s="46"/>
      <c r="WUA2" s="46"/>
      <c r="WUB2" s="46"/>
      <c r="WUC2" s="46"/>
      <c r="WUD2" s="46"/>
      <c r="WUE2" s="46"/>
      <c r="WUF2" s="46"/>
      <c r="WUG2" s="46"/>
      <c r="WUH2" s="46"/>
      <c r="WUI2" s="46"/>
      <c r="WUJ2" s="46"/>
      <c r="WUK2" s="46"/>
      <c r="WUL2" s="46"/>
      <c r="WUM2" s="46"/>
      <c r="WUN2" s="46"/>
      <c r="WUO2" s="46"/>
      <c r="WUP2" s="46"/>
      <c r="WUQ2" s="46"/>
      <c r="WUR2" s="46"/>
      <c r="WUS2" s="46"/>
      <c r="WUT2" s="46"/>
      <c r="WUU2" s="46"/>
      <c r="WUV2" s="46"/>
      <c r="WUW2" s="46"/>
      <c r="WUX2" s="46"/>
      <c r="WUY2" s="46"/>
      <c r="WUZ2" s="46"/>
      <c r="WVA2" s="46"/>
      <c r="WVB2" s="46"/>
      <c r="WVC2" s="46"/>
      <c r="WVD2" s="46"/>
      <c r="WVE2" s="46"/>
      <c r="WVF2" s="46"/>
      <c r="WVG2" s="46"/>
      <c r="WVH2" s="46"/>
      <c r="WVI2" s="46"/>
      <c r="WVJ2" s="46"/>
      <c r="WVK2" s="46"/>
      <c r="WVL2" s="46"/>
      <c r="WVM2" s="46"/>
      <c r="WVN2" s="46"/>
      <c r="WVO2" s="46"/>
      <c r="WVP2" s="46"/>
      <c r="WVQ2" s="46"/>
      <c r="WVR2" s="46"/>
      <c r="WVS2" s="46"/>
      <c r="WVT2" s="46"/>
      <c r="WVU2" s="46"/>
      <c r="WVV2" s="46"/>
      <c r="WVW2" s="46"/>
      <c r="WVX2" s="46"/>
      <c r="WVY2" s="46"/>
      <c r="WVZ2" s="46"/>
      <c r="WWA2" s="46"/>
      <c r="WWB2" s="46"/>
      <c r="WWC2" s="46"/>
      <c r="WWD2" s="46"/>
      <c r="WWE2" s="46"/>
      <c r="WWF2" s="46"/>
      <c r="WWG2" s="46"/>
      <c r="WWH2" s="46"/>
      <c r="WWI2" s="46"/>
      <c r="WWJ2" s="46"/>
      <c r="WWK2" s="46"/>
      <c r="WWL2" s="46"/>
      <c r="WWM2" s="46"/>
      <c r="WWN2" s="46"/>
      <c r="WWO2" s="46"/>
      <c r="WWP2" s="46"/>
      <c r="WWQ2" s="46"/>
      <c r="WWR2" s="46"/>
      <c r="WWS2" s="46"/>
      <c r="WWT2" s="46"/>
      <c r="WWU2" s="46"/>
      <c r="WWV2" s="46"/>
      <c r="WWW2" s="46"/>
      <c r="WWX2" s="46"/>
      <c r="WWY2" s="46"/>
      <c r="WWZ2" s="46"/>
      <c r="WXA2" s="46"/>
      <c r="WXB2" s="46"/>
      <c r="WXC2" s="46"/>
      <c r="WXD2" s="46"/>
      <c r="WXE2" s="46"/>
      <c r="WXF2" s="46"/>
      <c r="WXG2" s="46"/>
      <c r="WXH2" s="46"/>
      <c r="WXI2" s="46"/>
      <c r="WXJ2" s="46"/>
      <c r="WXK2" s="46"/>
      <c r="WXL2" s="46"/>
      <c r="WXM2" s="46"/>
      <c r="WXN2" s="46"/>
      <c r="WXO2" s="46"/>
      <c r="WXP2" s="46"/>
      <c r="WXQ2" s="46"/>
      <c r="WXR2" s="46"/>
      <c r="WXS2" s="46"/>
      <c r="WXT2" s="46"/>
      <c r="WXU2" s="46"/>
      <c r="WXV2" s="46"/>
      <c r="WXW2" s="46"/>
      <c r="WXX2" s="46"/>
      <c r="WXY2" s="46"/>
      <c r="WXZ2" s="46"/>
      <c r="WYA2" s="46"/>
      <c r="WYB2" s="46"/>
      <c r="WYC2" s="46"/>
      <c r="WYD2" s="46"/>
      <c r="WYE2" s="46"/>
      <c r="WYF2" s="46"/>
      <c r="WYG2" s="46"/>
      <c r="WYH2" s="46"/>
      <c r="WYI2" s="46"/>
      <c r="WYJ2" s="46"/>
      <c r="WYK2" s="46"/>
      <c r="WYL2" s="46"/>
      <c r="WYM2" s="46"/>
      <c r="WYN2" s="46"/>
      <c r="WYO2" s="46"/>
      <c r="WYP2" s="46"/>
      <c r="WYQ2" s="46"/>
      <c r="WYR2" s="46"/>
      <c r="WYS2" s="46"/>
      <c r="WYT2" s="46"/>
      <c r="WYU2" s="46"/>
      <c r="WYV2" s="46"/>
      <c r="WYW2" s="46"/>
      <c r="WYX2" s="46"/>
      <c r="WYY2" s="46"/>
      <c r="WYZ2" s="46"/>
      <c r="WZA2" s="46"/>
      <c r="WZB2" s="46"/>
      <c r="WZC2" s="46"/>
      <c r="WZD2" s="46"/>
      <c r="WZE2" s="46"/>
      <c r="WZF2" s="46"/>
      <c r="WZG2" s="46"/>
      <c r="WZH2" s="46"/>
      <c r="WZI2" s="46"/>
      <c r="WZJ2" s="46"/>
      <c r="WZK2" s="46"/>
      <c r="WZL2" s="46"/>
      <c r="WZM2" s="46"/>
      <c r="WZN2" s="46"/>
      <c r="WZO2" s="46"/>
      <c r="WZP2" s="46"/>
      <c r="WZQ2" s="46"/>
      <c r="WZR2" s="46"/>
      <c r="WZS2" s="46"/>
      <c r="WZT2" s="46"/>
      <c r="WZU2" s="46"/>
      <c r="WZV2" s="46"/>
      <c r="WZW2" s="46"/>
      <c r="WZX2" s="46"/>
      <c r="WZY2" s="46"/>
      <c r="WZZ2" s="46"/>
      <c r="XAA2" s="46"/>
      <c r="XAB2" s="46"/>
      <c r="XAC2" s="46"/>
      <c r="XAD2" s="46"/>
      <c r="XAE2" s="46"/>
      <c r="XAF2" s="46"/>
      <c r="XAG2" s="46"/>
      <c r="XAH2" s="46"/>
      <c r="XAI2" s="46"/>
      <c r="XAJ2" s="46"/>
      <c r="XAK2" s="46"/>
      <c r="XAL2" s="46"/>
      <c r="XAM2" s="46"/>
      <c r="XAN2" s="46"/>
      <c r="XAO2" s="46"/>
      <c r="XAP2" s="46"/>
      <c r="XAQ2" s="46"/>
      <c r="XAR2" s="46"/>
      <c r="XAS2" s="46"/>
      <c r="XAT2" s="46"/>
      <c r="XAU2" s="46"/>
      <c r="XAV2" s="46"/>
      <c r="XAW2" s="46"/>
      <c r="XAX2" s="46"/>
      <c r="XAY2" s="46"/>
      <c r="XAZ2" s="46"/>
      <c r="XBA2" s="46"/>
      <c r="XBB2" s="46"/>
      <c r="XBC2" s="46"/>
      <c r="XBD2" s="46"/>
      <c r="XBE2" s="46"/>
      <c r="XBF2" s="46"/>
      <c r="XBG2" s="46"/>
      <c r="XBH2" s="46"/>
      <c r="XBI2" s="46"/>
      <c r="XBJ2" s="46"/>
      <c r="XBK2" s="46"/>
      <c r="XBL2" s="46"/>
      <c r="XBM2" s="46"/>
      <c r="XBN2" s="46"/>
      <c r="XBO2" s="46"/>
      <c r="XBP2" s="46"/>
      <c r="XBQ2" s="46"/>
      <c r="XBR2" s="46"/>
      <c r="XBS2" s="46"/>
      <c r="XBT2" s="46"/>
      <c r="XBU2" s="46"/>
      <c r="XBV2" s="46"/>
      <c r="XBW2" s="46"/>
      <c r="XBX2" s="46"/>
      <c r="XBY2" s="46"/>
      <c r="XBZ2" s="46"/>
      <c r="XCA2" s="46"/>
      <c r="XCB2" s="46"/>
      <c r="XCC2" s="46"/>
      <c r="XCD2" s="46"/>
      <c r="XCE2" s="46"/>
      <c r="XCF2" s="46"/>
      <c r="XCG2" s="46"/>
      <c r="XCH2" s="46"/>
      <c r="XCI2" s="46"/>
      <c r="XCJ2" s="46"/>
      <c r="XCK2" s="46"/>
      <c r="XCL2" s="46"/>
      <c r="XCM2" s="46"/>
      <c r="XCN2" s="46"/>
      <c r="XCO2" s="46"/>
      <c r="XCP2" s="46"/>
      <c r="XCQ2" s="46"/>
      <c r="XCR2" s="46"/>
      <c r="XCS2" s="46"/>
      <c r="XCT2" s="46"/>
      <c r="XCU2" s="46"/>
      <c r="XCV2" s="46"/>
      <c r="XCW2" s="46"/>
      <c r="XCX2" s="46"/>
      <c r="XCY2" s="46"/>
      <c r="XCZ2" s="46"/>
      <c r="XDA2" s="46"/>
      <c r="XDB2" s="46"/>
      <c r="XDC2" s="46"/>
      <c r="XDD2" s="46"/>
      <c r="XDE2" s="46"/>
      <c r="XDF2" s="46"/>
      <c r="XDG2" s="46"/>
      <c r="XDH2" s="46"/>
      <c r="XDI2" s="46"/>
      <c r="XDJ2" s="46"/>
      <c r="XDK2" s="46"/>
      <c r="XDL2" s="46"/>
      <c r="XDM2" s="46"/>
      <c r="XDN2" s="46"/>
      <c r="XDO2" s="46"/>
      <c r="XDP2" s="46"/>
      <c r="XDQ2" s="46"/>
      <c r="XDR2" s="46"/>
      <c r="XDS2" s="46"/>
      <c r="XDT2" s="46"/>
      <c r="XDU2" s="46"/>
      <c r="XDV2" s="46"/>
      <c r="XDW2" s="46"/>
      <c r="XDX2" s="46"/>
      <c r="XDY2" s="46"/>
      <c r="XDZ2" s="46"/>
      <c r="XEA2" s="46"/>
      <c r="XEB2" s="46"/>
      <c r="XEC2" s="46"/>
      <c r="XED2" s="46"/>
      <c r="XEE2" s="46"/>
      <c r="XEF2" s="46"/>
      <c r="XEG2" s="46"/>
      <c r="XEH2" s="46"/>
      <c r="XEI2" s="46"/>
      <c r="XEJ2" s="46"/>
      <c r="XEK2" s="46"/>
      <c r="XEL2" s="46"/>
      <c r="XEM2" s="46"/>
      <c r="XEN2" s="46"/>
      <c r="XEO2" s="46"/>
      <c r="XEP2" s="46"/>
      <c r="XEQ2" s="46"/>
      <c r="XER2" s="46"/>
      <c r="XES2" s="46"/>
      <c r="XET2" s="46"/>
      <c r="XEU2" s="46"/>
      <c r="XEV2" s="46"/>
      <c r="XEW2" s="46"/>
      <c r="XEX2" s="46"/>
      <c r="XEY2" s="46"/>
      <c r="XEZ2" s="46"/>
      <c r="XFA2" s="46"/>
      <c r="XFB2" s="46"/>
      <c r="XFC2" s="46"/>
      <c r="XFD2" s="46"/>
    </row>
    <row r="3" s="143" customFormat="1" ht="26" customHeight="1" spans="1:7">
      <c r="A3" s="148"/>
      <c r="B3" s="148"/>
      <c r="C3" s="169"/>
      <c r="E3" s="149"/>
      <c r="F3" s="149"/>
      <c r="G3" s="149" t="s">
        <v>37</v>
      </c>
    </row>
    <row r="4" s="42" customFormat="1" ht="34" customHeight="1" spans="1:256">
      <c r="A4" s="150" t="s">
        <v>38</v>
      </c>
      <c r="B4" s="150" t="s">
        <v>39</v>
      </c>
      <c r="C4" s="150"/>
      <c r="D4" s="150"/>
      <c r="E4" s="150" t="s">
        <v>40</v>
      </c>
      <c r="F4" s="150"/>
      <c r="G4" s="150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152"/>
      <c r="AN4" s="152"/>
      <c r="AO4" s="152"/>
      <c r="AP4" s="152"/>
      <c r="AQ4" s="152"/>
      <c r="AR4" s="152"/>
      <c r="AS4" s="152"/>
      <c r="AT4" s="152"/>
      <c r="AU4" s="152"/>
      <c r="AV4" s="152"/>
      <c r="AW4" s="152"/>
      <c r="AX4" s="152"/>
      <c r="AY4" s="152"/>
      <c r="AZ4" s="152"/>
      <c r="BA4" s="152"/>
      <c r="BB4" s="152"/>
      <c r="BC4" s="152"/>
      <c r="BD4" s="152"/>
      <c r="BE4" s="152"/>
      <c r="BF4" s="152"/>
      <c r="BG4" s="152"/>
      <c r="BH4" s="152"/>
      <c r="BI4" s="152"/>
      <c r="BJ4" s="152"/>
      <c r="BK4" s="152"/>
      <c r="BL4" s="152"/>
      <c r="BM4" s="152"/>
      <c r="BN4" s="152"/>
      <c r="BO4" s="152"/>
      <c r="BP4" s="152"/>
      <c r="BQ4" s="152"/>
      <c r="BR4" s="152"/>
      <c r="BS4" s="152"/>
      <c r="BT4" s="152"/>
      <c r="BU4" s="152"/>
      <c r="BV4" s="152"/>
      <c r="BW4" s="152"/>
      <c r="BX4" s="152"/>
      <c r="BY4" s="152"/>
      <c r="BZ4" s="152"/>
      <c r="CA4" s="152"/>
      <c r="CB4" s="152"/>
      <c r="CC4" s="152"/>
      <c r="CD4" s="152"/>
      <c r="CE4" s="152"/>
      <c r="CF4" s="152"/>
      <c r="CG4" s="152"/>
      <c r="CH4" s="152"/>
      <c r="CI4" s="152"/>
      <c r="CJ4" s="152"/>
      <c r="CK4" s="152"/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152"/>
      <c r="CW4" s="152"/>
      <c r="CX4" s="152"/>
      <c r="CY4" s="152"/>
      <c r="CZ4" s="152"/>
      <c r="DA4" s="152"/>
      <c r="DB4" s="152"/>
      <c r="DC4" s="152"/>
      <c r="DD4" s="152"/>
      <c r="DE4" s="152"/>
      <c r="DF4" s="152"/>
      <c r="DG4" s="152"/>
      <c r="DH4" s="152"/>
      <c r="DI4" s="152"/>
      <c r="DJ4" s="152"/>
      <c r="DK4" s="152"/>
      <c r="DL4" s="152"/>
      <c r="DM4" s="152"/>
      <c r="DN4" s="152"/>
      <c r="DO4" s="152"/>
      <c r="DP4" s="152"/>
      <c r="DQ4" s="152"/>
      <c r="DR4" s="152"/>
      <c r="DS4" s="152"/>
      <c r="DT4" s="152"/>
      <c r="DU4" s="152"/>
      <c r="DV4" s="152"/>
      <c r="DW4" s="152"/>
      <c r="DX4" s="152"/>
      <c r="DY4" s="152"/>
      <c r="DZ4" s="152"/>
      <c r="EA4" s="152"/>
      <c r="EB4" s="152"/>
      <c r="EC4" s="152"/>
      <c r="ED4" s="152"/>
      <c r="EE4" s="152"/>
      <c r="EF4" s="152"/>
      <c r="EG4" s="152"/>
      <c r="EH4" s="152"/>
      <c r="EI4" s="152"/>
      <c r="EJ4" s="152"/>
      <c r="EK4" s="152"/>
      <c r="EL4" s="152"/>
      <c r="EM4" s="152"/>
      <c r="EN4" s="152"/>
      <c r="EO4" s="152"/>
      <c r="EP4" s="152"/>
      <c r="EQ4" s="152"/>
      <c r="ER4" s="152"/>
      <c r="ES4" s="152"/>
      <c r="ET4" s="152"/>
      <c r="EU4" s="152"/>
      <c r="EV4" s="152"/>
      <c r="EW4" s="152"/>
      <c r="EX4" s="152"/>
      <c r="EY4" s="152"/>
      <c r="EZ4" s="152"/>
      <c r="FA4" s="152"/>
      <c r="FB4" s="152"/>
      <c r="FC4" s="152"/>
      <c r="FD4" s="152"/>
      <c r="FE4" s="152"/>
      <c r="FF4" s="152"/>
      <c r="FG4" s="152"/>
      <c r="FH4" s="152"/>
      <c r="FI4" s="152"/>
      <c r="FJ4" s="152"/>
      <c r="FK4" s="152"/>
      <c r="FL4" s="152"/>
      <c r="FM4" s="152"/>
      <c r="FN4" s="152"/>
      <c r="FO4" s="152"/>
      <c r="FP4" s="152"/>
      <c r="FQ4" s="152"/>
      <c r="FR4" s="152"/>
      <c r="FS4" s="152"/>
      <c r="FT4" s="152"/>
      <c r="FU4" s="152"/>
      <c r="FV4" s="152"/>
      <c r="FW4" s="152"/>
      <c r="FX4" s="152"/>
      <c r="FY4" s="152"/>
      <c r="FZ4" s="152"/>
      <c r="GA4" s="152"/>
      <c r="GB4" s="152"/>
      <c r="GC4" s="152"/>
      <c r="GD4" s="152"/>
      <c r="GE4" s="152"/>
      <c r="GF4" s="152"/>
      <c r="GG4" s="152"/>
      <c r="GH4" s="152"/>
      <c r="GI4" s="152"/>
      <c r="GJ4" s="152"/>
      <c r="GK4" s="152"/>
      <c r="GL4" s="152"/>
      <c r="GM4" s="152"/>
      <c r="GN4" s="152"/>
      <c r="GO4" s="152"/>
      <c r="GP4" s="152"/>
      <c r="GQ4" s="152"/>
      <c r="GR4" s="152"/>
      <c r="GS4" s="152"/>
      <c r="GT4" s="152"/>
      <c r="GU4" s="152"/>
      <c r="GV4" s="152"/>
      <c r="GW4" s="152"/>
      <c r="GX4" s="152"/>
      <c r="GY4" s="152"/>
      <c r="GZ4" s="152"/>
      <c r="HA4" s="152"/>
      <c r="HB4" s="152"/>
      <c r="HC4" s="152"/>
      <c r="HD4" s="152"/>
      <c r="HE4" s="152"/>
      <c r="HF4" s="152"/>
      <c r="HG4" s="152"/>
      <c r="HH4" s="152"/>
      <c r="HI4" s="152"/>
      <c r="HJ4" s="152"/>
      <c r="HK4" s="152"/>
      <c r="HL4" s="152"/>
      <c r="HM4" s="152"/>
      <c r="HN4" s="152"/>
      <c r="HO4" s="152"/>
      <c r="HP4" s="152"/>
      <c r="HQ4" s="152"/>
      <c r="HR4" s="152"/>
      <c r="HS4" s="152"/>
      <c r="HT4" s="152"/>
      <c r="HU4" s="152"/>
      <c r="HV4" s="152"/>
      <c r="HW4" s="152"/>
      <c r="HX4" s="152"/>
      <c r="HY4" s="152"/>
      <c r="HZ4" s="152"/>
      <c r="IA4" s="152"/>
      <c r="IB4" s="152"/>
      <c r="IC4" s="152"/>
      <c r="ID4" s="152"/>
      <c r="IE4" s="152"/>
      <c r="IF4" s="152"/>
      <c r="IG4" s="152"/>
      <c r="IH4" s="152"/>
      <c r="II4" s="152"/>
      <c r="IJ4" s="152"/>
      <c r="IK4" s="152"/>
      <c r="IL4" s="152"/>
      <c r="IM4" s="152"/>
      <c r="IN4" s="152"/>
      <c r="IO4" s="152"/>
      <c r="IP4" s="152"/>
      <c r="IQ4" s="152"/>
      <c r="IR4" s="152"/>
      <c r="IS4" s="152"/>
      <c r="IT4" s="152"/>
      <c r="IU4" s="152"/>
      <c r="IV4"/>
    </row>
    <row r="5" s="144" customFormat="1" ht="31" customHeight="1" spans="1:255">
      <c r="A5" s="150"/>
      <c r="B5" s="150" t="s">
        <v>41</v>
      </c>
      <c r="C5" s="150" t="s">
        <v>42</v>
      </c>
      <c r="D5" s="150" t="s">
        <v>43</v>
      </c>
      <c r="E5" s="150" t="s">
        <v>44</v>
      </c>
      <c r="F5" s="56" t="s">
        <v>1494</v>
      </c>
      <c r="G5" s="56" t="s">
        <v>1495</v>
      </c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K5" s="152"/>
      <c r="AL5" s="152"/>
      <c r="AM5" s="152"/>
      <c r="AN5" s="152"/>
      <c r="AO5" s="152"/>
      <c r="AP5" s="152"/>
      <c r="AQ5" s="152"/>
      <c r="AR5" s="152"/>
      <c r="AS5" s="152"/>
      <c r="AT5" s="152"/>
      <c r="AU5" s="152"/>
      <c r="AV5" s="152"/>
      <c r="AW5" s="152"/>
      <c r="AX5" s="152"/>
      <c r="AY5" s="152"/>
      <c r="AZ5" s="152"/>
      <c r="BA5" s="152"/>
      <c r="BB5" s="152"/>
      <c r="BC5" s="152"/>
      <c r="BD5" s="152"/>
      <c r="BE5" s="152"/>
      <c r="BF5" s="152"/>
      <c r="BG5" s="152"/>
      <c r="BH5" s="152"/>
      <c r="BI5" s="152"/>
      <c r="BJ5" s="152"/>
      <c r="BK5" s="152"/>
      <c r="BL5" s="152"/>
      <c r="BM5" s="152"/>
      <c r="BN5" s="152"/>
      <c r="BO5" s="152"/>
      <c r="BP5" s="152"/>
      <c r="BQ5" s="152"/>
      <c r="BR5" s="152"/>
      <c r="BS5" s="152"/>
      <c r="BT5" s="152"/>
      <c r="BU5" s="152"/>
      <c r="BV5" s="152"/>
      <c r="BW5" s="152"/>
      <c r="BX5" s="152"/>
      <c r="BY5" s="152"/>
      <c r="BZ5" s="152"/>
      <c r="CA5" s="152"/>
      <c r="CB5" s="152"/>
      <c r="CC5" s="152"/>
      <c r="CD5" s="152"/>
      <c r="CE5" s="152"/>
      <c r="CF5" s="152"/>
      <c r="CG5" s="152"/>
      <c r="CH5" s="152"/>
      <c r="CI5" s="152"/>
      <c r="CJ5" s="152"/>
      <c r="CK5" s="152"/>
      <c r="CL5" s="152"/>
      <c r="CM5" s="152"/>
      <c r="CN5" s="152"/>
      <c r="CO5" s="152"/>
      <c r="CP5" s="152"/>
      <c r="CQ5" s="152"/>
      <c r="CR5" s="152"/>
      <c r="CS5" s="152"/>
      <c r="CT5" s="152"/>
      <c r="CU5" s="152"/>
      <c r="CV5" s="152"/>
      <c r="CW5" s="152"/>
      <c r="CX5" s="152"/>
      <c r="CY5" s="152"/>
      <c r="CZ5" s="152"/>
      <c r="DA5" s="152"/>
      <c r="DB5" s="152"/>
      <c r="DC5" s="152"/>
      <c r="DD5" s="152"/>
      <c r="DE5" s="152"/>
      <c r="DF5" s="152"/>
      <c r="DG5" s="152"/>
      <c r="DH5" s="152"/>
      <c r="DI5" s="152"/>
      <c r="DJ5" s="152"/>
      <c r="DK5" s="152"/>
      <c r="DL5" s="152"/>
      <c r="DM5" s="152"/>
      <c r="DN5" s="152"/>
      <c r="DO5" s="152"/>
      <c r="DP5" s="152"/>
      <c r="DQ5" s="152"/>
      <c r="DR5" s="152"/>
      <c r="DS5" s="152"/>
      <c r="DT5" s="152"/>
      <c r="DU5" s="152"/>
      <c r="DV5" s="152"/>
      <c r="DW5" s="152"/>
      <c r="DX5" s="152"/>
      <c r="DY5" s="152"/>
      <c r="DZ5" s="152"/>
      <c r="EA5" s="152"/>
      <c r="EB5" s="152"/>
      <c r="EC5" s="152"/>
      <c r="ED5" s="152"/>
      <c r="EE5" s="152"/>
      <c r="EF5" s="152"/>
      <c r="EG5" s="152"/>
      <c r="EH5" s="152"/>
      <c r="EI5" s="152"/>
      <c r="EJ5" s="152"/>
      <c r="EK5" s="152"/>
      <c r="EL5" s="152"/>
      <c r="EM5" s="152"/>
      <c r="EN5" s="152"/>
      <c r="EO5" s="152"/>
      <c r="EP5" s="152"/>
      <c r="EQ5" s="152"/>
      <c r="ER5" s="152"/>
      <c r="ES5" s="152"/>
      <c r="ET5" s="152"/>
      <c r="EU5" s="152"/>
      <c r="EV5" s="152"/>
      <c r="EW5" s="152"/>
      <c r="EX5" s="152"/>
      <c r="EY5" s="152"/>
      <c r="EZ5" s="152"/>
      <c r="FA5" s="152"/>
      <c r="FB5" s="152"/>
      <c r="FC5" s="152"/>
      <c r="FD5" s="152"/>
      <c r="FE5" s="152"/>
      <c r="FF5" s="152"/>
      <c r="FG5" s="152"/>
      <c r="FH5" s="152"/>
      <c r="FI5" s="152"/>
      <c r="FJ5" s="152"/>
      <c r="FK5" s="152"/>
      <c r="FL5" s="152"/>
      <c r="FM5" s="152"/>
      <c r="FN5" s="152"/>
      <c r="FO5" s="152"/>
      <c r="FP5" s="152"/>
      <c r="FQ5" s="152"/>
      <c r="FR5" s="152"/>
      <c r="FS5" s="152"/>
      <c r="FT5" s="152"/>
      <c r="FU5" s="152"/>
      <c r="FV5" s="152"/>
      <c r="FW5" s="152"/>
      <c r="FX5" s="152"/>
      <c r="FY5" s="152"/>
      <c r="FZ5" s="152"/>
      <c r="GA5" s="152"/>
      <c r="GB5" s="152"/>
      <c r="GC5" s="152"/>
      <c r="GD5" s="152"/>
      <c r="GE5" s="152"/>
      <c r="GF5" s="152"/>
      <c r="GG5" s="152"/>
      <c r="GH5" s="152"/>
      <c r="GI5" s="152"/>
      <c r="GJ5" s="152"/>
      <c r="GK5" s="152"/>
      <c r="GL5" s="152"/>
      <c r="GM5" s="152"/>
      <c r="GN5" s="152"/>
      <c r="GO5" s="152"/>
      <c r="GP5" s="152"/>
      <c r="GQ5" s="152"/>
      <c r="GR5" s="152"/>
      <c r="GS5" s="152"/>
      <c r="GT5" s="152"/>
      <c r="GU5" s="152"/>
      <c r="GV5" s="152"/>
      <c r="GW5" s="152"/>
      <c r="GX5" s="152"/>
      <c r="GY5" s="152"/>
      <c r="GZ5" s="152"/>
      <c r="HA5" s="152"/>
      <c r="HB5" s="152"/>
      <c r="HC5" s="152"/>
      <c r="HD5" s="152"/>
      <c r="HE5" s="152"/>
      <c r="HF5" s="152"/>
      <c r="HG5" s="152"/>
      <c r="HH5" s="152"/>
      <c r="HI5" s="152"/>
      <c r="HJ5" s="152"/>
      <c r="HK5" s="152"/>
      <c r="HL5" s="152"/>
      <c r="HM5" s="152"/>
      <c r="HN5" s="152"/>
      <c r="HO5" s="152"/>
      <c r="HP5" s="152"/>
      <c r="HQ5" s="152"/>
      <c r="HR5" s="152"/>
      <c r="HS5" s="152"/>
      <c r="HT5" s="152"/>
      <c r="HU5" s="152"/>
      <c r="HV5" s="152"/>
      <c r="HW5" s="152"/>
      <c r="HX5" s="152"/>
      <c r="HY5" s="152"/>
      <c r="HZ5" s="152"/>
      <c r="IA5" s="152"/>
      <c r="IB5" s="152"/>
      <c r="IC5" s="152"/>
      <c r="ID5" s="152"/>
      <c r="IE5" s="152"/>
      <c r="IF5" s="152"/>
      <c r="IG5" s="152"/>
      <c r="IH5" s="152"/>
      <c r="II5" s="152"/>
      <c r="IJ5" s="152"/>
      <c r="IK5" s="152"/>
      <c r="IL5" s="152"/>
      <c r="IM5" s="152"/>
      <c r="IN5" s="152"/>
      <c r="IO5" s="152"/>
      <c r="IP5" s="152"/>
      <c r="IQ5" s="152"/>
      <c r="IR5" s="152"/>
      <c r="IS5" s="152"/>
      <c r="IT5" s="152"/>
      <c r="IU5" s="152"/>
    </row>
    <row r="6" s="42" customFormat="1" ht="29" customHeight="1" spans="1:256">
      <c r="A6" s="151" t="s">
        <v>78</v>
      </c>
      <c r="B6" s="154">
        <v>34198</v>
      </c>
      <c r="C6" s="170">
        <v>212773</v>
      </c>
      <c r="D6" s="171">
        <v>622.179659629218</v>
      </c>
      <c r="E6" s="154">
        <v>60614</v>
      </c>
      <c r="F6" s="155">
        <v>-152159</v>
      </c>
      <c r="G6" s="156">
        <v>-71.5123629407867</v>
      </c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52"/>
      <c r="AL6" s="152"/>
      <c r="AM6" s="152"/>
      <c r="AN6" s="152"/>
      <c r="AO6" s="152"/>
      <c r="AP6" s="152"/>
      <c r="AQ6" s="152"/>
      <c r="AR6" s="152"/>
      <c r="AS6" s="152"/>
      <c r="AT6" s="152"/>
      <c r="AU6" s="152"/>
      <c r="AV6" s="152"/>
      <c r="AW6" s="152"/>
      <c r="AX6" s="152"/>
      <c r="AY6" s="152"/>
      <c r="AZ6" s="152"/>
      <c r="BA6" s="152"/>
      <c r="BB6" s="152"/>
      <c r="BC6" s="152"/>
      <c r="BD6" s="152"/>
      <c r="BE6" s="152"/>
      <c r="BF6" s="152"/>
      <c r="BG6" s="152"/>
      <c r="BH6" s="152"/>
      <c r="BI6" s="152"/>
      <c r="BJ6" s="152"/>
      <c r="BK6" s="152"/>
      <c r="BL6" s="152"/>
      <c r="BM6" s="152"/>
      <c r="BN6" s="152"/>
      <c r="BO6" s="152"/>
      <c r="BP6" s="152"/>
      <c r="BQ6" s="152"/>
      <c r="BR6" s="152"/>
      <c r="BS6" s="152"/>
      <c r="BT6" s="152"/>
      <c r="BU6" s="152"/>
      <c r="BV6" s="152"/>
      <c r="BW6" s="152"/>
      <c r="BX6" s="152"/>
      <c r="BY6" s="152"/>
      <c r="BZ6" s="152"/>
      <c r="CA6" s="152"/>
      <c r="CB6" s="152"/>
      <c r="CC6" s="152"/>
      <c r="CD6" s="152"/>
      <c r="CE6" s="152"/>
      <c r="CF6" s="152"/>
      <c r="CG6" s="152"/>
      <c r="CH6" s="152"/>
      <c r="CI6" s="152"/>
      <c r="CJ6" s="152"/>
      <c r="CK6" s="152"/>
      <c r="CL6" s="152"/>
      <c r="CM6" s="152"/>
      <c r="CN6" s="152"/>
      <c r="CO6" s="152"/>
      <c r="CP6" s="152"/>
      <c r="CQ6" s="152"/>
      <c r="CR6" s="152"/>
      <c r="CS6" s="152"/>
      <c r="CT6" s="152"/>
      <c r="CU6" s="152"/>
      <c r="CV6" s="152"/>
      <c r="CW6" s="152"/>
      <c r="CX6" s="152"/>
      <c r="CY6" s="152"/>
      <c r="CZ6" s="152"/>
      <c r="DA6" s="152"/>
      <c r="DB6" s="152"/>
      <c r="DC6" s="152"/>
      <c r="DD6" s="152"/>
      <c r="DE6" s="152"/>
      <c r="DF6" s="152"/>
      <c r="DG6" s="152"/>
      <c r="DH6" s="152"/>
      <c r="DI6" s="152"/>
      <c r="DJ6" s="152"/>
      <c r="DK6" s="152"/>
      <c r="DL6" s="152"/>
      <c r="DM6" s="152"/>
      <c r="DN6" s="152"/>
      <c r="DO6" s="152"/>
      <c r="DP6" s="152"/>
      <c r="DQ6" s="152"/>
      <c r="DR6" s="152"/>
      <c r="DS6" s="152"/>
      <c r="DT6" s="152"/>
      <c r="DU6" s="152"/>
      <c r="DV6" s="152"/>
      <c r="DW6" s="152"/>
      <c r="DX6" s="152"/>
      <c r="DY6" s="152"/>
      <c r="DZ6" s="152"/>
      <c r="EA6" s="152"/>
      <c r="EB6" s="152"/>
      <c r="EC6" s="152"/>
      <c r="ED6" s="152"/>
      <c r="EE6" s="152"/>
      <c r="EF6" s="152"/>
      <c r="EG6" s="152"/>
      <c r="EH6" s="152"/>
      <c r="EI6" s="152"/>
      <c r="EJ6" s="152"/>
      <c r="EK6" s="152"/>
      <c r="EL6" s="152"/>
      <c r="EM6" s="152"/>
      <c r="EN6" s="152"/>
      <c r="EO6" s="152"/>
      <c r="EP6" s="152"/>
      <c r="EQ6" s="152"/>
      <c r="ER6" s="152"/>
      <c r="ES6" s="152"/>
      <c r="ET6" s="152"/>
      <c r="EU6" s="152"/>
      <c r="EV6" s="152"/>
      <c r="EW6" s="152"/>
      <c r="EX6" s="152"/>
      <c r="EY6" s="152"/>
      <c r="EZ6" s="152"/>
      <c r="FA6" s="152"/>
      <c r="FB6" s="152"/>
      <c r="FC6" s="152"/>
      <c r="FD6" s="152"/>
      <c r="FE6" s="152"/>
      <c r="FF6" s="152"/>
      <c r="FG6" s="152"/>
      <c r="FH6" s="152"/>
      <c r="FI6" s="152"/>
      <c r="FJ6" s="152"/>
      <c r="FK6" s="152"/>
      <c r="FL6" s="152"/>
      <c r="FM6" s="152"/>
      <c r="FN6" s="152"/>
      <c r="FO6" s="152"/>
      <c r="FP6" s="152"/>
      <c r="FQ6" s="152"/>
      <c r="FR6" s="152"/>
      <c r="FS6" s="152"/>
      <c r="FT6" s="152"/>
      <c r="FU6" s="152"/>
      <c r="FV6" s="152"/>
      <c r="FW6" s="152"/>
      <c r="FX6" s="152"/>
      <c r="FY6" s="152"/>
      <c r="FZ6" s="152"/>
      <c r="GA6" s="152"/>
      <c r="GB6" s="152"/>
      <c r="GC6" s="152"/>
      <c r="GD6" s="152"/>
      <c r="GE6" s="152"/>
      <c r="GF6" s="152"/>
      <c r="GG6" s="152"/>
      <c r="GH6" s="152"/>
      <c r="GI6" s="152"/>
      <c r="GJ6" s="152"/>
      <c r="GK6" s="152"/>
      <c r="GL6" s="152"/>
      <c r="GM6" s="152"/>
      <c r="GN6" s="152"/>
      <c r="GO6" s="152"/>
      <c r="GP6" s="152"/>
      <c r="GQ6" s="152"/>
      <c r="GR6" s="152"/>
      <c r="GS6" s="152"/>
      <c r="GT6" s="152"/>
      <c r="GU6" s="152"/>
      <c r="GV6" s="152"/>
      <c r="GW6" s="152"/>
      <c r="GX6" s="152"/>
      <c r="GY6" s="152"/>
      <c r="GZ6" s="152"/>
      <c r="HA6" s="152"/>
      <c r="HB6" s="152"/>
      <c r="HC6" s="152"/>
      <c r="HD6" s="152"/>
      <c r="HE6" s="152"/>
      <c r="HF6" s="152"/>
      <c r="HG6" s="152"/>
      <c r="HH6" s="152"/>
      <c r="HI6" s="152"/>
      <c r="HJ6" s="152"/>
      <c r="HK6" s="152"/>
      <c r="HL6" s="152"/>
      <c r="HM6" s="152"/>
      <c r="HN6" s="152"/>
      <c r="HO6" s="152"/>
      <c r="HP6" s="152"/>
      <c r="HQ6" s="152"/>
      <c r="HR6" s="152"/>
      <c r="HS6" s="152"/>
      <c r="HT6" s="152"/>
      <c r="HU6" s="152"/>
      <c r="HV6" s="152"/>
      <c r="HW6" s="152"/>
      <c r="HX6" s="152"/>
      <c r="HY6" s="152"/>
      <c r="HZ6" s="152"/>
      <c r="IA6" s="152"/>
      <c r="IB6" s="152"/>
      <c r="IC6" s="152"/>
      <c r="ID6" s="152"/>
      <c r="IE6" s="152"/>
      <c r="IF6" s="152"/>
      <c r="IG6" s="152"/>
      <c r="IH6" s="152"/>
      <c r="II6" s="152"/>
      <c r="IJ6" s="152"/>
      <c r="IK6" s="152"/>
      <c r="IL6" s="152"/>
      <c r="IM6" s="152"/>
      <c r="IN6" s="152"/>
      <c r="IO6" s="152"/>
      <c r="IP6" s="152"/>
      <c r="IQ6" s="152"/>
      <c r="IR6" s="152"/>
      <c r="IS6" s="152"/>
      <c r="IT6" s="152"/>
      <c r="IU6" s="152"/>
      <c r="IV6"/>
    </row>
    <row r="7" s="42" customFormat="1" ht="29" customHeight="1" spans="1:256">
      <c r="A7" s="157" t="s">
        <v>1791</v>
      </c>
      <c r="B7" s="153">
        <v>2576</v>
      </c>
      <c r="C7" s="158">
        <v>4783</v>
      </c>
      <c r="D7" s="172">
        <v>185.675465838509</v>
      </c>
      <c r="E7" s="158">
        <v>1213</v>
      </c>
      <c r="F7" s="159">
        <v>-3570</v>
      </c>
      <c r="G7" s="160">
        <v>-74.6393476897345</v>
      </c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  <c r="BB7" s="152"/>
      <c r="BC7" s="152"/>
      <c r="BD7" s="152"/>
      <c r="BE7" s="152"/>
      <c r="BF7" s="152"/>
      <c r="BG7" s="152"/>
      <c r="BH7" s="152"/>
      <c r="BI7" s="152"/>
      <c r="BJ7" s="152"/>
      <c r="BK7" s="152"/>
      <c r="BL7" s="152"/>
      <c r="BM7" s="152"/>
      <c r="BN7" s="152"/>
      <c r="BO7" s="152"/>
      <c r="BP7" s="152"/>
      <c r="BQ7" s="152"/>
      <c r="BR7" s="152"/>
      <c r="BS7" s="152"/>
      <c r="BT7" s="152"/>
      <c r="BU7" s="152"/>
      <c r="BV7" s="152"/>
      <c r="BW7" s="152"/>
      <c r="BX7" s="152"/>
      <c r="BY7" s="152"/>
      <c r="BZ7" s="152"/>
      <c r="CA7" s="152"/>
      <c r="CB7" s="152"/>
      <c r="CC7" s="152"/>
      <c r="CD7" s="152"/>
      <c r="CE7" s="152"/>
      <c r="CF7" s="152"/>
      <c r="CG7" s="152"/>
      <c r="CH7" s="152"/>
      <c r="CI7" s="152"/>
      <c r="CJ7" s="152"/>
      <c r="CK7" s="152"/>
      <c r="CL7" s="152"/>
      <c r="CM7" s="152"/>
      <c r="CN7" s="152"/>
      <c r="CO7" s="152"/>
      <c r="CP7" s="152"/>
      <c r="CQ7" s="152"/>
      <c r="CR7" s="152"/>
      <c r="CS7" s="152"/>
      <c r="CT7" s="152"/>
      <c r="CU7" s="152"/>
      <c r="CV7" s="152"/>
      <c r="CW7" s="152"/>
      <c r="CX7" s="152"/>
      <c r="CY7" s="152"/>
      <c r="CZ7" s="152"/>
      <c r="DA7" s="152"/>
      <c r="DB7" s="152"/>
      <c r="DC7" s="152"/>
      <c r="DD7" s="152"/>
      <c r="DE7" s="152"/>
      <c r="DF7" s="152"/>
      <c r="DG7" s="152"/>
      <c r="DH7" s="152"/>
      <c r="DI7" s="152"/>
      <c r="DJ7" s="152"/>
      <c r="DK7" s="152"/>
      <c r="DL7" s="152"/>
      <c r="DM7" s="152"/>
      <c r="DN7" s="152"/>
      <c r="DO7" s="152"/>
      <c r="DP7" s="152"/>
      <c r="DQ7" s="152"/>
      <c r="DR7" s="152"/>
      <c r="DS7" s="152"/>
      <c r="DT7" s="152"/>
      <c r="DU7" s="152"/>
      <c r="DV7" s="152"/>
      <c r="DW7" s="152"/>
      <c r="DX7" s="152"/>
      <c r="DY7" s="152"/>
      <c r="DZ7" s="152"/>
      <c r="EA7" s="152"/>
      <c r="EB7" s="152"/>
      <c r="EC7" s="152"/>
      <c r="ED7" s="152"/>
      <c r="EE7" s="152"/>
      <c r="EF7" s="152"/>
      <c r="EG7" s="152"/>
      <c r="EH7" s="152"/>
      <c r="EI7" s="152"/>
      <c r="EJ7" s="152"/>
      <c r="EK7" s="152"/>
      <c r="EL7" s="152"/>
      <c r="EM7" s="152"/>
      <c r="EN7" s="152"/>
      <c r="EO7" s="152"/>
      <c r="EP7" s="152"/>
      <c r="EQ7" s="152"/>
      <c r="ER7" s="152"/>
      <c r="ES7" s="152"/>
      <c r="ET7" s="152"/>
      <c r="EU7" s="152"/>
      <c r="EV7" s="152"/>
      <c r="EW7" s="152"/>
      <c r="EX7" s="152"/>
      <c r="EY7" s="152"/>
      <c r="EZ7" s="152"/>
      <c r="FA7" s="152"/>
      <c r="FB7" s="152"/>
      <c r="FC7" s="152"/>
      <c r="FD7" s="152"/>
      <c r="FE7" s="152"/>
      <c r="FF7" s="152"/>
      <c r="FG7" s="152"/>
      <c r="FH7" s="152"/>
      <c r="FI7" s="152"/>
      <c r="FJ7" s="152"/>
      <c r="FK7" s="152"/>
      <c r="FL7" s="152"/>
      <c r="FM7" s="152"/>
      <c r="FN7" s="152"/>
      <c r="FO7" s="152"/>
      <c r="FP7" s="152"/>
      <c r="FQ7" s="152"/>
      <c r="FR7" s="152"/>
      <c r="FS7" s="152"/>
      <c r="FT7" s="152"/>
      <c r="FU7" s="152"/>
      <c r="FV7" s="152"/>
      <c r="FW7" s="152"/>
      <c r="FX7" s="152"/>
      <c r="FY7" s="152"/>
      <c r="FZ7" s="152"/>
      <c r="GA7" s="152"/>
      <c r="GB7" s="152"/>
      <c r="GC7" s="152"/>
      <c r="GD7" s="152"/>
      <c r="GE7" s="152"/>
      <c r="GF7" s="152"/>
      <c r="GG7" s="152"/>
      <c r="GH7" s="152"/>
      <c r="GI7" s="152"/>
      <c r="GJ7" s="152"/>
      <c r="GK7" s="152"/>
      <c r="GL7" s="152"/>
      <c r="GM7" s="152"/>
      <c r="GN7" s="152"/>
      <c r="GO7" s="152"/>
      <c r="GP7" s="152"/>
      <c r="GQ7" s="152"/>
      <c r="GR7" s="152"/>
      <c r="GS7" s="152"/>
      <c r="GT7" s="152"/>
      <c r="GU7" s="152"/>
      <c r="GV7" s="152"/>
      <c r="GW7" s="152"/>
      <c r="GX7" s="152"/>
      <c r="GY7" s="152"/>
      <c r="GZ7" s="152"/>
      <c r="HA7" s="152"/>
      <c r="HB7" s="152"/>
      <c r="HC7" s="152"/>
      <c r="HD7" s="152"/>
      <c r="HE7" s="152"/>
      <c r="HF7" s="152"/>
      <c r="HG7" s="152"/>
      <c r="HH7" s="152"/>
      <c r="HI7" s="152"/>
      <c r="HJ7" s="152"/>
      <c r="HK7" s="152"/>
      <c r="HL7" s="152"/>
      <c r="HM7" s="152"/>
      <c r="HN7" s="152"/>
      <c r="HO7" s="152"/>
      <c r="HP7" s="152"/>
      <c r="HQ7" s="152"/>
      <c r="HR7" s="152"/>
      <c r="HS7" s="152"/>
      <c r="HT7" s="152"/>
      <c r="HU7" s="152"/>
      <c r="HV7" s="152"/>
      <c r="HW7" s="152"/>
      <c r="HX7" s="152"/>
      <c r="HY7" s="152"/>
      <c r="HZ7" s="152"/>
      <c r="IA7" s="152"/>
      <c r="IB7" s="152"/>
      <c r="IC7" s="152"/>
      <c r="ID7" s="152"/>
      <c r="IE7" s="152"/>
      <c r="IF7" s="152"/>
      <c r="IG7" s="152"/>
      <c r="IH7" s="152"/>
      <c r="II7" s="152"/>
      <c r="IJ7" s="152"/>
      <c r="IK7" s="152"/>
      <c r="IL7" s="152"/>
      <c r="IM7" s="152"/>
      <c r="IN7" s="152"/>
      <c r="IO7" s="152"/>
      <c r="IP7" s="152"/>
      <c r="IQ7" s="152"/>
      <c r="IR7" s="152"/>
      <c r="IS7" s="152"/>
      <c r="IT7" s="152"/>
      <c r="IU7" s="152"/>
      <c r="IV7"/>
    </row>
    <row r="8" s="42" customFormat="1" ht="29" customHeight="1" spans="1:256">
      <c r="A8" s="157" t="s">
        <v>138</v>
      </c>
      <c r="B8" s="153">
        <v>31622</v>
      </c>
      <c r="C8" s="158">
        <v>24529</v>
      </c>
      <c r="D8" s="172">
        <v>77.5694136993232</v>
      </c>
      <c r="E8" s="153">
        <v>59401</v>
      </c>
      <c r="F8" s="159">
        <v>34872</v>
      </c>
      <c r="G8" s="160">
        <v>142.166415263566</v>
      </c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  <c r="BB8" s="152"/>
      <c r="BC8" s="152"/>
      <c r="BD8" s="152"/>
      <c r="BE8" s="152"/>
      <c r="BF8" s="152"/>
      <c r="BG8" s="152"/>
      <c r="BH8" s="152"/>
      <c r="BI8" s="152"/>
      <c r="BJ8" s="152"/>
      <c r="BK8" s="152"/>
      <c r="BL8" s="152"/>
      <c r="BM8" s="152"/>
      <c r="BN8" s="152"/>
      <c r="BO8" s="152"/>
      <c r="BP8" s="152"/>
      <c r="BQ8" s="152"/>
      <c r="BR8" s="152"/>
      <c r="BS8" s="152"/>
      <c r="BT8" s="152"/>
      <c r="BU8" s="152"/>
      <c r="BV8" s="152"/>
      <c r="BW8" s="152"/>
      <c r="BX8" s="152"/>
      <c r="BY8" s="152"/>
      <c r="BZ8" s="152"/>
      <c r="CA8" s="152"/>
      <c r="CB8" s="152"/>
      <c r="CC8" s="152"/>
      <c r="CD8" s="152"/>
      <c r="CE8" s="152"/>
      <c r="CF8" s="152"/>
      <c r="CG8" s="152"/>
      <c r="CH8" s="152"/>
      <c r="CI8" s="152"/>
      <c r="CJ8" s="152"/>
      <c r="CK8" s="152"/>
      <c r="CL8" s="152"/>
      <c r="CM8" s="152"/>
      <c r="CN8" s="152"/>
      <c r="CO8" s="152"/>
      <c r="CP8" s="152"/>
      <c r="CQ8" s="152"/>
      <c r="CR8" s="152"/>
      <c r="CS8" s="152"/>
      <c r="CT8" s="152"/>
      <c r="CU8" s="152"/>
      <c r="CV8" s="152"/>
      <c r="CW8" s="152"/>
      <c r="CX8" s="152"/>
      <c r="CY8" s="152"/>
      <c r="CZ8" s="152"/>
      <c r="DA8" s="152"/>
      <c r="DB8" s="152"/>
      <c r="DC8" s="152"/>
      <c r="DD8" s="152"/>
      <c r="DE8" s="152"/>
      <c r="DF8" s="152"/>
      <c r="DG8" s="152"/>
      <c r="DH8" s="152"/>
      <c r="DI8" s="152"/>
      <c r="DJ8" s="152"/>
      <c r="DK8" s="152"/>
      <c r="DL8" s="152"/>
      <c r="DM8" s="152"/>
      <c r="DN8" s="152"/>
      <c r="DO8" s="152"/>
      <c r="DP8" s="152"/>
      <c r="DQ8" s="152"/>
      <c r="DR8" s="152"/>
      <c r="DS8" s="152"/>
      <c r="DT8" s="152"/>
      <c r="DU8" s="152"/>
      <c r="DV8" s="152"/>
      <c r="DW8" s="152"/>
      <c r="DX8" s="152"/>
      <c r="DY8" s="152"/>
      <c r="DZ8" s="152"/>
      <c r="EA8" s="152"/>
      <c r="EB8" s="152"/>
      <c r="EC8" s="152"/>
      <c r="ED8" s="152"/>
      <c r="EE8" s="152"/>
      <c r="EF8" s="152"/>
      <c r="EG8" s="152"/>
      <c r="EH8" s="152"/>
      <c r="EI8" s="152"/>
      <c r="EJ8" s="152"/>
      <c r="EK8" s="152"/>
      <c r="EL8" s="152"/>
      <c r="EM8" s="152"/>
      <c r="EN8" s="152"/>
      <c r="EO8" s="152"/>
      <c r="EP8" s="152"/>
      <c r="EQ8" s="152"/>
      <c r="ER8" s="152"/>
      <c r="ES8" s="152"/>
      <c r="ET8" s="152"/>
      <c r="EU8" s="152"/>
      <c r="EV8" s="152"/>
      <c r="EW8" s="152"/>
      <c r="EX8" s="152"/>
      <c r="EY8" s="152"/>
      <c r="EZ8" s="152"/>
      <c r="FA8" s="152"/>
      <c r="FB8" s="152"/>
      <c r="FC8" s="152"/>
      <c r="FD8" s="152"/>
      <c r="FE8" s="152"/>
      <c r="FF8" s="152"/>
      <c r="FG8" s="152"/>
      <c r="FH8" s="152"/>
      <c r="FI8" s="152"/>
      <c r="FJ8" s="152"/>
      <c r="FK8" s="152"/>
      <c r="FL8" s="152"/>
      <c r="FM8" s="152"/>
      <c r="FN8" s="152"/>
      <c r="FO8" s="152"/>
      <c r="FP8" s="152"/>
      <c r="FQ8" s="152"/>
      <c r="FR8" s="152"/>
      <c r="FS8" s="152"/>
      <c r="FT8" s="152"/>
      <c r="FU8" s="152"/>
      <c r="FV8" s="152"/>
      <c r="FW8" s="152"/>
      <c r="FX8" s="152"/>
      <c r="FY8" s="152"/>
      <c r="FZ8" s="152"/>
      <c r="GA8" s="152"/>
      <c r="GB8" s="152"/>
      <c r="GC8" s="152"/>
      <c r="GD8" s="152"/>
      <c r="GE8" s="152"/>
      <c r="GF8" s="152"/>
      <c r="GG8" s="152"/>
      <c r="GH8" s="152"/>
      <c r="GI8" s="152"/>
      <c r="GJ8" s="152"/>
      <c r="GK8" s="152"/>
      <c r="GL8" s="152"/>
      <c r="GM8" s="152"/>
      <c r="GN8" s="152"/>
      <c r="GO8" s="152"/>
      <c r="GP8" s="152"/>
      <c r="GQ8" s="152"/>
      <c r="GR8" s="152"/>
      <c r="GS8" s="152"/>
      <c r="GT8" s="152"/>
      <c r="GU8" s="152"/>
      <c r="GV8" s="152"/>
      <c r="GW8" s="152"/>
      <c r="GX8" s="152"/>
      <c r="GY8" s="152"/>
      <c r="GZ8" s="152"/>
      <c r="HA8" s="152"/>
      <c r="HB8" s="152"/>
      <c r="HC8" s="152"/>
      <c r="HD8" s="152"/>
      <c r="HE8" s="152"/>
      <c r="HF8" s="152"/>
      <c r="HG8" s="152"/>
      <c r="HH8" s="152"/>
      <c r="HI8" s="152"/>
      <c r="HJ8" s="152"/>
      <c r="HK8" s="152"/>
      <c r="HL8" s="152"/>
      <c r="HM8" s="152"/>
      <c r="HN8" s="152"/>
      <c r="HO8" s="152"/>
      <c r="HP8" s="152"/>
      <c r="HQ8" s="152"/>
      <c r="HR8" s="152"/>
      <c r="HS8" s="152"/>
      <c r="HT8" s="152"/>
      <c r="HU8" s="152"/>
      <c r="HV8" s="152"/>
      <c r="HW8" s="152"/>
      <c r="HX8" s="152"/>
      <c r="HY8" s="152"/>
      <c r="HZ8" s="152"/>
      <c r="IA8" s="152"/>
      <c r="IB8" s="152"/>
      <c r="IC8" s="152"/>
      <c r="ID8" s="152"/>
      <c r="IE8" s="152"/>
      <c r="IF8" s="152"/>
      <c r="IG8" s="152"/>
      <c r="IH8" s="152"/>
      <c r="II8" s="152"/>
      <c r="IJ8" s="152"/>
      <c r="IK8" s="152"/>
      <c r="IL8" s="152"/>
      <c r="IM8" s="152"/>
      <c r="IN8" s="152"/>
      <c r="IO8" s="152"/>
      <c r="IP8" s="152"/>
      <c r="IQ8" s="152"/>
      <c r="IR8" s="152"/>
      <c r="IS8" s="152"/>
      <c r="IT8" s="152"/>
      <c r="IU8" s="152"/>
      <c r="IV8"/>
    </row>
    <row r="9" s="42" customFormat="1" ht="29" customHeight="1" spans="1:256">
      <c r="A9" s="157" t="s">
        <v>1792</v>
      </c>
      <c r="B9" s="161"/>
      <c r="C9" s="158">
        <v>183461</v>
      </c>
      <c r="D9" s="172">
        <v>0</v>
      </c>
      <c r="E9" s="161"/>
      <c r="F9" s="159">
        <v>-183461</v>
      </c>
      <c r="G9" s="160">
        <v>-100</v>
      </c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  <c r="BI9" s="152"/>
      <c r="BJ9" s="152"/>
      <c r="BK9" s="152"/>
      <c r="BL9" s="152"/>
      <c r="BM9" s="152"/>
      <c r="BN9" s="152"/>
      <c r="BO9" s="152"/>
      <c r="BP9" s="152"/>
      <c r="BQ9" s="152"/>
      <c r="BR9" s="152"/>
      <c r="BS9" s="152"/>
      <c r="BT9" s="152"/>
      <c r="BU9" s="152"/>
      <c r="BV9" s="152"/>
      <c r="BW9" s="152"/>
      <c r="BX9" s="152"/>
      <c r="BY9" s="152"/>
      <c r="BZ9" s="152"/>
      <c r="CA9" s="152"/>
      <c r="CB9" s="152"/>
      <c r="CC9" s="152"/>
      <c r="CD9" s="152"/>
      <c r="CE9" s="152"/>
      <c r="CF9" s="152"/>
      <c r="CG9" s="152"/>
      <c r="CH9" s="152"/>
      <c r="CI9" s="152"/>
      <c r="CJ9" s="152"/>
      <c r="CK9" s="152"/>
      <c r="CL9" s="152"/>
      <c r="CM9" s="152"/>
      <c r="CN9" s="152"/>
      <c r="CO9" s="152"/>
      <c r="CP9" s="152"/>
      <c r="CQ9" s="152"/>
      <c r="CR9" s="152"/>
      <c r="CS9" s="152"/>
      <c r="CT9" s="152"/>
      <c r="CU9" s="152"/>
      <c r="CV9" s="152"/>
      <c r="CW9" s="152"/>
      <c r="CX9" s="152"/>
      <c r="CY9" s="152"/>
      <c r="CZ9" s="152"/>
      <c r="DA9" s="152"/>
      <c r="DB9" s="152"/>
      <c r="DC9" s="152"/>
      <c r="DD9" s="152"/>
      <c r="DE9" s="152"/>
      <c r="DF9" s="152"/>
      <c r="DG9" s="152"/>
      <c r="DH9" s="152"/>
      <c r="DI9" s="152"/>
      <c r="DJ9" s="152"/>
      <c r="DK9" s="152"/>
      <c r="DL9" s="152"/>
      <c r="DM9" s="152"/>
      <c r="DN9" s="152"/>
      <c r="DO9" s="152"/>
      <c r="DP9" s="152"/>
      <c r="DQ9" s="152"/>
      <c r="DR9" s="152"/>
      <c r="DS9" s="152"/>
      <c r="DT9" s="152"/>
      <c r="DU9" s="152"/>
      <c r="DV9" s="152"/>
      <c r="DW9" s="152"/>
      <c r="DX9" s="152"/>
      <c r="DY9" s="152"/>
      <c r="DZ9" s="152"/>
      <c r="EA9" s="152"/>
      <c r="EB9" s="152"/>
      <c r="EC9" s="152"/>
      <c r="ED9" s="152"/>
      <c r="EE9" s="152"/>
      <c r="EF9" s="152"/>
      <c r="EG9" s="152"/>
      <c r="EH9" s="152"/>
      <c r="EI9" s="152"/>
      <c r="EJ9" s="152"/>
      <c r="EK9" s="152"/>
      <c r="EL9" s="152"/>
      <c r="EM9" s="152"/>
      <c r="EN9" s="152"/>
      <c r="EO9" s="152"/>
      <c r="EP9" s="152"/>
      <c r="EQ9" s="152"/>
      <c r="ER9" s="152"/>
      <c r="ES9" s="152"/>
      <c r="ET9" s="152"/>
      <c r="EU9" s="152"/>
      <c r="EV9" s="152"/>
      <c r="EW9" s="152"/>
      <c r="EX9" s="152"/>
      <c r="EY9" s="152"/>
      <c r="EZ9" s="152"/>
      <c r="FA9" s="152"/>
      <c r="FB9" s="152"/>
      <c r="FC9" s="152"/>
      <c r="FD9" s="152"/>
      <c r="FE9" s="152"/>
      <c r="FF9" s="152"/>
      <c r="FG9" s="152"/>
      <c r="FH9" s="152"/>
      <c r="FI9" s="152"/>
      <c r="FJ9" s="152"/>
      <c r="FK9" s="152"/>
      <c r="FL9" s="152"/>
      <c r="FM9" s="152"/>
      <c r="FN9" s="152"/>
      <c r="FO9" s="152"/>
      <c r="FP9" s="152"/>
      <c r="FQ9" s="152"/>
      <c r="FR9" s="152"/>
      <c r="FS9" s="152"/>
      <c r="FT9" s="152"/>
      <c r="FU9" s="152"/>
      <c r="FV9" s="152"/>
      <c r="FW9" s="152"/>
      <c r="FX9" s="152"/>
      <c r="FY9" s="152"/>
      <c r="FZ9" s="152"/>
      <c r="GA9" s="152"/>
      <c r="GB9" s="152"/>
      <c r="GC9" s="152"/>
      <c r="GD9" s="152"/>
      <c r="GE9" s="152"/>
      <c r="GF9" s="152"/>
      <c r="GG9" s="152"/>
      <c r="GH9" s="152"/>
      <c r="GI9" s="152"/>
      <c r="GJ9" s="152"/>
      <c r="GK9" s="152"/>
      <c r="GL9" s="152"/>
      <c r="GM9" s="152"/>
      <c r="GN9" s="152"/>
      <c r="GO9" s="152"/>
      <c r="GP9" s="152"/>
      <c r="GQ9" s="152"/>
      <c r="GR9" s="152"/>
      <c r="GS9" s="152"/>
      <c r="GT9" s="152"/>
      <c r="GU9" s="152"/>
      <c r="GV9" s="152"/>
      <c r="GW9" s="152"/>
      <c r="GX9" s="152"/>
      <c r="GY9" s="152"/>
      <c r="GZ9" s="152"/>
      <c r="HA9" s="152"/>
      <c r="HB9" s="152"/>
      <c r="HC9" s="152"/>
      <c r="HD9" s="152"/>
      <c r="HE9" s="152"/>
      <c r="HF9" s="152"/>
      <c r="HG9" s="152"/>
      <c r="HH9" s="152"/>
      <c r="HI9" s="152"/>
      <c r="HJ9" s="152"/>
      <c r="HK9" s="152"/>
      <c r="HL9" s="152"/>
      <c r="HM9" s="152"/>
      <c r="HN9" s="152"/>
      <c r="HO9" s="152"/>
      <c r="HP9" s="152"/>
      <c r="HQ9" s="152"/>
      <c r="HR9" s="152"/>
      <c r="HS9" s="152"/>
      <c r="HT9" s="152"/>
      <c r="HU9" s="152"/>
      <c r="HV9" s="152"/>
      <c r="HW9" s="152"/>
      <c r="HX9" s="152"/>
      <c r="HY9" s="152"/>
      <c r="HZ9" s="152"/>
      <c r="IA9" s="152"/>
      <c r="IB9" s="152"/>
      <c r="IC9" s="152"/>
      <c r="ID9" s="152"/>
      <c r="IE9" s="152"/>
      <c r="IF9" s="152"/>
      <c r="IG9" s="152"/>
      <c r="IH9" s="152"/>
      <c r="II9" s="152"/>
      <c r="IJ9" s="152"/>
      <c r="IK9" s="152"/>
      <c r="IL9" s="152"/>
      <c r="IM9" s="152"/>
      <c r="IN9" s="152"/>
      <c r="IO9" s="152"/>
      <c r="IP9" s="152"/>
      <c r="IQ9" s="152"/>
      <c r="IR9" s="152"/>
      <c r="IS9" s="152"/>
      <c r="IT9" s="152"/>
      <c r="IU9" s="152"/>
      <c r="IV9"/>
    </row>
    <row r="10" s="42" customFormat="1" ht="29" customHeight="1" spans="1:8">
      <c r="A10" s="151" t="s">
        <v>1793</v>
      </c>
      <c r="B10" s="155">
        <v>21100</v>
      </c>
      <c r="C10" s="155">
        <v>130640</v>
      </c>
      <c r="D10" s="171">
        <v>619.14691943128</v>
      </c>
      <c r="E10" s="162"/>
      <c r="F10" s="163">
        <v>-21100</v>
      </c>
      <c r="G10" s="164">
        <v>-100</v>
      </c>
      <c r="H10" s="165"/>
    </row>
    <row r="11" s="42" customFormat="1" ht="29" customHeight="1" spans="1:8">
      <c r="A11" s="161" t="s">
        <v>1794</v>
      </c>
      <c r="B11" s="159">
        <v>21000</v>
      </c>
      <c r="C11" s="159">
        <v>466</v>
      </c>
      <c r="D11" s="172">
        <v>2.21904761904762</v>
      </c>
      <c r="E11" s="159"/>
      <c r="F11" s="159">
        <v>-21000</v>
      </c>
      <c r="G11" s="166">
        <v>-100</v>
      </c>
      <c r="H11" s="165"/>
    </row>
    <row r="12" s="42" customFormat="1" ht="29" customHeight="1" spans="1:8">
      <c r="A12" s="161" t="s">
        <v>1795</v>
      </c>
      <c r="B12" s="159">
        <v>100</v>
      </c>
      <c r="C12" s="159">
        <v>70773</v>
      </c>
      <c r="D12" s="172">
        <v>70773</v>
      </c>
      <c r="E12" s="159"/>
      <c r="F12" s="159">
        <v>-100</v>
      </c>
      <c r="G12" s="166">
        <v>-100</v>
      </c>
      <c r="H12" s="165"/>
    </row>
    <row r="13" s="42" customFormat="1" ht="29" customHeight="1" spans="1:8">
      <c r="A13" s="161" t="s">
        <v>1796</v>
      </c>
      <c r="B13" s="159"/>
      <c r="C13" s="159">
        <v>59401</v>
      </c>
      <c r="D13" s="159">
        <v>0</v>
      </c>
      <c r="E13" s="159"/>
      <c r="F13" s="159">
        <v>0</v>
      </c>
      <c r="G13" s="164">
        <v>0</v>
      </c>
      <c r="H13" s="165"/>
    </row>
  </sheetData>
  <mergeCells count="4">
    <mergeCell ref="A2:G2"/>
    <mergeCell ref="B4:D4"/>
    <mergeCell ref="E4:G4"/>
    <mergeCell ref="A4:A5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:XFD12"/>
  <sheetViews>
    <sheetView zoomScale="90" zoomScaleNormal="90" workbookViewId="0">
      <selection activeCell="C25" sqref="C24:C25"/>
    </sheetView>
  </sheetViews>
  <sheetFormatPr defaultColWidth="9" defaultRowHeight="14.25"/>
  <cols>
    <col min="1" max="1" width="42.375" customWidth="1"/>
    <col min="2" max="2" width="18.375" customWidth="1"/>
    <col min="3" max="3" width="17.25" customWidth="1"/>
    <col min="4" max="4" width="16.25" customWidth="1"/>
    <col min="5" max="5" width="15.375" customWidth="1"/>
    <col min="6" max="6" width="9.375"/>
  </cols>
  <sheetData>
    <row r="1" spans="1:16384">
      <c r="A1" s="145" t="s">
        <v>1797</v>
      </c>
      <c r="B1" s="146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46"/>
      <c r="IU1" s="46"/>
      <c r="IV1" s="46"/>
      <c r="IW1" s="46"/>
      <c r="IX1" s="46"/>
      <c r="IY1" s="46"/>
      <c r="IZ1" s="46"/>
      <c r="JA1" s="46"/>
      <c r="JB1" s="46"/>
      <c r="JC1" s="46"/>
      <c r="JD1" s="46"/>
      <c r="JE1" s="46"/>
      <c r="JF1" s="46"/>
      <c r="JG1" s="46"/>
      <c r="JH1" s="46"/>
      <c r="JI1" s="46"/>
      <c r="JJ1" s="46"/>
      <c r="JK1" s="46"/>
      <c r="JL1" s="46"/>
      <c r="JM1" s="46"/>
      <c r="JN1" s="46"/>
      <c r="JO1" s="46"/>
      <c r="JP1" s="46"/>
      <c r="JQ1" s="46"/>
      <c r="JR1" s="46"/>
      <c r="JS1" s="46"/>
      <c r="JT1" s="46"/>
      <c r="JU1" s="46"/>
      <c r="JV1" s="46"/>
      <c r="JW1" s="46"/>
      <c r="JX1" s="46"/>
      <c r="JY1" s="46"/>
      <c r="JZ1" s="46"/>
      <c r="KA1" s="46"/>
      <c r="KB1" s="46"/>
      <c r="KC1" s="46"/>
      <c r="KD1" s="46"/>
      <c r="KE1" s="46"/>
      <c r="KF1" s="46"/>
      <c r="KG1" s="46"/>
      <c r="KH1" s="46"/>
      <c r="KI1" s="46"/>
      <c r="KJ1" s="46"/>
      <c r="KK1" s="46"/>
      <c r="KL1" s="46"/>
      <c r="KM1" s="46"/>
      <c r="KN1" s="46"/>
      <c r="KO1" s="46"/>
      <c r="KP1" s="46"/>
      <c r="KQ1" s="46"/>
      <c r="KR1" s="46"/>
      <c r="KS1" s="46"/>
      <c r="KT1" s="46"/>
      <c r="KU1" s="46"/>
      <c r="KV1" s="46"/>
      <c r="KW1" s="46"/>
      <c r="KX1" s="46"/>
      <c r="KY1" s="46"/>
      <c r="KZ1" s="46"/>
      <c r="LA1" s="46"/>
      <c r="LB1" s="46"/>
      <c r="LC1" s="46"/>
      <c r="LD1" s="46"/>
      <c r="LE1" s="46"/>
      <c r="LF1" s="46"/>
      <c r="LG1" s="46"/>
      <c r="LH1" s="46"/>
      <c r="LI1" s="46"/>
      <c r="LJ1" s="46"/>
      <c r="LK1" s="46"/>
      <c r="LL1" s="46"/>
      <c r="LM1" s="46"/>
      <c r="LN1" s="46"/>
      <c r="LO1" s="46"/>
      <c r="LP1" s="46"/>
      <c r="LQ1" s="46"/>
      <c r="LR1" s="46"/>
      <c r="LS1" s="46"/>
      <c r="LT1" s="46"/>
      <c r="LU1" s="46"/>
      <c r="LV1" s="46"/>
      <c r="LW1" s="46"/>
      <c r="LX1" s="46"/>
      <c r="LY1" s="46"/>
      <c r="LZ1" s="46"/>
      <c r="MA1" s="46"/>
      <c r="MB1" s="46"/>
      <c r="MC1" s="46"/>
      <c r="MD1" s="46"/>
      <c r="ME1" s="46"/>
      <c r="MF1" s="46"/>
      <c r="MG1" s="46"/>
      <c r="MH1" s="46"/>
      <c r="MI1" s="46"/>
      <c r="MJ1" s="46"/>
      <c r="MK1" s="46"/>
      <c r="ML1" s="46"/>
      <c r="MM1" s="46"/>
      <c r="MN1" s="46"/>
      <c r="MO1" s="46"/>
      <c r="MP1" s="46"/>
      <c r="MQ1" s="46"/>
      <c r="MR1" s="46"/>
      <c r="MS1" s="46"/>
      <c r="MT1" s="46"/>
      <c r="MU1" s="46"/>
      <c r="MV1" s="46"/>
      <c r="MW1" s="46"/>
      <c r="MX1" s="46"/>
      <c r="MY1" s="46"/>
      <c r="MZ1" s="46"/>
      <c r="NA1" s="46"/>
      <c r="NB1" s="46"/>
      <c r="NC1" s="46"/>
      <c r="ND1" s="46"/>
      <c r="NE1" s="46"/>
      <c r="NF1" s="46"/>
      <c r="NG1" s="46"/>
      <c r="NH1" s="46"/>
      <c r="NI1" s="46"/>
      <c r="NJ1" s="46"/>
      <c r="NK1" s="46"/>
      <c r="NL1" s="46"/>
      <c r="NM1" s="46"/>
      <c r="NN1" s="46"/>
      <c r="NO1" s="46"/>
      <c r="NP1" s="46"/>
      <c r="NQ1" s="46"/>
      <c r="NR1" s="46"/>
      <c r="NS1" s="46"/>
      <c r="NT1" s="46"/>
      <c r="NU1" s="46"/>
      <c r="NV1" s="46"/>
      <c r="NW1" s="46"/>
      <c r="NX1" s="46"/>
      <c r="NY1" s="46"/>
      <c r="NZ1" s="46"/>
      <c r="OA1" s="46"/>
      <c r="OB1" s="46"/>
      <c r="OC1" s="46"/>
      <c r="OD1" s="46"/>
      <c r="OE1" s="46"/>
      <c r="OF1" s="46"/>
      <c r="OG1" s="46"/>
      <c r="OH1" s="46"/>
      <c r="OI1" s="46"/>
      <c r="OJ1" s="46"/>
      <c r="OK1" s="46"/>
      <c r="OL1" s="46"/>
      <c r="OM1" s="46"/>
      <c r="ON1" s="46"/>
      <c r="OO1" s="46"/>
      <c r="OP1" s="46"/>
      <c r="OQ1" s="46"/>
      <c r="OR1" s="46"/>
      <c r="OS1" s="46"/>
      <c r="OT1" s="46"/>
      <c r="OU1" s="46"/>
      <c r="OV1" s="46"/>
      <c r="OW1" s="46"/>
      <c r="OX1" s="46"/>
      <c r="OY1" s="46"/>
      <c r="OZ1" s="46"/>
      <c r="PA1" s="46"/>
      <c r="PB1" s="46"/>
      <c r="PC1" s="46"/>
      <c r="PD1" s="46"/>
      <c r="PE1" s="46"/>
      <c r="PF1" s="46"/>
      <c r="PG1" s="46"/>
      <c r="PH1" s="46"/>
      <c r="PI1" s="46"/>
      <c r="PJ1" s="46"/>
      <c r="PK1" s="46"/>
      <c r="PL1" s="46"/>
      <c r="PM1" s="46"/>
      <c r="PN1" s="46"/>
      <c r="PO1" s="46"/>
      <c r="PP1" s="46"/>
      <c r="PQ1" s="46"/>
      <c r="PR1" s="46"/>
      <c r="PS1" s="46"/>
      <c r="PT1" s="46"/>
      <c r="PU1" s="46"/>
      <c r="PV1" s="46"/>
      <c r="PW1" s="46"/>
      <c r="PX1" s="46"/>
      <c r="PY1" s="46"/>
      <c r="PZ1" s="46"/>
      <c r="QA1" s="46"/>
      <c r="QB1" s="46"/>
      <c r="QC1" s="46"/>
      <c r="QD1" s="46"/>
      <c r="QE1" s="46"/>
      <c r="QF1" s="46"/>
      <c r="QG1" s="46"/>
      <c r="QH1" s="46"/>
      <c r="QI1" s="46"/>
      <c r="QJ1" s="46"/>
      <c r="QK1" s="46"/>
      <c r="QL1" s="46"/>
      <c r="QM1" s="46"/>
      <c r="QN1" s="46"/>
      <c r="QO1" s="46"/>
      <c r="QP1" s="46"/>
      <c r="QQ1" s="46"/>
      <c r="QR1" s="46"/>
      <c r="QS1" s="46"/>
      <c r="QT1" s="46"/>
      <c r="QU1" s="46"/>
      <c r="QV1" s="46"/>
      <c r="QW1" s="46"/>
      <c r="QX1" s="46"/>
      <c r="QY1" s="46"/>
      <c r="QZ1" s="46"/>
      <c r="RA1" s="46"/>
      <c r="RB1" s="46"/>
      <c r="RC1" s="46"/>
      <c r="RD1" s="46"/>
      <c r="RE1" s="46"/>
      <c r="RF1" s="46"/>
      <c r="RG1" s="46"/>
      <c r="RH1" s="46"/>
      <c r="RI1" s="46"/>
      <c r="RJ1" s="46"/>
      <c r="RK1" s="46"/>
      <c r="RL1" s="46"/>
      <c r="RM1" s="46"/>
      <c r="RN1" s="46"/>
      <c r="RO1" s="46"/>
      <c r="RP1" s="46"/>
      <c r="RQ1" s="46"/>
      <c r="RR1" s="46"/>
      <c r="RS1" s="46"/>
      <c r="RT1" s="46"/>
      <c r="RU1" s="46"/>
      <c r="RV1" s="46"/>
      <c r="RW1" s="46"/>
      <c r="RX1" s="46"/>
      <c r="RY1" s="46"/>
      <c r="RZ1" s="46"/>
      <c r="SA1" s="46"/>
      <c r="SB1" s="46"/>
      <c r="SC1" s="46"/>
      <c r="SD1" s="46"/>
      <c r="SE1" s="46"/>
      <c r="SF1" s="46"/>
      <c r="SG1" s="46"/>
      <c r="SH1" s="46"/>
      <c r="SI1" s="46"/>
      <c r="SJ1" s="46"/>
      <c r="SK1" s="46"/>
      <c r="SL1" s="46"/>
      <c r="SM1" s="46"/>
      <c r="SN1" s="46"/>
      <c r="SO1" s="46"/>
      <c r="SP1" s="46"/>
      <c r="SQ1" s="46"/>
      <c r="SR1" s="46"/>
      <c r="SS1" s="46"/>
      <c r="ST1" s="46"/>
      <c r="SU1" s="46"/>
      <c r="SV1" s="46"/>
      <c r="SW1" s="46"/>
      <c r="SX1" s="46"/>
      <c r="SY1" s="46"/>
      <c r="SZ1" s="46"/>
      <c r="TA1" s="46"/>
      <c r="TB1" s="46"/>
      <c r="TC1" s="46"/>
      <c r="TD1" s="46"/>
      <c r="TE1" s="46"/>
      <c r="TF1" s="46"/>
      <c r="TG1" s="46"/>
      <c r="TH1" s="46"/>
      <c r="TI1" s="46"/>
      <c r="TJ1" s="46"/>
      <c r="TK1" s="46"/>
      <c r="TL1" s="46"/>
      <c r="TM1" s="46"/>
      <c r="TN1" s="46"/>
      <c r="TO1" s="46"/>
      <c r="TP1" s="46"/>
      <c r="TQ1" s="46"/>
      <c r="TR1" s="46"/>
      <c r="TS1" s="46"/>
      <c r="TT1" s="46"/>
      <c r="TU1" s="46"/>
      <c r="TV1" s="46"/>
      <c r="TW1" s="46"/>
      <c r="TX1" s="46"/>
      <c r="TY1" s="46"/>
      <c r="TZ1" s="46"/>
      <c r="UA1" s="46"/>
      <c r="UB1" s="46"/>
      <c r="UC1" s="46"/>
      <c r="UD1" s="46"/>
      <c r="UE1" s="46"/>
      <c r="UF1" s="46"/>
      <c r="UG1" s="46"/>
      <c r="UH1" s="46"/>
      <c r="UI1" s="46"/>
      <c r="UJ1" s="46"/>
      <c r="UK1" s="46"/>
      <c r="UL1" s="46"/>
      <c r="UM1" s="46"/>
      <c r="UN1" s="46"/>
      <c r="UO1" s="46"/>
      <c r="UP1" s="46"/>
      <c r="UQ1" s="46"/>
      <c r="UR1" s="46"/>
      <c r="US1" s="46"/>
      <c r="UT1" s="46"/>
      <c r="UU1" s="46"/>
      <c r="UV1" s="46"/>
      <c r="UW1" s="46"/>
      <c r="UX1" s="46"/>
      <c r="UY1" s="46"/>
      <c r="UZ1" s="46"/>
      <c r="VA1" s="46"/>
      <c r="VB1" s="46"/>
      <c r="VC1" s="46"/>
      <c r="VD1" s="46"/>
      <c r="VE1" s="46"/>
      <c r="VF1" s="46"/>
      <c r="VG1" s="46"/>
      <c r="VH1" s="46"/>
      <c r="VI1" s="46"/>
      <c r="VJ1" s="46"/>
      <c r="VK1" s="46"/>
      <c r="VL1" s="46"/>
      <c r="VM1" s="46"/>
      <c r="VN1" s="46"/>
      <c r="VO1" s="46"/>
      <c r="VP1" s="46"/>
      <c r="VQ1" s="46"/>
      <c r="VR1" s="46"/>
      <c r="VS1" s="46"/>
      <c r="VT1" s="46"/>
      <c r="VU1" s="46"/>
      <c r="VV1" s="46"/>
      <c r="VW1" s="46"/>
      <c r="VX1" s="46"/>
      <c r="VY1" s="46"/>
      <c r="VZ1" s="46"/>
      <c r="WA1" s="46"/>
      <c r="WB1" s="46"/>
      <c r="WC1" s="46"/>
      <c r="WD1" s="46"/>
      <c r="WE1" s="46"/>
      <c r="WF1" s="46"/>
      <c r="WG1" s="46"/>
      <c r="WH1" s="46"/>
      <c r="WI1" s="46"/>
      <c r="WJ1" s="46"/>
      <c r="WK1" s="46"/>
      <c r="WL1" s="46"/>
      <c r="WM1" s="46"/>
      <c r="WN1" s="46"/>
      <c r="WO1" s="46"/>
      <c r="WP1" s="46"/>
      <c r="WQ1" s="46"/>
      <c r="WR1" s="46"/>
      <c r="WS1" s="46"/>
      <c r="WT1" s="46"/>
      <c r="WU1" s="46"/>
      <c r="WV1" s="46"/>
      <c r="WW1" s="46"/>
      <c r="WX1" s="46"/>
      <c r="WY1" s="46"/>
      <c r="WZ1" s="46"/>
      <c r="XA1" s="46"/>
      <c r="XB1" s="46"/>
      <c r="XC1" s="46"/>
      <c r="XD1" s="46"/>
      <c r="XE1" s="46"/>
      <c r="XF1" s="46"/>
      <c r="XG1" s="46"/>
      <c r="XH1" s="46"/>
      <c r="XI1" s="46"/>
      <c r="XJ1" s="46"/>
      <c r="XK1" s="46"/>
      <c r="XL1" s="46"/>
      <c r="XM1" s="46"/>
      <c r="XN1" s="46"/>
      <c r="XO1" s="46"/>
      <c r="XP1" s="46"/>
      <c r="XQ1" s="46"/>
      <c r="XR1" s="46"/>
      <c r="XS1" s="46"/>
      <c r="XT1" s="46"/>
      <c r="XU1" s="46"/>
      <c r="XV1" s="46"/>
      <c r="XW1" s="46"/>
      <c r="XX1" s="46"/>
      <c r="XY1" s="46"/>
      <c r="XZ1" s="46"/>
      <c r="YA1" s="46"/>
      <c r="YB1" s="46"/>
      <c r="YC1" s="46"/>
      <c r="YD1" s="46"/>
      <c r="YE1" s="46"/>
      <c r="YF1" s="46"/>
      <c r="YG1" s="46"/>
      <c r="YH1" s="46"/>
      <c r="YI1" s="46"/>
      <c r="YJ1" s="46"/>
      <c r="YK1" s="46"/>
      <c r="YL1" s="46"/>
      <c r="YM1" s="46"/>
      <c r="YN1" s="46"/>
      <c r="YO1" s="46"/>
      <c r="YP1" s="46"/>
      <c r="YQ1" s="46"/>
      <c r="YR1" s="46"/>
      <c r="YS1" s="46"/>
      <c r="YT1" s="46"/>
      <c r="YU1" s="46"/>
      <c r="YV1" s="46"/>
      <c r="YW1" s="46"/>
      <c r="YX1" s="46"/>
      <c r="YY1" s="46"/>
      <c r="YZ1" s="46"/>
      <c r="ZA1" s="46"/>
      <c r="ZB1" s="46"/>
      <c r="ZC1" s="46"/>
      <c r="ZD1" s="46"/>
      <c r="ZE1" s="46"/>
      <c r="ZF1" s="46"/>
      <c r="ZG1" s="46"/>
      <c r="ZH1" s="46"/>
      <c r="ZI1" s="46"/>
      <c r="ZJ1" s="46"/>
      <c r="ZK1" s="46"/>
      <c r="ZL1" s="46"/>
      <c r="ZM1" s="46"/>
      <c r="ZN1" s="46"/>
      <c r="ZO1" s="46"/>
      <c r="ZP1" s="46"/>
      <c r="ZQ1" s="46"/>
      <c r="ZR1" s="46"/>
      <c r="ZS1" s="46"/>
      <c r="ZT1" s="46"/>
      <c r="ZU1" s="46"/>
      <c r="ZV1" s="46"/>
      <c r="ZW1" s="46"/>
      <c r="ZX1" s="46"/>
      <c r="ZY1" s="46"/>
      <c r="ZZ1" s="46"/>
      <c r="AAA1" s="46"/>
      <c r="AAB1" s="46"/>
      <c r="AAC1" s="46"/>
      <c r="AAD1" s="46"/>
      <c r="AAE1" s="46"/>
      <c r="AAF1" s="46"/>
      <c r="AAG1" s="46"/>
      <c r="AAH1" s="46"/>
      <c r="AAI1" s="46"/>
      <c r="AAJ1" s="46"/>
      <c r="AAK1" s="46"/>
      <c r="AAL1" s="46"/>
      <c r="AAM1" s="46"/>
      <c r="AAN1" s="46"/>
      <c r="AAO1" s="46"/>
      <c r="AAP1" s="46"/>
      <c r="AAQ1" s="46"/>
      <c r="AAR1" s="46"/>
      <c r="AAS1" s="46"/>
      <c r="AAT1" s="46"/>
      <c r="AAU1" s="46"/>
      <c r="AAV1" s="46"/>
      <c r="AAW1" s="46"/>
      <c r="AAX1" s="46"/>
      <c r="AAY1" s="46"/>
      <c r="AAZ1" s="46"/>
      <c r="ABA1" s="46"/>
      <c r="ABB1" s="46"/>
      <c r="ABC1" s="46"/>
      <c r="ABD1" s="46"/>
      <c r="ABE1" s="46"/>
      <c r="ABF1" s="46"/>
      <c r="ABG1" s="46"/>
      <c r="ABH1" s="46"/>
      <c r="ABI1" s="46"/>
      <c r="ABJ1" s="46"/>
      <c r="ABK1" s="46"/>
      <c r="ABL1" s="46"/>
      <c r="ABM1" s="46"/>
      <c r="ABN1" s="46"/>
      <c r="ABO1" s="46"/>
      <c r="ABP1" s="46"/>
      <c r="ABQ1" s="46"/>
      <c r="ABR1" s="46"/>
      <c r="ABS1" s="46"/>
      <c r="ABT1" s="46"/>
      <c r="ABU1" s="46"/>
      <c r="ABV1" s="46"/>
      <c r="ABW1" s="46"/>
      <c r="ABX1" s="46"/>
      <c r="ABY1" s="46"/>
      <c r="ABZ1" s="46"/>
      <c r="ACA1" s="46"/>
      <c r="ACB1" s="46"/>
      <c r="ACC1" s="46"/>
      <c r="ACD1" s="46"/>
      <c r="ACE1" s="46"/>
      <c r="ACF1" s="46"/>
      <c r="ACG1" s="46"/>
      <c r="ACH1" s="46"/>
      <c r="ACI1" s="46"/>
      <c r="ACJ1" s="46"/>
      <c r="ACK1" s="46"/>
      <c r="ACL1" s="46"/>
      <c r="ACM1" s="46"/>
      <c r="ACN1" s="46"/>
      <c r="ACO1" s="46"/>
      <c r="ACP1" s="46"/>
      <c r="ACQ1" s="46"/>
      <c r="ACR1" s="46"/>
      <c r="ACS1" s="46"/>
      <c r="ACT1" s="46"/>
      <c r="ACU1" s="46"/>
      <c r="ACV1" s="46"/>
      <c r="ACW1" s="46"/>
      <c r="ACX1" s="46"/>
      <c r="ACY1" s="46"/>
      <c r="ACZ1" s="46"/>
      <c r="ADA1" s="46"/>
      <c r="ADB1" s="46"/>
      <c r="ADC1" s="46"/>
      <c r="ADD1" s="46"/>
      <c r="ADE1" s="46"/>
      <c r="ADF1" s="46"/>
      <c r="ADG1" s="46"/>
      <c r="ADH1" s="46"/>
      <c r="ADI1" s="46"/>
      <c r="ADJ1" s="46"/>
      <c r="ADK1" s="46"/>
      <c r="ADL1" s="46"/>
      <c r="ADM1" s="46"/>
      <c r="ADN1" s="46"/>
      <c r="ADO1" s="46"/>
      <c r="ADP1" s="46"/>
      <c r="ADQ1" s="46"/>
      <c r="ADR1" s="46"/>
      <c r="ADS1" s="46"/>
      <c r="ADT1" s="46"/>
      <c r="ADU1" s="46"/>
      <c r="ADV1" s="46"/>
      <c r="ADW1" s="46"/>
      <c r="ADX1" s="46"/>
      <c r="ADY1" s="46"/>
      <c r="ADZ1" s="46"/>
      <c r="AEA1" s="46"/>
      <c r="AEB1" s="46"/>
      <c r="AEC1" s="46"/>
      <c r="AED1" s="46"/>
      <c r="AEE1" s="46"/>
      <c r="AEF1" s="46"/>
      <c r="AEG1" s="46"/>
      <c r="AEH1" s="46"/>
      <c r="AEI1" s="46"/>
      <c r="AEJ1" s="46"/>
      <c r="AEK1" s="46"/>
      <c r="AEL1" s="46"/>
      <c r="AEM1" s="46"/>
      <c r="AEN1" s="46"/>
      <c r="AEO1" s="46"/>
      <c r="AEP1" s="46"/>
      <c r="AEQ1" s="46"/>
      <c r="AER1" s="46"/>
      <c r="AES1" s="46"/>
      <c r="AET1" s="46"/>
      <c r="AEU1" s="46"/>
      <c r="AEV1" s="46"/>
      <c r="AEW1" s="46"/>
      <c r="AEX1" s="46"/>
      <c r="AEY1" s="46"/>
      <c r="AEZ1" s="46"/>
      <c r="AFA1" s="46"/>
      <c r="AFB1" s="46"/>
      <c r="AFC1" s="46"/>
      <c r="AFD1" s="46"/>
      <c r="AFE1" s="46"/>
      <c r="AFF1" s="46"/>
      <c r="AFG1" s="46"/>
      <c r="AFH1" s="46"/>
      <c r="AFI1" s="46"/>
      <c r="AFJ1" s="46"/>
      <c r="AFK1" s="46"/>
      <c r="AFL1" s="46"/>
      <c r="AFM1" s="46"/>
      <c r="AFN1" s="46"/>
      <c r="AFO1" s="46"/>
      <c r="AFP1" s="46"/>
      <c r="AFQ1" s="46"/>
      <c r="AFR1" s="46"/>
      <c r="AFS1" s="46"/>
      <c r="AFT1" s="46"/>
      <c r="AFU1" s="46"/>
      <c r="AFV1" s="46"/>
      <c r="AFW1" s="46"/>
      <c r="AFX1" s="46"/>
      <c r="AFY1" s="46"/>
      <c r="AFZ1" s="46"/>
      <c r="AGA1" s="46"/>
      <c r="AGB1" s="46"/>
      <c r="AGC1" s="46"/>
      <c r="AGD1" s="46"/>
      <c r="AGE1" s="46"/>
      <c r="AGF1" s="46"/>
      <c r="AGG1" s="46"/>
      <c r="AGH1" s="46"/>
      <c r="AGI1" s="46"/>
      <c r="AGJ1" s="46"/>
      <c r="AGK1" s="46"/>
      <c r="AGL1" s="46"/>
      <c r="AGM1" s="46"/>
      <c r="AGN1" s="46"/>
      <c r="AGO1" s="46"/>
      <c r="AGP1" s="46"/>
      <c r="AGQ1" s="46"/>
      <c r="AGR1" s="46"/>
      <c r="AGS1" s="46"/>
      <c r="AGT1" s="46"/>
      <c r="AGU1" s="46"/>
      <c r="AGV1" s="46"/>
      <c r="AGW1" s="46"/>
      <c r="AGX1" s="46"/>
      <c r="AGY1" s="46"/>
      <c r="AGZ1" s="46"/>
      <c r="AHA1" s="46"/>
      <c r="AHB1" s="46"/>
      <c r="AHC1" s="46"/>
      <c r="AHD1" s="46"/>
      <c r="AHE1" s="46"/>
      <c r="AHF1" s="46"/>
      <c r="AHG1" s="46"/>
      <c r="AHH1" s="46"/>
      <c r="AHI1" s="46"/>
      <c r="AHJ1" s="46"/>
      <c r="AHK1" s="46"/>
      <c r="AHL1" s="46"/>
      <c r="AHM1" s="46"/>
      <c r="AHN1" s="46"/>
      <c r="AHO1" s="46"/>
      <c r="AHP1" s="46"/>
      <c r="AHQ1" s="46"/>
      <c r="AHR1" s="46"/>
      <c r="AHS1" s="46"/>
      <c r="AHT1" s="46"/>
      <c r="AHU1" s="46"/>
      <c r="AHV1" s="46"/>
      <c r="AHW1" s="46"/>
      <c r="AHX1" s="46"/>
      <c r="AHY1" s="46"/>
      <c r="AHZ1" s="46"/>
      <c r="AIA1" s="46"/>
      <c r="AIB1" s="46"/>
      <c r="AIC1" s="46"/>
      <c r="AID1" s="46"/>
      <c r="AIE1" s="46"/>
      <c r="AIF1" s="46"/>
      <c r="AIG1" s="46"/>
      <c r="AIH1" s="46"/>
      <c r="AII1" s="46"/>
      <c r="AIJ1" s="46"/>
      <c r="AIK1" s="46"/>
      <c r="AIL1" s="46"/>
      <c r="AIM1" s="46"/>
      <c r="AIN1" s="46"/>
      <c r="AIO1" s="46"/>
      <c r="AIP1" s="46"/>
      <c r="AIQ1" s="46"/>
      <c r="AIR1" s="46"/>
      <c r="AIS1" s="46"/>
      <c r="AIT1" s="46"/>
      <c r="AIU1" s="46"/>
      <c r="AIV1" s="46"/>
      <c r="AIW1" s="46"/>
      <c r="AIX1" s="46"/>
      <c r="AIY1" s="46"/>
      <c r="AIZ1" s="46"/>
      <c r="AJA1" s="46"/>
      <c r="AJB1" s="46"/>
      <c r="AJC1" s="46"/>
      <c r="AJD1" s="46"/>
      <c r="AJE1" s="46"/>
      <c r="AJF1" s="46"/>
      <c r="AJG1" s="46"/>
      <c r="AJH1" s="46"/>
      <c r="AJI1" s="46"/>
      <c r="AJJ1" s="46"/>
      <c r="AJK1" s="46"/>
      <c r="AJL1" s="46"/>
      <c r="AJM1" s="46"/>
      <c r="AJN1" s="46"/>
      <c r="AJO1" s="46"/>
      <c r="AJP1" s="46"/>
      <c r="AJQ1" s="46"/>
      <c r="AJR1" s="46"/>
      <c r="AJS1" s="46"/>
      <c r="AJT1" s="46"/>
      <c r="AJU1" s="46"/>
      <c r="AJV1" s="46"/>
      <c r="AJW1" s="46"/>
      <c r="AJX1" s="46"/>
      <c r="AJY1" s="46"/>
      <c r="AJZ1" s="46"/>
      <c r="AKA1" s="46"/>
      <c r="AKB1" s="46"/>
      <c r="AKC1" s="46"/>
      <c r="AKD1" s="46"/>
      <c r="AKE1" s="46"/>
      <c r="AKF1" s="46"/>
      <c r="AKG1" s="46"/>
      <c r="AKH1" s="46"/>
      <c r="AKI1" s="46"/>
      <c r="AKJ1" s="46"/>
      <c r="AKK1" s="46"/>
      <c r="AKL1" s="46"/>
      <c r="AKM1" s="46"/>
      <c r="AKN1" s="46"/>
      <c r="AKO1" s="46"/>
      <c r="AKP1" s="46"/>
      <c r="AKQ1" s="46"/>
      <c r="AKR1" s="46"/>
      <c r="AKS1" s="46"/>
      <c r="AKT1" s="46"/>
      <c r="AKU1" s="46"/>
      <c r="AKV1" s="46"/>
      <c r="AKW1" s="46"/>
      <c r="AKX1" s="46"/>
      <c r="AKY1" s="46"/>
      <c r="AKZ1" s="46"/>
      <c r="ALA1" s="46"/>
      <c r="ALB1" s="46"/>
      <c r="ALC1" s="46"/>
      <c r="ALD1" s="46"/>
      <c r="ALE1" s="46"/>
      <c r="ALF1" s="46"/>
      <c r="ALG1" s="46"/>
      <c r="ALH1" s="46"/>
      <c r="ALI1" s="46"/>
      <c r="ALJ1" s="46"/>
      <c r="ALK1" s="46"/>
      <c r="ALL1" s="46"/>
      <c r="ALM1" s="46"/>
      <c r="ALN1" s="46"/>
      <c r="ALO1" s="46"/>
      <c r="ALP1" s="46"/>
      <c r="ALQ1" s="46"/>
      <c r="ALR1" s="46"/>
      <c r="ALS1" s="46"/>
      <c r="ALT1" s="46"/>
      <c r="ALU1" s="46"/>
      <c r="ALV1" s="46"/>
      <c r="ALW1" s="46"/>
      <c r="ALX1" s="46"/>
      <c r="ALY1" s="46"/>
      <c r="ALZ1" s="46"/>
      <c r="AMA1" s="46"/>
      <c r="AMB1" s="46"/>
      <c r="AMC1" s="46"/>
      <c r="AMD1" s="46"/>
      <c r="AME1" s="46"/>
      <c r="AMF1" s="46"/>
      <c r="AMG1" s="46"/>
      <c r="AMH1" s="46"/>
      <c r="AMI1" s="46"/>
      <c r="AMJ1" s="46"/>
      <c r="AMK1" s="46"/>
      <c r="AML1" s="46"/>
      <c r="AMM1" s="46"/>
      <c r="AMN1" s="46"/>
      <c r="AMO1" s="46"/>
      <c r="AMP1" s="46"/>
      <c r="AMQ1" s="46"/>
      <c r="AMR1" s="46"/>
      <c r="AMS1" s="46"/>
      <c r="AMT1" s="46"/>
      <c r="AMU1" s="46"/>
      <c r="AMV1" s="46"/>
      <c r="AMW1" s="46"/>
      <c r="AMX1" s="46"/>
      <c r="AMY1" s="46"/>
      <c r="AMZ1" s="46"/>
      <c r="ANA1" s="46"/>
      <c r="ANB1" s="46"/>
      <c r="ANC1" s="46"/>
      <c r="AND1" s="46"/>
      <c r="ANE1" s="46"/>
      <c r="ANF1" s="46"/>
      <c r="ANG1" s="46"/>
      <c r="ANH1" s="46"/>
      <c r="ANI1" s="46"/>
      <c r="ANJ1" s="46"/>
      <c r="ANK1" s="46"/>
      <c r="ANL1" s="46"/>
      <c r="ANM1" s="46"/>
      <c r="ANN1" s="46"/>
      <c r="ANO1" s="46"/>
      <c r="ANP1" s="46"/>
      <c r="ANQ1" s="46"/>
      <c r="ANR1" s="46"/>
      <c r="ANS1" s="46"/>
      <c r="ANT1" s="46"/>
      <c r="ANU1" s="46"/>
      <c r="ANV1" s="46"/>
      <c r="ANW1" s="46"/>
      <c r="ANX1" s="46"/>
      <c r="ANY1" s="46"/>
      <c r="ANZ1" s="46"/>
      <c r="AOA1" s="46"/>
      <c r="AOB1" s="46"/>
      <c r="AOC1" s="46"/>
      <c r="AOD1" s="46"/>
      <c r="AOE1" s="46"/>
      <c r="AOF1" s="46"/>
      <c r="AOG1" s="46"/>
      <c r="AOH1" s="46"/>
      <c r="AOI1" s="46"/>
      <c r="AOJ1" s="46"/>
      <c r="AOK1" s="46"/>
      <c r="AOL1" s="46"/>
      <c r="AOM1" s="46"/>
      <c r="AON1" s="46"/>
      <c r="AOO1" s="46"/>
      <c r="AOP1" s="46"/>
      <c r="AOQ1" s="46"/>
      <c r="AOR1" s="46"/>
      <c r="AOS1" s="46"/>
      <c r="AOT1" s="46"/>
      <c r="AOU1" s="46"/>
      <c r="AOV1" s="46"/>
      <c r="AOW1" s="46"/>
      <c r="AOX1" s="46"/>
      <c r="AOY1" s="46"/>
      <c r="AOZ1" s="46"/>
      <c r="APA1" s="46"/>
      <c r="APB1" s="46"/>
      <c r="APC1" s="46"/>
      <c r="APD1" s="46"/>
      <c r="APE1" s="46"/>
      <c r="APF1" s="46"/>
      <c r="APG1" s="46"/>
      <c r="APH1" s="46"/>
      <c r="API1" s="46"/>
      <c r="APJ1" s="46"/>
      <c r="APK1" s="46"/>
      <c r="APL1" s="46"/>
      <c r="APM1" s="46"/>
      <c r="APN1" s="46"/>
      <c r="APO1" s="46"/>
      <c r="APP1" s="46"/>
      <c r="APQ1" s="46"/>
      <c r="APR1" s="46"/>
      <c r="APS1" s="46"/>
      <c r="APT1" s="46"/>
      <c r="APU1" s="46"/>
      <c r="APV1" s="46"/>
      <c r="APW1" s="46"/>
      <c r="APX1" s="46"/>
      <c r="APY1" s="46"/>
      <c r="APZ1" s="46"/>
      <c r="AQA1" s="46"/>
      <c r="AQB1" s="46"/>
      <c r="AQC1" s="46"/>
      <c r="AQD1" s="46"/>
      <c r="AQE1" s="46"/>
      <c r="AQF1" s="46"/>
      <c r="AQG1" s="46"/>
      <c r="AQH1" s="46"/>
      <c r="AQI1" s="46"/>
      <c r="AQJ1" s="46"/>
      <c r="AQK1" s="46"/>
      <c r="AQL1" s="46"/>
      <c r="AQM1" s="46"/>
      <c r="AQN1" s="46"/>
      <c r="AQO1" s="46"/>
      <c r="AQP1" s="46"/>
      <c r="AQQ1" s="46"/>
      <c r="AQR1" s="46"/>
      <c r="AQS1" s="46"/>
      <c r="AQT1" s="46"/>
      <c r="AQU1" s="46"/>
      <c r="AQV1" s="46"/>
      <c r="AQW1" s="46"/>
      <c r="AQX1" s="46"/>
      <c r="AQY1" s="46"/>
      <c r="AQZ1" s="46"/>
      <c r="ARA1" s="46"/>
      <c r="ARB1" s="46"/>
      <c r="ARC1" s="46"/>
      <c r="ARD1" s="46"/>
      <c r="ARE1" s="46"/>
      <c r="ARF1" s="46"/>
      <c r="ARG1" s="46"/>
      <c r="ARH1" s="46"/>
      <c r="ARI1" s="46"/>
      <c r="ARJ1" s="46"/>
      <c r="ARK1" s="46"/>
      <c r="ARL1" s="46"/>
      <c r="ARM1" s="46"/>
      <c r="ARN1" s="46"/>
      <c r="ARO1" s="46"/>
      <c r="ARP1" s="46"/>
      <c r="ARQ1" s="46"/>
      <c r="ARR1" s="46"/>
      <c r="ARS1" s="46"/>
      <c r="ART1" s="46"/>
      <c r="ARU1" s="46"/>
      <c r="ARV1" s="46"/>
      <c r="ARW1" s="46"/>
      <c r="ARX1" s="46"/>
      <c r="ARY1" s="46"/>
      <c r="ARZ1" s="46"/>
      <c r="ASA1" s="46"/>
      <c r="ASB1" s="46"/>
      <c r="ASC1" s="46"/>
      <c r="ASD1" s="46"/>
      <c r="ASE1" s="46"/>
      <c r="ASF1" s="46"/>
      <c r="ASG1" s="46"/>
      <c r="ASH1" s="46"/>
      <c r="ASI1" s="46"/>
      <c r="ASJ1" s="46"/>
      <c r="ASK1" s="46"/>
      <c r="ASL1" s="46"/>
      <c r="ASM1" s="46"/>
      <c r="ASN1" s="46"/>
      <c r="ASO1" s="46"/>
      <c r="ASP1" s="46"/>
      <c r="ASQ1" s="46"/>
      <c r="ASR1" s="46"/>
      <c r="ASS1" s="46"/>
      <c r="AST1" s="46"/>
      <c r="ASU1" s="46"/>
      <c r="ASV1" s="46"/>
      <c r="ASW1" s="46"/>
      <c r="ASX1" s="46"/>
      <c r="ASY1" s="46"/>
      <c r="ASZ1" s="46"/>
      <c r="ATA1" s="46"/>
      <c r="ATB1" s="46"/>
      <c r="ATC1" s="46"/>
      <c r="ATD1" s="46"/>
      <c r="ATE1" s="46"/>
      <c r="ATF1" s="46"/>
      <c r="ATG1" s="46"/>
      <c r="ATH1" s="46"/>
      <c r="ATI1" s="46"/>
      <c r="ATJ1" s="46"/>
      <c r="ATK1" s="46"/>
      <c r="ATL1" s="46"/>
      <c r="ATM1" s="46"/>
      <c r="ATN1" s="46"/>
      <c r="ATO1" s="46"/>
      <c r="ATP1" s="46"/>
      <c r="ATQ1" s="46"/>
      <c r="ATR1" s="46"/>
      <c r="ATS1" s="46"/>
      <c r="ATT1" s="46"/>
      <c r="ATU1" s="46"/>
      <c r="ATV1" s="46"/>
      <c r="ATW1" s="46"/>
      <c r="ATX1" s="46"/>
      <c r="ATY1" s="46"/>
      <c r="ATZ1" s="46"/>
      <c r="AUA1" s="46"/>
      <c r="AUB1" s="46"/>
      <c r="AUC1" s="46"/>
      <c r="AUD1" s="46"/>
      <c r="AUE1" s="46"/>
      <c r="AUF1" s="46"/>
      <c r="AUG1" s="46"/>
      <c r="AUH1" s="46"/>
      <c r="AUI1" s="46"/>
      <c r="AUJ1" s="46"/>
      <c r="AUK1" s="46"/>
      <c r="AUL1" s="46"/>
      <c r="AUM1" s="46"/>
      <c r="AUN1" s="46"/>
      <c r="AUO1" s="46"/>
      <c r="AUP1" s="46"/>
      <c r="AUQ1" s="46"/>
      <c r="AUR1" s="46"/>
      <c r="AUS1" s="46"/>
      <c r="AUT1" s="46"/>
      <c r="AUU1" s="46"/>
      <c r="AUV1" s="46"/>
      <c r="AUW1" s="46"/>
      <c r="AUX1" s="46"/>
      <c r="AUY1" s="46"/>
      <c r="AUZ1" s="46"/>
      <c r="AVA1" s="46"/>
      <c r="AVB1" s="46"/>
      <c r="AVC1" s="46"/>
      <c r="AVD1" s="46"/>
      <c r="AVE1" s="46"/>
      <c r="AVF1" s="46"/>
      <c r="AVG1" s="46"/>
      <c r="AVH1" s="46"/>
      <c r="AVI1" s="46"/>
      <c r="AVJ1" s="46"/>
      <c r="AVK1" s="46"/>
      <c r="AVL1" s="46"/>
      <c r="AVM1" s="46"/>
      <c r="AVN1" s="46"/>
      <c r="AVO1" s="46"/>
      <c r="AVP1" s="46"/>
      <c r="AVQ1" s="46"/>
      <c r="AVR1" s="46"/>
      <c r="AVS1" s="46"/>
      <c r="AVT1" s="46"/>
      <c r="AVU1" s="46"/>
      <c r="AVV1" s="46"/>
      <c r="AVW1" s="46"/>
      <c r="AVX1" s="46"/>
      <c r="AVY1" s="46"/>
      <c r="AVZ1" s="46"/>
      <c r="AWA1" s="46"/>
      <c r="AWB1" s="46"/>
      <c r="AWC1" s="46"/>
      <c r="AWD1" s="46"/>
      <c r="AWE1" s="46"/>
      <c r="AWF1" s="46"/>
      <c r="AWG1" s="46"/>
      <c r="AWH1" s="46"/>
      <c r="AWI1" s="46"/>
      <c r="AWJ1" s="46"/>
      <c r="AWK1" s="46"/>
      <c r="AWL1" s="46"/>
      <c r="AWM1" s="46"/>
      <c r="AWN1" s="46"/>
      <c r="AWO1" s="46"/>
      <c r="AWP1" s="46"/>
      <c r="AWQ1" s="46"/>
      <c r="AWR1" s="46"/>
      <c r="AWS1" s="46"/>
      <c r="AWT1" s="46"/>
      <c r="AWU1" s="46"/>
      <c r="AWV1" s="46"/>
      <c r="AWW1" s="46"/>
      <c r="AWX1" s="46"/>
      <c r="AWY1" s="46"/>
      <c r="AWZ1" s="46"/>
      <c r="AXA1" s="46"/>
      <c r="AXB1" s="46"/>
      <c r="AXC1" s="46"/>
      <c r="AXD1" s="46"/>
      <c r="AXE1" s="46"/>
      <c r="AXF1" s="46"/>
      <c r="AXG1" s="46"/>
      <c r="AXH1" s="46"/>
      <c r="AXI1" s="46"/>
      <c r="AXJ1" s="46"/>
      <c r="AXK1" s="46"/>
      <c r="AXL1" s="46"/>
      <c r="AXM1" s="46"/>
      <c r="AXN1" s="46"/>
      <c r="AXO1" s="46"/>
      <c r="AXP1" s="46"/>
      <c r="AXQ1" s="46"/>
      <c r="AXR1" s="46"/>
      <c r="AXS1" s="46"/>
      <c r="AXT1" s="46"/>
      <c r="AXU1" s="46"/>
      <c r="AXV1" s="46"/>
      <c r="AXW1" s="46"/>
      <c r="AXX1" s="46"/>
      <c r="AXY1" s="46"/>
      <c r="AXZ1" s="46"/>
      <c r="AYA1" s="46"/>
      <c r="AYB1" s="46"/>
      <c r="AYC1" s="46"/>
      <c r="AYD1" s="46"/>
      <c r="AYE1" s="46"/>
      <c r="AYF1" s="46"/>
      <c r="AYG1" s="46"/>
      <c r="AYH1" s="46"/>
      <c r="AYI1" s="46"/>
      <c r="AYJ1" s="46"/>
      <c r="AYK1" s="46"/>
      <c r="AYL1" s="46"/>
      <c r="AYM1" s="46"/>
      <c r="AYN1" s="46"/>
      <c r="AYO1" s="46"/>
      <c r="AYP1" s="46"/>
      <c r="AYQ1" s="46"/>
      <c r="AYR1" s="46"/>
      <c r="AYS1" s="46"/>
      <c r="AYT1" s="46"/>
      <c r="AYU1" s="46"/>
      <c r="AYV1" s="46"/>
      <c r="AYW1" s="46"/>
      <c r="AYX1" s="46"/>
      <c r="AYY1" s="46"/>
      <c r="AYZ1" s="46"/>
      <c r="AZA1" s="46"/>
      <c r="AZB1" s="46"/>
      <c r="AZC1" s="46"/>
      <c r="AZD1" s="46"/>
      <c r="AZE1" s="46"/>
      <c r="AZF1" s="46"/>
      <c r="AZG1" s="46"/>
      <c r="AZH1" s="46"/>
      <c r="AZI1" s="46"/>
      <c r="AZJ1" s="46"/>
      <c r="AZK1" s="46"/>
      <c r="AZL1" s="46"/>
      <c r="AZM1" s="46"/>
      <c r="AZN1" s="46"/>
      <c r="AZO1" s="46"/>
      <c r="AZP1" s="46"/>
      <c r="AZQ1" s="46"/>
      <c r="AZR1" s="46"/>
      <c r="AZS1" s="46"/>
      <c r="AZT1" s="46"/>
      <c r="AZU1" s="46"/>
      <c r="AZV1" s="46"/>
      <c r="AZW1" s="46"/>
      <c r="AZX1" s="46"/>
      <c r="AZY1" s="46"/>
      <c r="AZZ1" s="46"/>
      <c r="BAA1" s="46"/>
      <c r="BAB1" s="46"/>
      <c r="BAC1" s="46"/>
      <c r="BAD1" s="46"/>
      <c r="BAE1" s="46"/>
      <c r="BAF1" s="46"/>
      <c r="BAG1" s="46"/>
      <c r="BAH1" s="46"/>
      <c r="BAI1" s="46"/>
      <c r="BAJ1" s="46"/>
      <c r="BAK1" s="46"/>
      <c r="BAL1" s="46"/>
      <c r="BAM1" s="46"/>
      <c r="BAN1" s="46"/>
      <c r="BAO1" s="46"/>
      <c r="BAP1" s="46"/>
      <c r="BAQ1" s="46"/>
      <c r="BAR1" s="46"/>
      <c r="BAS1" s="46"/>
      <c r="BAT1" s="46"/>
      <c r="BAU1" s="46"/>
      <c r="BAV1" s="46"/>
      <c r="BAW1" s="46"/>
      <c r="BAX1" s="46"/>
      <c r="BAY1" s="46"/>
      <c r="BAZ1" s="46"/>
      <c r="BBA1" s="46"/>
      <c r="BBB1" s="46"/>
      <c r="BBC1" s="46"/>
      <c r="BBD1" s="46"/>
      <c r="BBE1" s="46"/>
      <c r="BBF1" s="46"/>
      <c r="BBG1" s="46"/>
      <c r="BBH1" s="46"/>
      <c r="BBI1" s="46"/>
      <c r="BBJ1" s="46"/>
      <c r="BBK1" s="46"/>
      <c r="BBL1" s="46"/>
      <c r="BBM1" s="46"/>
      <c r="BBN1" s="46"/>
      <c r="BBO1" s="46"/>
      <c r="BBP1" s="46"/>
      <c r="BBQ1" s="46"/>
      <c r="BBR1" s="46"/>
      <c r="BBS1" s="46"/>
      <c r="BBT1" s="46"/>
      <c r="BBU1" s="46"/>
      <c r="BBV1" s="46"/>
      <c r="BBW1" s="46"/>
      <c r="BBX1" s="46"/>
      <c r="BBY1" s="46"/>
      <c r="BBZ1" s="46"/>
      <c r="BCA1" s="46"/>
      <c r="BCB1" s="46"/>
      <c r="BCC1" s="46"/>
      <c r="BCD1" s="46"/>
      <c r="BCE1" s="46"/>
      <c r="BCF1" s="46"/>
      <c r="BCG1" s="46"/>
      <c r="BCH1" s="46"/>
      <c r="BCI1" s="46"/>
      <c r="BCJ1" s="46"/>
      <c r="BCK1" s="46"/>
      <c r="BCL1" s="46"/>
      <c r="BCM1" s="46"/>
      <c r="BCN1" s="46"/>
      <c r="BCO1" s="46"/>
      <c r="BCP1" s="46"/>
      <c r="BCQ1" s="46"/>
      <c r="BCR1" s="46"/>
      <c r="BCS1" s="46"/>
      <c r="BCT1" s="46"/>
      <c r="BCU1" s="46"/>
      <c r="BCV1" s="46"/>
      <c r="BCW1" s="46"/>
      <c r="BCX1" s="46"/>
      <c r="BCY1" s="46"/>
      <c r="BCZ1" s="46"/>
      <c r="BDA1" s="46"/>
      <c r="BDB1" s="46"/>
      <c r="BDC1" s="46"/>
      <c r="BDD1" s="46"/>
      <c r="BDE1" s="46"/>
      <c r="BDF1" s="46"/>
      <c r="BDG1" s="46"/>
      <c r="BDH1" s="46"/>
      <c r="BDI1" s="46"/>
      <c r="BDJ1" s="46"/>
      <c r="BDK1" s="46"/>
      <c r="BDL1" s="46"/>
      <c r="BDM1" s="46"/>
      <c r="BDN1" s="46"/>
      <c r="BDO1" s="46"/>
      <c r="BDP1" s="46"/>
      <c r="BDQ1" s="46"/>
      <c r="BDR1" s="46"/>
      <c r="BDS1" s="46"/>
      <c r="BDT1" s="46"/>
      <c r="BDU1" s="46"/>
      <c r="BDV1" s="46"/>
      <c r="BDW1" s="46"/>
      <c r="BDX1" s="46"/>
      <c r="BDY1" s="46"/>
      <c r="BDZ1" s="46"/>
      <c r="BEA1" s="46"/>
      <c r="BEB1" s="46"/>
      <c r="BEC1" s="46"/>
      <c r="BED1" s="46"/>
      <c r="BEE1" s="46"/>
      <c r="BEF1" s="46"/>
      <c r="BEG1" s="46"/>
      <c r="BEH1" s="46"/>
      <c r="BEI1" s="46"/>
      <c r="BEJ1" s="46"/>
      <c r="BEK1" s="46"/>
      <c r="BEL1" s="46"/>
      <c r="BEM1" s="46"/>
      <c r="BEN1" s="46"/>
      <c r="BEO1" s="46"/>
      <c r="BEP1" s="46"/>
      <c r="BEQ1" s="46"/>
      <c r="BER1" s="46"/>
      <c r="BES1" s="46"/>
      <c r="BET1" s="46"/>
      <c r="BEU1" s="46"/>
      <c r="BEV1" s="46"/>
      <c r="BEW1" s="46"/>
      <c r="BEX1" s="46"/>
      <c r="BEY1" s="46"/>
      <c r="BEZ1" s="46"/>
      <c r="BFA1" s="46"/>
      <c r="BFB1" s="46"/>
      <c r="BFC1" s="46"/>
      <c r="BFD1" s="46"/>
      <c r="BFE1" s="46"/>
      <c r="BFF1" s="46"/>
      <c r="BFG1" s="46"/>
      <c r="BFH1" s="46"/>
      <c r="BFI1" s="46"/>
      <c r="BFJ1" s="46"/>
      <c r="BFK1" s="46"/>
      <c r="BFL1" s="46"/>
      <c r="BFM1" s="46"/>
      <c r="BFN1" s="46"/>
      <c r="BFO1" s="46"/>
      <c r="BFP1" s="46"/>
      <c r="BFQ1" s="46"/>
      <c r="BFR1" s="46"/>
      <c r="BFS1" s="46"/>
      <c r="BFT1" s="46"/>
      <c r="BFU1" s="46"/>
      <c r="BFV1" s="46"/>
      <c r="BFW1" s="46"/>
      <c r="BFX1" s="46"/>
      <c r="BFY1" s="46"/>
      <c r="BFZ1" s="46"/>
      <c r="BGA1" s="46"/>
      <c r="BGB1" s="46"/>
      <c r="BGC1" s="46"/>
      <c r="BGD1" s="46"/>
      <c r="BGE1" s="46"/>
      <c r="BGF1" s="46"/>
      <c r="BGG1" s="46"/>
      <c r="BGH1" s="46"/>
      <c r="BGI1" s="46"/>
      <c r="BGJ1" s="46"/>
      <c r="BGK1" s="46"/>
      <c r="BGL1" s="46"/>
      <c r="BGM1" s="46"/>
      <c r="BGN1" s="46"/>
      <c r="BGO1" s="46"/>
      <c r="BGP1" s="46"/>
      <c r="BGQ1" s="46"/>
      <c r="BGR1" s="46"/>
      <c r="BGS1" s="46"/>
      <c r="BGT1" s="46"/>
      <c r="BGU1" s="46"/>
      <c r="BGV1" s="46"/>
      <c r="BGW1" s="46"/>
      <c r="BGX1" s="46"/>
      <c r="BGY1" s="46"/>
      <c r="BGZ1" s="46"/>
      <c r="BHA1" s="46"/>
      <c r="BHB1" s="46"/>
      <c r="BHC1" s="46"/>
      <c r="BHD1" s="46"/>
      <c r="BHE1" s="46"/>
      <c r="BHF1" s="46"/>
      <c r="BHG1" s="46"/>
      <c r="BHH1" s="46"/>
      <c r="BHI1" s="46"/>
      <c r="BHJ1" s="46"/>
      <c r="BHK1" s="46"/>
      <c r="BHL1" s="46"/>
      <c r="BHM1" s="46"/>
      <c r="BHN1" s="46"/>
      <c r="BHO1" s="46"/>
      <c r="BHP1" s="46"/>
      <c r="BHQ1" s="46"/>
      <c r="BHR1" s="46"/>
      <c r="BHS1" s="46"/>
      <c r="BHT1" s="46"/>
      <c r="BHU1" s="46"/>
      <c r="BHV1" s="46"/>
      <c r="BHW1" s="46"/>
      <c r="BHX1" s="46"/>
      <c r="BHY1" s="46"/>
      <c r="BHZ1" s="46"/>
      <c r="BIA1" s="46"/>
      <c r="BIB1" s="46"/>
      <c r="BIC1" s="46"/>
      <c r="BID1" s="46"/>
      <c r="BIE1" s="46"/>
      <c r="BIF1" s="46"/>
      <c r="BIG1" s="46"/>
      <c r="BIH1" s="46"/>
      <c r="BII1" s="46"/>
      <c r="BIJ1" s="46"/>
      <c r="BIK1" s="46"/>
      <c r="BIL1" s="46"/>
      <c r="BIM1" s="46"/>
      <c r="BIN1" s="46"/>
      <c r="BIO1" s="46"/>
      <c r="BIP1" s="46"/>
      <c r="BIQ1" s="46"/>
      <c r="BIR1" s="46"/>
      <c r="BIS1" s="46"/>
      <c r="BIT1" s="46"/>
      <c r="BIU1" s="46"/>
      <c r="BIV1" s="46"/>
      <c r="BIW1" s="46"/>
      <c r="BIX1" s="46"/>
      <c r="BIY1" s="46"/>
      <c r="BIZ1" s="46"/>
      <c r="BJA1" s="46"/>
      <c r="BJB1" s="46"/>
      <c r="BJC1" s="46"/>
      <c r="BJD1" s="46"/>
      <c r="BJE1" s="46"/>
      <c r="BJF1" s="46"/>
      <c r="BJG1" s="46"/>
      <c r="BJH1" s="46"/>
      <c r="BJI1" s="46"/>
      <c r="BJJ1" s="46"/>
      <c r="BJK1" s="46"/>
      <c r="BJL1" s="46"/>
      <c r="BJM1" s="46"/>
      <c r="BJN1" s="46"/>
      <c r="BJO1" s="46"/>
      <c r="BJP1" s="46"/>
      <c r="BJQ1" s="46"/>
      <c r="BJR1" s="46"/>
      <c r="BJS1" s="46"/>
      <c r="BJT1" s="46"/>
      <c r="BJU1" s="46"/>
      <c r="BJV1" s="46"/>
      <c r="BJW1" s="46"/>
      <c r="BJX1" s="46"/>
      <c r="BJY1" s="46"/>
      <c r="BJZ1" s="46"/>
      <c r="BKA1" s="46"/>
      <c r="BKB1" s="46"/>
      <c r="BKC1" s="46"/>
      <c r="BKD1" s="46"/>
      <c r="BKE1" s="46"/>
      <c r="BKF1" s="46"/>
      <c r="BKG1" s="46"/>
      <c r="BKH1" s="46"/>
      <c r="BKI1" s="46"/>
      <c r="BKJ1" s="46"/>
      <c r="BKK1" s="46"/>
      <c r="BKL1" s="46"/>
      <c r="BKM1" s="46"/>
      <c r="BKN1" s="46"/>
      <c r="BKO1" s="46"/>
      <c r="BKP1" s="46"/>
      <c r="BKQ1" s="46"/>
      <c r="BKR1" s="46"/>
      <c r="BKS1" s="46"/>
      <c r="BKT1" s="46"/>
      <c r="BKU1" s="46"/>
      <c r="BKV1" s="46"/>
      <c r="BKW1" s="46"/>
      <c r="BKX1" s="46"/>
      <c r="BKY1" s="46"/>
      <c r="BKZ1" s="46"/>
      <c r="BLA1" s="46"/>
      <c r="BLB1" s="46"/>
      <c r="BLC1" s="46"/>
      <c r="BLD1" s="46"/>
      <c r="BLE1" s="46"/>
      <c r="BLF1" s="46"/>
      <c r="BLG1" s="46"/>
      <c r="BLH1" s="46"/>
      <c r="BLI1" s="46"/>
      <c r="BLJ1" s="46"/>
      <c r="BLK1" s="46"/>
      <c r="BLL1" s="46"/>
      <c r="BLM1" s="46"/>
      <c r="BLN1" s="46"/>
      <c r="BLO1" s="46"/>
      <c r="BLP1" s="46"/>
      <c r="BLQ1" s="46"/>
      <c r="BLR1" s="46"/>
      <c r="BLS1" s="46"/>
      <c r="BLT1" s="46"/>
      <c r="BLU1" s="46"/>
      <c r="BLV1" s="46"/>
      <c r="BLW1" s="46"/>
      <c r="BLX1" s="46"/>
      <c r="BLY1" s="46"/>
      <c r="BLZ1" s="46"/>
      <c r="BMA1" s="46"/>
      <c r="BMB1" s="46"/>
      <c r="BMC1" s="46"/>
      <c r="BMD1" s="46"/>
      <c r="BME1" s="46"/>
      <c r="BMF1" s="46"/>
      <c r="BMG1" s="46"/>
      <c r="BMH1" s="46"/>
      <c r="BMI1" s="46"/>
      <c r="BMJ1" s="46"/>
      <c r="BMK1" s="46"/>
      <c r="BML1" s="46"/>
      <c r="BMM1" s="46"/>
      <c r="BMN1" s="46"/>
      <c r="BMO1" s="46"/>
      <c r="BMP1" s="46"/>
      <c r="BMQ1" s="46"/>
      <c r="BMR1" s="46"/>
      <c r="BMS1" s="46"/>
      <c r="BMT1" s="46"/>
      <c r="BMU1" s="46"/>
      <c r="BMV1" s="46"/>
      <c r="BMW1" s="46"/>
      <c r="BMX1" s="46"/>
      <c r="BMY1" s="46"/>
      <c r="BMZ1" s="46"/>
      <c r="BNA1" s="46"/>
      <c r="BNB1" s="46"/>
      <c r="BNC1" s="46"/>
      <c r="BND1" s="46"/>
      <c r="BNE1" s="46"/>
      <c r="BNF1" s="46"/>
      <c r="BNG1" s="46"/>
      <c r="BNH1" s="46"/>
      <c r="BNI1" s="46"/>
      <c r="BNJ1" s="46"/>
      <c r="BNK1" s="46"/>
      <c r="BNL1" s="46"/>
      <c r="BNM1" s="46"/>
      <c r="BNN1" s="46"/>
      <c r="BNO1" s="46"/>
      <c r="BNP1" s="46"/>
      <c r="BNQ1" s="46"/>
      <c r="BNR1" s="46"/>
      <c r="BNS1" s="46"/>
      <c r="BNT1" s="46"/>
      <c r="BNU1" s="46"/>
      <c r="BNV1" s="46"/>
      <c r="BNW1" s="46"/>
      <c r="BNX1" s="46"/>
      <c r="BNY1" s="46"/>
      <c r="BNZ1" s="46"/>
      <c r="BOA1" s="46"/>
      <c r="BOB1" s="46"/>
      <c r="BOC1" s="46"/>
      <c r="BOD1" s="46"/>
      <c r="BOE1" s="46"/>
      <c r="BOF1" s="46"/>
      <c r="BOG1" s="46"/>
      <c r="BOH1" s="46"/>
      <c r="BOI1" s="46"/>
      <c r="BOJ1" s="46"/>
      <c r="BOK1" s="46"/>
      <c r="BOL1" s="46"/>
      <c r="BOM1" s="46"/>
      <c r="BON1" s="46"/>
      <c r="BOO1" s="46"/>
      <c r="BOP1" s="46"/>
      <c r="BOQ1" s="46"/>
      <c r="BOR1" s="46"/>
      <c r="BOS1" s="46"/>
      <c r="BOT1" s="46"/>
      <c r="BOU1" s="46"/>
      <c r="BOV1" s="46"/>
      <c r="BOW1" s="46"/>
      <c r="BOX1" s="46"/>
      <c r="BOY1" s="46"/>
      <c r="BOZ1" s="46"/>
      <c r="BPA1" s="46"/>
      <c r="BPB1" s="46"/>
      <c r="BPC1" s="46"/>
      <c r="BPD1" s="46"/>
      <c r="BPE1" s="46"/>
      <c r="BPF1" s="46"/>
      <c r="BPG1" s="46"/>
      <c r="BPH1" s="46"/>
      <c r="BPI1" s="46"/>
      <c r="BPJ1" s="46"/>
      <c r="BPK1" s="46"/>
      <c r="BPL1" s="46"/>
      <c r="BPM1" s="46"/>
      <c r="BPN1" s="46"/>
      <c r="BPO1" s="46"/>
      <c r="BPP1" s="46"/>
      <c r="BPQ1" s="46"/>
      <c r="BPR1" s="46"/>
      <c r="BPS1" s="46"/>
      <c r="BPT1" s="46"/>
      <c r="BPU1" s="46"/>
      <c r="BPV1" s="46"/>
      <c r="BPW1" s="46"/>
      <c r="BPX1" s="46"/>
      <c r="BPY1" s="46"/>
      <c r="BPZ1" s="46"/>
      <c r="BQA1" s="46"/>
      <c r="BQB1" s="46"/>
      <c r="BQC1" s="46"/>
      <c r="BQD1" s="46"/>
      <c r="BQE1" s="46"/>
      <c r="BQF1" s="46"/>
      <c r="BQG1" s="46"/>
      <c r="BQH1" s="46"/>
      <c r="BQI1" s="46"/>
      <c r="BQJ1" s="46"/>
      <c r="BQK1" s="46"/>
      <c r="BQL1" s="46"/>
      <c r="BQM1" s="46"/>
      <c r="BQN1" s="46"/>
      <c r="BQO1" s="46"/>
      <c r="BQP1" s="46"/>
      <c r="BQQ1" s="46"/>
      <c r="BQR1" s="46"/>
      <c r="BQS1" s="46"/>
      <c r="BQT1" s="46"/>
      <c r="BQU1" s="46"/>
      <c r="BQV1" s="46"/>
      <c r="BQW1" s="46"/>
      <c r="BQX1" s="46"/>
      <c r="BQY1" s="46"/>
      <c r="BQZ1" s="46"/>
      <c r="BRA1" s="46"/>
      <c r="BRB1" s="46"/>
      <c r="BRC1" s="46"/>
      <c r="BRD1" s="46"/>
      <c r="BRE1" s="46"/>
      <c r="BRF1" s="46"/>
      <c r="BRG1" s="46"/>
      <c r="BRH1" s="46"/>
      <c r="BRI1" s="46"/>
      <c r="BRJ1" s="46"/>
      <c r="BRK1" s="46"/>
      <c r="BRL1" s="46"/>
      <c r="BRM1" s="46"/>
      <c r="BRN1" s="46"/>
      <c r="BRO1" s="46"/>
      <c r="BRP1" s="46"/>
      <c r="BRQ1" s="46"/>
      <c r="BRR1" s="46"/>
      <c r="BRS1" s="46"/>
      <c r="BRT1" s="46"/>
      <c r="BRU1" s="46"/>
      <c r="BRV1" s="46"/>
      <c r="BRW1" s="46"/>
      <c r="BRX1" s="46"/>
      <c r="BRY1" s="46"/>
      <c r="BRZ1" s="46"/>
      <c r="BSA1" s="46"/>
      <c r="BSB1" s="46"/>
      <c r="BSC1" s="46"/>
      <c r="BSD1" s="46"/>
      <c r="BSE1" s="46"/>
      <c r="BSF1" s="46"/>
      <c r="BSG1" s="46"/>
      <c r="BSH1" s="46"/>
      <c r="BSI1" s="46"/>
      <c r="BSJ1" s="46"/>
      <c r="BSK1" s="46"/>
      <c r="BSL1" s="46"/>
      <c r="BSM1" s="46"/>
      <c r="BSN1" s="46"/>
      <c r="BSO1" s="46"/>
      <c r="BSP1" s="46"/>
      <c r="BSQ1" s="46"/>
      <c r="BSR1" s="46"/>
      <c r="BSS1" s="46"/>
      <c r="BST1" s="46"/>
      <c r="BSU1" s="46"/>
      <c r="BSV1" s="46"/>
      <c r="BSW1" s="46"/>
      <c r="BSX1" s="46"/>
      <c r="BSY1" s="46"/>
      <c r="BSZ1" s="46"/>
      <c r="BTA1" s="46"/>
      <c r="BTB1" s="46"/>
      <c r="BTC1" s="46"/>
      <c r="BTD1" s="46"/>
      <c r="BTE1" s="46"/>
      <c r="BTF1" s="46"/>
      <c r="BTG1" s="46"/>
      <c r="BTH1" s="46"/>
      <c r="BTI1" s="46"/>
      <c r="BTJ1" s="46"/>
      <c r="BTK1" s="46"/>
      <c r="BTL1" s="46"/>
      <c r="BTM1" s="46"/>
      <c r="BTN1" s="46"/>
      <c r="BTO1" s="46"/>
      <c r="BTP1" s="46"/>
      <c r="BTQ1" s="46"/>
      <c r="BTR1" s="46"/>
      <c r="BTS1" s="46"/>
      <c r="BTT1" s="46"/>
      <c r="BTU1" s="46"/>
      <c r="BTV1" s="46"/>
      <c r="BTW1" s="46"/>
      <c r="BTX1" s="46"/>
      <c r="BTY1" s="46"/>
      <c r="BTZ1" s="46"/>
      <c r="BUA1" s="46"/>
      <c r="BUB1" s="46"/>
      <c r="BUC1" s="46"/>
      <c r="BUD1" s="46"/>
      <c r="BUE1" s="46"/>
      <c r="BUF1" s="46"/>
      <c r="BUG1" s="46"/>
      <c r="BUH1" s="46"/>
      <c r="BUI1" s="46"/>
      <c r="BUJ1" s="46"/>
      <c r="BUK1" s="46"/>
      <c r="BUL1" s="46"/>
      <c r="BUM1" s="46"/>
      <c r="BUN1" s="46"/>
      <c r="BUO1" s="46"/>
      <c r="BUP1" s="46"/>
      <c r="BUQ1" s="46"/>
      <c r="BUR1" s="46"/>
      <c r="BUS1" s="46"/>
      <c r="BUT1" s="46"/>
      <c r="BUU1" s="46"/>
      <c r="BUV1" s="46"/>
      <c r="BUW1" s="46"/>
      <c r="BUX1" s="46"/>
      <c r="BUY1" s="46"/>
      <c r="BUZ1" s="46"/>
      <c r="BVA1" s="46"/>
      <c r="BVB1" s="46"/>
      <c r="BVC1" s="46"/>
      <c r="BVD1" s="46"/>
      <c r="BVE1" s="46"/>
      <c r="BVF1" s="46"/>
      <c r="BVG1" s="46"/>
      <c r="BVH1" s="46"/>
      <c r="BVI1" s="46"/>
      <c r="BVJ1" s="46"/>
      <c r="BVK1" s="46"/>
      <c r="BVL1" s="46"/>
      <c r="BVM1" s="46"/>
      <c r="BVN1" s="46"/>
      <c r="BVO1" s="46"/>
      <c r="BVP1" s="46"/>
      <c r="BVQ1" s="46"/>
      <c r="BVR1" s="46"/>
      <c r="BVS1" s="46"/>
      <c r="BVT1" s="46"/>
      <c r="BVU1" s="46"/>
      <c r="BVV1" s="46"/>
      <c r="BVW1" s="46"/>
      <c r="BVX1" s="46"/>
      <c r="BVY1" s="46"/>
      <c r="BVZ1" s="46"/>
      <c r="BWA1" s="46"/>
      <c r="BWB1" s="46"/>
      <c r="BWC1" s="46"/>
      <c r="BWD1" s="46"/>
      <c r="BWE1" s="46"/>
      <c r="BWF1" s="46"/>
      <c r="BWG1" s="46"/>
      <c r="BWH1" s="46"/>
      <c r="BWI1" s="46"/>
      <c r="BWJ1" s="46"/>
      <c r="BWK1" s="46"/>
      <c r="BWL1" s="46"/>
      <c r="BWM1" s="46"/>
      <c r="BWN1" s="46"/>
      <c r="BWO1" s="46"/>
      <c r="BWP1" s="46"/>
      <c r="BWQ1" s="46"/>
      <c r="BWR1" s="46"/>
      <c r="BWS1" s="46"/>
      <c r="BWT1" s="46"/>
      <c r="BWU1" s="46"/>
      <c r="BWV1" s="46"/>
      <c r="BWW1" s="46"/>
      <c r="BWX1" s="46"/>
      <c r="BWY1" s="46"/>
      <c r="BWZ1" s="46"/>
      <c r="BXA1" s="46"/>
      <c r="BXB1" s="46"/>
      <c r="BXC1" s="46"/>
      <c r="BXD1" s="46"/>
      <c r="BXE1" s="46"/>
      <c r="BXF1" s="46"/>
      <c r="BXG1" s="46"/>
      <c r="BXH1" s="46"/>
      <c r="BXI1" s="46"/>
      <c r="BXJ1" s="46"/>
      <c r="BXK1" s="46"/>
      <c r="BXL1" s="46"/>
      <c r="BXM1" s="46"/>
      <c r="BXN1" s="46"/>
      <c r="BXO1" s="46"/>
      <c r="BXP1" s="46"/>
      <c r="BXQ1" s="46"/>
      <c r="BXR1" s="46"/>
      <c r="BXS1" s="46"/>
      <c r="BXT1" s="46"/>
      <c r="BXU1" s="46"/>
      <c r="BXV1" s="46"/>
      <c r="BXW1" s="46"/>
      <c r="BXX1" s="46"/>
      <c r="BXY1" s="46"/>
      <c r="BXZ1" s="46"/>
      <c r="BYA1" s="46"/>
      <c r="BYB1" s="46"/>
      <c r="BYC1" s="46"/>
      <c r="BYD1" s="46"/>
      <c r="BYE1" s="46"/>
      <c r="BYF1" s="46"/>
      <c r="BYG1" s="46"/>
      <c r="BYH1" s="46"/>
      <c r="BYI1" s="46"/>
      <c r="BYJ1" s="46"/>
      <c r="BYK1" s="46"/>
      <c r="BYL1" s="46"/>
      <c r="BYM1" s="46"/>
      <c r="BYN1" s="46"/>
      <c r="BYO1" s="46"/>
      <c r="BYP1" s="46"/>
      <c r="BYQ1" s="46"/>
      <c r="BYR1" s="46"/>
      <c r="BYS1" s="46"/>
      <c r="BYT1" s="46"/>
      <c r="BYU1" s="46"/>
      <c r="BYV1" s="46"/>
      <c r="BYW1" s="46"/>
      <c r="BYX1" s="46"/>
      <c r="BYY1" s="46"/>
      <c r="BYZ1" s="46"/>
      <c r="BZA1" s="46"/>
      <c r="BZB1" s="46"/>
      <c r="BZC1" s="46"/>
      <c r="BZD1" s="46"/>
      <c r="BZE1" s="46"/>
      <c r="BZF1" s="46"/>
      <c r="BZG1" s="46"/>
      <c r="BZH1" s="46"/>
      <c r="BZI1" s="46"/>
      <c r="BZJ1" s="46"/>
      <c r="BZK1" s="46"/>
      <c r="BZL1" s="46"/>
      <c r="BZM1" s="46"/>
      <c r="BZN1" s="46"/>
      <c r="BZO1" s="46"/>
      <c r="BZP1" s="46"/>
      <c r="BZQ1" s="46"/>
      <c r="BZR1" s="46"/>
      <c r="BZS1" s="46"/>
      <c r="BZT1" s="46"/>
      <c r="BZU1" s="46"/>
      <c r="BZV1" s="46"/>
      <c r="BZW1" s="46"/>
      <c r="BZX1" s="46"/>
      <c r="BZY1" s="46"/>
      <c r="BZZ1" s="46"/>
      <c r="CAA1" s="46"/>
      <c r="CAB1" s="46"/>
      <c r="CAC1" s="46"/>
      <c r="CAD1" s="46"/>
      <c r="CAE1" s="46"/>
      <c r="CAF1" s="46"/>
      <c r="CAG1" s="46"/>
      <c r="CAH1" s="46"/>
      <c r="CAI1" s="46"/>
      <c r="CAJ1" s="46"/>
      <c r="CAK1" s="46"/>
      <c r="CAL1" s="46"/>
      <c r="CAM1" s="46"/>
      <c r="CAN1" s="46"/>
      <c r="CAO1" s="46"/>
      <c r="CAP1" s="46"/>
      <c r="CAQ1" s="46"/>
      <c r="CAR1" s="46"/>
      <c r="CAS1" s="46"/>
      <c r="CAT1" s="46"/>
      <c r="CAU1" s="46"/>
      <c r="CAV1" s="46"/>
      <c r="CAW1" s="46"/>
      <c r="CAX1" s="46"/>
      <c r="CAY1" s="46"/>
      <c r="CAZ1" s="46"/>
      <c r="CBA1" s="46"/>
      <c r="CBB1" s="46"/>
      <c r="CBC1" s="46"/>
      <c r="CBD1" s="46"/>
      <c r="CBE1" s="46"/>
      <c r="CBF1" s="46"/>
      <c r="CBG1" s="46"/>
      <c r="CBH1" s="46"/>
      <c r="CBI1" s="46"/>
      <c r="CBJ1" s="46"/>
      <c r="CBK1" s="46"/>
      <c r="CBL1" s="46"/>
      <c r="CBM1" s="46"/>
      <c r="CBN1" s="46"/>
      <c r="CBO1" s="46"/>
      <c r="CBP1" s="46"/>
      <c r="CBQ1" s="46"/>
      <c r="CBR1" s="46"/>
      <c r="CBS1" s="46"/>
      <c r="CBT1" s="46"/>
      <c r="CBU1" s="46"/>
      <c r="CBV1" s="46"/>
      <c r="CBW1" s="46"/>
      <c r="CBX1" s="46"/>
      <c r="CBY1" s="46"/>
      <c r="CBZ1" s="46"/>
      <c r="CCA1" s="46"/>
      <c r="CCB1" s="46"/>
      <c r="CCC1" s="46"/>
      <c r="CCD1" s="46"/>
      <c r="CCE1" s="46"/>
      <c r="CCF1" s="46"/>
      <c r="CCG1" s="46"/>
      <c r="CCH1" s="46"/>
      <c r="CCI1" s="46"/>
      <c r="CCJ1" s="46"/>
      <c r="CCK1" s="46"/>
      <c r="CCL1" s="46"/>
      <c r="CCM1" s="46"/>
      <c r="CCN1" s="46"/>
      <c r="CCO1" s="46"/>
      <c r="CCP1" s="46"/>
      <c r="CCQ1" s="46"/>
      <c r="CCR1" s="46"/>
      <c r="CCS1" s="46"/>
      <c r="CCT1" s="46"/>
      <c r="CCU1" s="46"/>
      <c r="CCV1" s="46"/>
      <c r="CCW1" s="46"/>
      <c r="CCX1" s="46"/>
      <c r="CCY1" s="46"/>
      <c r="CCZ1" s="46"/>
      <c r="CDA1" s="46"/>
      <c r="CDB1" s="46"/>
      <c r="CDC1" s="46"/>
      <c r="CDD1" s="46"/>
      <c r="CDE1" s="46"/>
      <c r="CDF1" s="46"/>
      <c r="CDG1" s="46"/>
      <c r="CDH1" s="46"/>
      <c r="CDI1" s="46"/>
      <c r="CDJ1" s="46"/>
      <c r="CDK1" s="46"/>
      <c r="CDL1" s="46"/>
      <c r="CDM1" s="46"/>
      <c r="CDN1" s="46"/>
      <c r="CDO1" s="46"/>
      <c r="CDP1" s="46"/>
      <c r="CDQ1" s="46"/>
      <c r="CDR1" s="46"/>
      <c r="CDS1" s="46"/>
      <c r="CDT1" s="46"/>
      <c r="CDU1" s="46"/>
      <c r="CDV1" s="46"/>
      <c r="CDW1" s="46"/>
      <c r="CDX1" s="46"/>
      <c r="CDY1" s="46"/>
      <c r="CDZ1" s="46"/>
      <c r="CEA1" s="46"/>
      <c r="CEB1" s="46"/>
      <c r="CEC1" s="46"/>
      <c r="CED1" s="46"/>
      <c r="CEE1" s="46"/>
      <c r="CEF1" s="46"/>
      <c r="CEG1" s="46"/>
      <c r="CEH1" s="46"/>
      <c r="CEI1" s="46"/>
      <c r="CEJ1" s="46"/>
      <c r="CEK1" s="46"/>
      <c r="CEL1" s="46"/>
      <c r="CEM1" s="46"/>
      <c r="CEN1" s="46"/>
      <c r="CEO1" s="46"/>
      <c r="CEP1" s="46"/>
      <c r="CEQ1" s="46"/>
      <c r="CER1" s="46"/>
      <c r="CES1" s="46"/>
      <c r="CET1" s="46"/>
      <c r="CEU1" s="46"/>
      <c r="CEV1" s="46"/>
      <c r="CEW1" s="46"/>
      <c r="CEX1" s="46"/>
      <c r="CEY1" s="46"/>
      <c r="CEZ1" s="46"/>
      <c r="CFA1" s="46"/>
      <c r="CFB1" s="46"/>
      <c r="CFC1" s="46"/>
      <c r="CFD1" s="46"/>
      <c r="CFE1" s="46"/>
      <c r="CFF1" s="46"/>
      <c r="CFG1" s="46"/>
      <c r="CFH1" s="46"/>
      <c r="CFI1" s="46"/>
      <c r="CFJ1" s="46"/>
      <c r="CFK1" s="46"/>
      <c r="CFL1" s="46"/>
      <c r="CFM1" s="46"/>
      <c r="CFN1" s="46"/>
      <c r="CFO1" s="46"/>
      <c r="CFP1" s="46"/>
      <c r="CFQ1" s="46"/>
      <c r="CFR1" s="46"/>
      <c r="CFS1" s="46"/>
      <c r="CFT1" s="46"/>
      <c r="CFU1" s="46"/>
      <c r="CFV1" s="46"/>
      <c r="CFW1" s="46"/>
      <c r="CFX1" s="46"/>
      <c r="CFY1" s="46"/>
      <c r="CFZ1" s="46"/>
      <c r="CGA1" s="46"/>
      <c r="CGB1" s="46"/>
      <c r="CGC1" s="46"/>
      <c r="CGD1" s="46"/>
      <c r="CGE1" s="46"/>
      <c r="CGF1" s="46"/>
      <c r="CGG1" s="46"/>
      <c r="CGH1" s="46"/>
      <c r="CGI1" s="46"/>
      <c r="CGJ1" s="46"/>
      <c r="CGK1" s="46"/>
      <c r="CGL1" s="46"/>
      <c r="CGM1" s="46"/>
      <c r="CGN1" s="46"/>
      <c r="CGO1" s="46"/>
      <c r="CGP1" s="46"/>
      <c r="CGQ1" s="46"/>
      <c r="CGR1" s="46"/>
      <c r="CGS1" s="46"/>
      <c r="CGT1" s="46"/>
      <c r="CGU1" s="46"/>
      <c r="CGV1" s="46"/>
      <c r="CGW1" s="46"/>
      <c r="CGX1" s="46"/>
      <c r="CGY1" s="46"/>
      <c r="CGZ1" s="46"/>
      <c r="CHA1" s="46"/>
      <c r="CHB1" s="46"/>
      <c r="CHC1" s="46"/>
      <c r="CHD1" s="46"/>
      <c r="CHE1" s="46"/>
      <c r="CHF1" s="46"/>
      <c r="CHG1" s="46"/>
      <c r="CHH1" s="46"/>
      <c r="CHI1" s="46"/>
      <c r="CHJ1" s="46"/>
      <c r="CHK1" s="46"/>
      <c r="CHL1" s="46"/>
      <c r="CHM1" s="46"/>
      <c r="CHN1" s="46"/>
      <c r="CHO1" s="46"/>
      <c r="CHP1" s="46"/>
      <c r="CHQ1" s="46"/>
      <c r="CHR1" s="46"/>
      <c r="CHS1" s="46"/>
      <c r="CHT1" s="46"/>
      <c r="CHU1" s="46"/>
      <c r="CHV1" s="46"/>
      <c r="CHW1" s="46"/>
      <c r="CHX1" s="46"/>
      <c r="CHY1" s="46"/>
      <c r="CHZ1" s="46"/>
      <c r="CIA1" s="46"/>
      <c r="CIB1" s="46"/>
      <c r="CIC1" s="46"/>
      <c r="CID1" s="46"/>
      <c r="CIE1" s="46"/>
      <c r="CIF1" s="46"/>
      <c r="CIG1" s="46"/>
      <c r="CIH1" s="46"/>
      <c r="CII1" s="46"/>
      <c r="CIJ1" s="46"/>
      <c r="CIK1" s="46"/>
      <c r="CIL1" s="46"/>
      <c r="CIM1" s="46"/>
      <c r="CIN1" s="46"/>
      <c r="CIO1" s="46"/>
      <c r="CIP1" s="46"/>
      <c r="CIQ1" s="46"/>
      <c r="CIR1" s="46"/>
      <c r="CIS1" s="46"/>
      <c r="CIT1" s="46"/>
      <c r="CIU1" s="46"/>
      <c r="CIV1" s="46"/>
      <c r="CIW1" s="46"/>
      <c r="CIX1" s="46"/>
      <c r="CIY1" s="46"/>
      <c r="CIZ1" s="46"/>
      <c r="CJA1" s="46"/>
      <c r="CJB1" s="46"/>
      <c r="CJC1" s="46"/>
      <c r="CJD1" s="46"/>
      <c r="CJE1" s="46"/>
      <c r="CJF1" s="46"/>
      <c r="CJG1" s="46"/>
      <c r="CJH1" s="46"/>
      <c r="CJI1" s="46"/>
      <c r="CJJ1" s="46"/>
      <c r="CJK1" s="46"/>
      <c r="CJL1" s="46"/>
      <c r="CJM1" s="46"/>
      <c r="CJN1" s="46"/>
      <c r="CJO1" s="46"/>
      <c r="CJP1" s="46"/>
      <c r="CJQ1" s="46"/>
      <c r="CJR1" s="46"/>
      <c r="CJS1" s="46"/>
      <c r="CJT1" s="46"/>
      <c r="CJU1" s="46"/>
      <c r="CJV1" s="46"/>
      <c r="CJW1" s="46"/>
      <c r="CJX1" s="46"/>
      <c r="CJY1" s="46"/>
      <c r="CJZ1" s="46"/>
      <c r="CKA1" s="46"/>
      <c r="CKB1" s="46"/>
      <c r="CKC1" s="46"/>
      <c r="CKD1" s="46"/>
      <c r="CKE1" s="46"/>
      <c r="CKF1" s="46"/>
      <c r="CKG1" s="46"/>
      <c r="CKH1" s="46"/>
      <c r="CKI1" s="46"/>
      <c r="CKJ1" s="46"/>
      <c r="CKK1" s="46"/>
      <c r="CKL1" s="46"/>
      <c r="CKM1" s="46"/>
      <c r="CKN1" s="46"/>
      <c r="CKO1" s="46"/>
      <c r="CKP1" s="46"/>
      <c r="CKQ1" s="46"/>
      <c r="CKR1" s="46"/>
      <c r="CKS1" s="46"/>
      <c r="CKT1" s="46"/>
      <c r="CKU1" s="46"/>
      <c r="CKV1" s="46"/>
      <c r="CKW1" s="46"/>
      <c r="CKX1" s="46"/>
      <c r="CKY1" s="46"/>
      <c r="CKZ1" s="46"/>
      <c r="CLA1" s="46"/>
      <c r="CLB1" s="46"/>
      <c r="CLC1" s="46"/>
      <c r="CLD1" s="46"/>
      <c r="CLE1" s="46"/>
      <c r="CLF1" s="46"/>
      <c r="CLG1" s="46"/>
      <c r="CLH1" s="46"/>
      <c r="CLI1" s="46"/>
      <c r="CLJ1" s="46"/>
      <c r="CLK1" s="46"/>
      <c r="CLL1" s="46"/>
      <c r="CLM1" s="46"/>
      <c r="CLN1" s="46"/>
      <c r="CLO1" s="46"/>
      <c r="CLP1" s="46"/>
      <c r="CLQ1" s="46"/>
      <c r="CLR1" s="46"/>
      <c r="CLS1" s="46"/>
      <c r="CLT1" s="46"/>
      <c r="CLU1" s="46"/>
      <c r="CLV1" s="46"/>
      <c r="CLW1" s="46"/>
      <c r="CLX1" s="46"/>
      <c r="CLY1" s="46"/>
      <c r="CLZ1" s="46"/>
      <c r="CMA1" s="46"/>
      <c r="CMB1" s="46"/>
      <c r="CMC1" s="46"/>
      <c r="CMD1" s="46"/>
      <c r="CME1" s="46"/>
      <c r="CMF1" s="46"/>
      <c r="CMG1" s="46"/>
      <c r="CMH1" s="46"/>
      <c r="CMI1" s="46"/>
      <c r="CMJ1" s="46"/>
      <c r="CMK1" s="46"/>
      <c r="CML1" s="46"/>
      <c r="CMM1" s="46"/>
      <c r="CMN1" s="46"/>
      <c r="CMO1" s="46"/>
      <c r="CMP1" s="46"/>
      <c r="CMQ1" s="46"/>
      <c r="CMR1" s="46"/>
      <c r="CMS1" s="46"/>
      <c r="CMT1" s="46"/>
      <c r="CMU1" s="46"/>
      <c r="CMV1" s="46"/>
      <c r="CMW1" s="46"/>
      <c r="CMX1" s="46"/>
      <c r="CMY1" s="46"/>
      <c r="CMZ1" s="46"/>
      <c r="CNA1" s="46"/>
      <c r="CNB1" s="46"/>
      <c r="CNC1" s="46"/>
      <c r="CND1" s="46"/>
      <c r="CNE1" s="46"/>
      <c r="CNF1" s="46"/>
      <c r="CNG1" s="46"/>
      <c r="CNH1" s="46"/>
      <c r="CNI1" s="46"/>
      <c r="CNJ1" s="46"/>
      <c r="CNK1" s="46"/>
      <c r="CNL1" s="46"/>
      <c r="CNM1" s="46"/>
      <c r="CNN1" s="46"/>
      <c r="CNO1" s="46"/>
      <c r="CNP1" s="46"/>
      <c r="CNQ1" s="46"/>
      <c r="CNR1" s="46"/>
      <c r="CNS1" s="46"/>
      <c r="CNT1" s="46"/>
      <c r="CNU1" s="46"/>
      <c r="CNV1" s="46"/>
      <c r="CNW1" s="46"/>
      <c r="CNX1" s="46"/>
      <c r="CNY1" s="46"/>
      <c r="CNZ1" s="46"/>
      <c r="COA1" s="46"/>
      <c r="COB1" s="46"/>
      <c r="COC1" s="46"/>
      <c r="COD1" s="46"/>
      <c r="COE1" s="46"/>
      <c r="COF1" s="46"/>
      <c r="COG1" s="46"/>
      <c r="COH1" s="46"/>
      <c r="COI1" s="46"/>
      <c r="COJ1" s="46"/>
      <c r="COK1" s="46"/>
      <c r="COL1" s="46"/>
      <c r="COM1" s="46"/>
      <c r="CON1" s="46"/>
      <c r="COO1" s="46"/>
      <c r="COP1" s="46"/>
      <c r="COQ1" s="46"/>
      <c r="COR1" s="46"/>
      <c r="COS1" s="46"/>
      <c r="COT1" s="46"/>
      <c r="COU1" s="46"/>
      <c r="COV1" s="46"/>
      <c r="COW1" s="46"/>
      <c r="COX1" s="46"/>
      <c r="COY1" s="46"/>
      <c r="COZ1" s="46"/>
      <c r="CPA1" s="46"/>
      <c r="CPB1" s="46"/>
      <c r="CPC1" s="46"/>
      <c r="CPD1" s="46"/>
      <c r="CPE1" s="46"/>
      <c r="CPF1" s="46"/>
      <c r="CPG1" s="46"/>
      <c r="CPH1" s="46"/>
      <c r="CPI1" s="46"/>
      <c r="CPJ1" s="46"/>
      <c r="CPK1" s="46"/>
      <c r="CPL1" s="46"/>
      <c r="CPM1" s="46"/>
      <c r="CPN1" s="46"/>
      <c r="CPO1" s="46"/>
      <c r="CPP1" s="46"/>
      <c r="CPQ1" s="46"/>
      <c r="CPR1" s="46"/>
      <c r="CPS1" s="46"/>
      <c r="CPT1" s="46"/>
      <c r="CPU1" s="46"/>
      <c r="CPV1" s="46"/>
      <c r="CPW1" s="46"/>
      <c r="CPX1" s="46"/>
      <c r="CPY1" s="46"/>
      <c r="CPZ1" s="46"/>
      <c r="CQA1" s="46"/>
      <c r="CQB1" s="46"/>
      <c r="CQC1" s="46"/>
      <c r="CQD1" s="46"/>
      <c r="CQE1" s="46"/>
      <c r="CQF1" s="46"/>
      <c r="CQG1" s="46"/>
      <c r="CQH1" s="46"/>
      <c r="CQI1" s="46"/>
      <c r="CQJ1" s="46"/>
      <c r="CQK1" s="46"/>
      <c r="CQL1" s="46"/>
      <c r="CQM1" s="46"/>
      <c r="CQN1" s="46"/>
      <c r="CQO1" s="46"/>
      <c r="CQP1" s="46"/>
      <c r="CQQ1" s="46"/>
      <c r="CQR1" s="46"/>
      <c r="CQS1" s="46"/>
      <c r="CQT1" s="46"/>
      <c r="CQU1" s="46"/>
      <c r="CQV1" s="46"/>
      <c r="CQW1" s="46"/>
      <c r="CQX1" s="46"/>
      <c r="CQY1" s="46"/>
      <c r="CQZ1" s="46"/>
      <c r="CRA1" s="46"/>
      <c r="CRB1" s="46"/>
      <c r="CRC1" s="46"/>
      <c r="CRD1" s="46"/>
      <c r="CRE1" s="46"/>
      <c r="CRF1" s="46"/>
      <c r="CRG1" s="46"/>
      <c r="CRH1" s="46"/>
      <c r="CRI1" s="46"/>
      <c r="CRJ1" s="46"/>
      <c r="CRK1" s="46"/>
      <c r="CRL1" s="46"/>
      <c r="CRM1" s="46"/>
      <c r="CRN1" s="46"/>
      <c r="CRO1" s="46"/>
      <c r="CRP1" s="46"/>
      <c r="CRQ1" s="46"/>
      <c r="CRR1" s="46"/>
      <c r="CRS1" s="46"/>
      <c r="CRT1" s="46"/>
      <c r="CRU1" s="46"/>
      <c r="CRV1" s="46"/>
      <c r="CRW1" s="46"/>
      <c r="CRX1" s="46"/>
      <c r="CRY1" s="46"/>
      <c r="CRZ1" s="46"/>
      <c r="CSA1" s="46"/>
      <c r="CSB1" s="46"/>
      <c r="CSC1" s="46"/>
      <c r="CSD1" s="46"/>
      <c r="CSE1" s="46"/>
      <c r="CSF1" s="46"/>
      <c r="CSG1" s="46"/>
      <c r="CSH1" s="46"/>
      <c r="CSI1" s="46"/>
      <c r="CSJ1" s="46"/>
      <c r="CSK1" s="46"/>
      <c r="CSL1" s="46"/>
      <c r="CSM1" s="46"/>
      <c r="CSN1" s="46"/>
      <c r="CSO1" s="46"/>
      <c r="CSP1" s="46"/>
      <c r="CSQ1" s="46"/>
      <c r="CSR1" s="46"/>
      <c r="CSS1" s="46"/>
      <c r="CST1" s="46"/>
      <c r="CSU1" s="46"/>
      <c r="CSV1" s="46"/>
      <c r="CSW1" s="46"/>
      <c r="CSX1" s="46"/>
      <c r="CSY1" s="46"/>
      <c r="CSZ1" s="46"/>
      <c r="CTA1" s="46"/>
      <c r="CTB1" s="46"/>
      <c r="CTC1" s="46"/>
      <c r="CTD1" s="46"/>
      <c r="CTE1" s="46"/>
      <c r="CTF1" s="46"/>
      <c r="CTG1" s="46"/>
      <c r="CTH1" s="46"/>
      <c r="CTI1" s="46"/>
      <c r="CTJ1" s="46"/>
      <c r="CTK1" s="46"/>
      <c r="CTL1" s="46"/>
      <c r="CTM1" s="46"/>
      <c r="CTN1" s="46"/>
      <c r="CTO1" s="46"/>
      <c r="CTP1" s="46"/>
      <c r="CTQ1" s="46"/>
      <c r="CTR1" s="46"/>
      <c r="CTS1" s="46"/>
      <c r="CTT1" s="46"/>
      <c r="CTU1" s="46"/>
      <c r="CTV1" s="46"/>
      <c r="CTW1" s="46"/>
      <c r="CTX1" s="46"/>
      <c r="CTY1" s="46"/>
      <c r="CTZ1" s="46"/>
      <c r="CUA1" s="46"/>
      <c r="CUB1" s="46"/>
      <c r="CUC1" s="46"/>
      <c r="CUD1" s="46"/>
      <c r="CUE1" s="46"/>
      <c r="CUF1" s="46"/>
      <c r="CUG1" s="46"/>
      <c r="CUH1" s="46"/>
      <c r="CUI1" s="46"/>
      <c r="CUJ1" s="46"/>
      <c r="CUK1" s="46"/>
      <c r="CUL1" s="46"/>
      <c r="CUM1" s="46"/>
      <c r="CUN1" s="46"/>
      <c r="CUO1" s="46"/>
      <c r="CUP1" s="46"/>
      <c r="CUQ1" s="46"/>
      <c r="CUR1" s="46"/>
      <c r="CUS1" s="46"/>
      <c r="CUT1" s="46"/>
      <c r="CUU1" s="46"/>
      <c r="CUV1" s="46"/>
      <c r="CUW1" s="46"/>
      <c r="CUX1" s="46"/>
      <c r="CUY1" s="46"/>
      <c r="CUZ1" s="46"/>
      <c r="CVA1" s="46"/>
      <c r="CVB1" s="46"/>
      <c r="CVC1" s="46"/>
      <c r="CVD1" s="46"/>
      <c r="CVE1" s="46"/>
      <c r="CVF1" s="46"/>
      <c r="CVG1" s="46"/>
      <c r="CVH1" s="46"/>
      <c r="CVI1" s="46"/>
      <c r="CVJ1" s="46"/>
      <c r="CVK1" s="46"/>
      <c r="CVL1" s="46"/>
      <c r="CVM1" s="46"/>
      <c r="CVN1" s="46"/>
      <c r="CVO1" s="46"/>
      <c r="CVP1" s="46"/>
      <c r="CVQ1" s="46"/>
      <c r="CVR1" s="46"/>
      <c r="CVS1" s="46"/>
      <c r="CVT1" s="46"/>
      <c r="CVU1" s="46"/>
      <c r="CVV1" s="46"/>
      <c r="CVW1" s="46"/>
      <c r="CVX1" s="46"/>
      <c r="CVY1" s="46"/>
      <c r="CVZ1" s="46"/>
      <c r="CWA1" s="46"/>
      <c r="CWB1" s="46"/>
      <c r="CWC1" s="46"/>
      <c r="CWD1" s="46"/>
      <c r="CWE1" s="46"/>
      <c r="CWF1" s="46"/>
      <c r="CWG1" s="46"/>
      <c r="CWH1" s="46"/>
      <c r="CWI1" s="46"/>
      <c r="CWJ1" s="46"/>
      <c r="CWK1" s="46"/>
      <c r="CWL1" s="46"/>
      <c r="CWM1" s="46"/>
      <c r="CWN1" s="46"/>
      <c r="CWO1" s="46"/>
      <c r="CWP1" s="46"/>
      <c r="CWQ1" s="46"/>
      <c r="CWR1" s="46"/>
      <c r="CWS1" s="46"/>
      <c r="CWT1" s="46"/>
      <c r="CWU1" s="46"/>
      <c r="CWV1" s="46"/>
      <c r="CWW1" s="46"/>
      <c r="CWX1" s="46"/>
      <c r="CWY1" s="46"/>
      <c r="CWZ1" s="46"/>
      <c r="CXA1" s="46"/>
      <c r="CXB1" s="46"/>
      <c r="CXC1" s="46"/>
      <c r="CXD1" s="46"/>
      <c r="CXE1" s="46"/>
      <c r="CXF1" s="46"/>
      <c r="CXG1" s="46"/>
      <c r="CXH1" s="46"/>
      <c r="CXI1" s="46"/>
      <c r="CXJ1" s="46"/>
      <c r="CXK1" s="46"/>
      <c r="CXL1" s="46"/>
      <c r="CXM1" s="46"/>
      <c r="CXN1" s="46"/>
      <c r="CXO1" s="46"/>
      <c r="CXP1" s="46"/>
      <c r="CXQ1" s="46"/>
      <c r="CXR1" s="46"/>
      <c r="CXS1" s="46"/>
      <c r="CXT1" s="46"/>
      <c r="CXU1" s="46"/>
      <c r="CXV1" s="46"/>
      <c r="CXW1" s="46"/>
      <c r="CXX1" s="46"/>
      <c r="CXY1" s="46"/>
      <c r="CXZ1" s="46"/>
      <c r="CYA1" s="46"/>
      <c r="CYB1" s="46"/>
      <c r="CYC1" s="46"/>
      <c r="CYD1" s="46"/>
      <c r="CYE1" s="46"/>
      <c r="CYF1" s="46"/>
      <c r="CYG1" s="46"/>
      <c r="CYH1" s="46"/>
      <c r="CYI1" s="46"/>
      <c r="CYJ1" s="46"/>
      <c r="CYK1" s="46"/>
      <c r="CYL1" s="46"/>
      <c r="CYM1" s="46"/>
      <c r="CYN1" s="46"/>
      <c r="CYO1" s="46"/>
      <c r="CYP1" s="46"/>
      <c r="CYQ1" s="46"/>
      <c r="CYR1" s="46"/>
      <c r="CYS1" s="46"/>
      <c r="CYT1" s="46"/>
      <c r="CYU1" s="46"/>
      <c r="CYV1" s="46"/>
      <c r="CYW1" s="46"/>
      <c r="CYX1" s="46"/>
      <c r="CYY1" s="46"/>
      <c r="CYZ1" s="46"/>
      <c r="CZA1" s="46"/>
      <c r="CZB1" s="46"/>
      <c r="CZC1" s="46"/>
      <c r="CZD1" s="46"/>
      <c r="CZE1" s="46"/>
      <c r="CZF1" s="46"/>
      <c r="CZG1" s="46"/>
      <c r="CZH1" s="46"/>
      <c r="CZI1" s="46"/>
      <c r="CZJ1" s="46"/>
      <c r="CZK1" s="46"/>
      <c r="CZL1" s="46"/>
      <c r="CZM1" s="46"/>
      <c r="CZN1" s="46"/>
      <c r="CZO1" s="46"/>
      <c r="CZP1" s="46"/>
      <c r="CZQ1" s="46"/>
      <c r="CZR1" s="46"/>
      <c r="CZS1" s="46"/>
      <c r="CZT1" s="46"/>
      <c r="CZU1" s="46"/>
      <c r="CZV1" s="46"/>
      <c r="CZW1" s="46"/>
      <c r="CZX1" s="46"/>
      <c r="CZY1" s="46"/>
      <c r="CZZ1" s="46"/>
      <c r="DAA1" s="46"/>
      <c r="DAB1" s="46"/>
      <c r="DAC1" s="46"/>
      <c r="DAD1" s="46"/>
      <c r="DAE1" s="46"/>
      <c r="DAF1" s="46"/>
      <c r="DAG1" s="46"/>
      <c r="DAH1" s="46"/>
      <c r="DAI1" s="46"/>
      <c r="DAJ1" s="46"/>
      <c r="DAK1" s="46"/>
      <c r="DAL1" s="46"/>
      <c r="DAM1" s="46"/>
      <c r="DAN1" s="46"/>
      <c r="DAO1" s="46"/>
      <c r="DAP1" s="46"/>
      <c r="DAQ1" s="46"/>
      <c r="DAR1" s="46"/>
      <c r="DAS1" s="46"/>
      <c r="DAT1" s="46"/>
      <c r="DAU1" s="46"/>
      <c r="DAV1" s="46"/>
      <c r="DAW1" s="46"/>
      <c r="DAX1" s="46"/>
      <c r="DAY1" s="46"/>
      <c r="DAZ1" s="46"/>
      <c r="DBA1" s="46"/>
      <c r="DBB1" s="46"/>
      <c r="DBC1" s="46"/>
      <c r="DBD1" s="46"/>
      <c r="DBE1" s="46"/>
      <c r="DBF1" s="46"/>
      <c r="DBG1" s="46"/>
      <c r="DBH1" s="46"/>
      <c r="DBI1" s="46"/>
      <c r="DBJ1" s="46"/>
      <c r="DBK1" s="46"/>
      <c r="DBL1" s="46"/>
      <c r="DBM1" s="46"/>
      <c r="DBN1" s="46"/>
      <c r="DBO1" s="46"/>
      <c r="DBP1" s="46"/>
      <c r="DBQ1" s="46"/>
      <c r="DBR1" s="46"/>
      <c r="DBS1" s="46"/>
      <c r="DBT1" s="46"/>
      <c r="DBU1" s="46"/>
      <c r="DBV1" s="46"/>
      <c r="DBW1" s="46"/>
      <c r="DBX1" s="46"/>
      <c r="DBY1" s="46"/>
      <c r="DBZ1" s="46"/>
      <c r="DCA1" s="46"/>
      <c r="DCB1" s="46"/>
      <c r="DCC1" s="46"/>
      <c r="DCD1" s="46"/>
      <c r="DCE1" s="46"/>
      <c r="DCF1" s="46"/>
      <c r="DCG1" s="46"/>
      <c r="DCH1" s="46"/>
      <c r="DCI1" s="46"/>
      <c r="DCJ1" s="46"/>
      <c r="DCK1" s="46"/>
      <c r="DCL1" s="46"/>
      <c r="DCM1" s="46"/>
      <c r="DCN1" s="46"/>
      <c r="DCO1" s="46"/>
      <c r="DCP1" s="46"/>
      <c r="DCQ1" s="46"/>
      <c r="DCR1" s="46"/>
      <c r="DCS1" s="46"/>
      <c r="DCT1" s="46"/>
      <c r="DCU1" s="46"/>
      <c r="DCV1" s="46"/>
      <c r="DCW1" s="46"/>
      <c r="DCX1" s="46"/>
      <c r="DCY1" s="46"/>
      <c r="DCZ1" s="46"/>
      <c r="DDA1" s="46"/>
      <c r="DDB1" s="46"/>
      <c r="DDC1" s="46"/>
      <c r="DDD1" s="46"/>
      <c r="DDE1" s="46"/>
      <c r="DDF1" s="46"/>
      <c r="DDG1" s="46"/>
      <c r="DDH1" s="46"/>
      <c r="DDI1" s="46"/>
      <c r="DDJ1" s="46"/>
      <c r="DDK1" s="46"/>
      <c r="DDL1" s="46"/>
      <c r="DDM1" s="46"/>
      <c r="DDN1" s="46"/>
      <c r="DDO1" s="46"/>
      <c r="DDP1" s="46"/>
      <c r="DDQ1" s="46"/>
      <c r="DDR1" s="46"/>
      <c r="DDS1" s="46"/>
      <c r="DDT1" s="46"/>
      <c r="DDU1" s="46"/>
      <c r="DDV1" s="46"/>
      <c r="DDW1" s="46"/>
      <c r="DDX1" s="46"/>
      <c r="DDY1" s="46"/>
      <c r="DDZ1" s="46"/>
      <c r="DEA1" s="46"/>
      <c r="DEB1" s="46"/>
      <c r="DEC1" s="46"/>
      <c r="DED1" s="46"/>
      <c r="DEE1" s="46"/>
      <c r="DEF1" s="46"/>
      <c r="DEG1" s="46"/>
      <c r="DEH1" s="46"/>
      <c r="DEI1" s="46"/>
      <c r="DEJ1" s="46"/>
      <c r="DEK1" s="46"/>
      <c r="DEL1" s="46"/>
      <c r="DEM1" s="46"/>
      <c r="DEN1" s="46"/>
      <c r="DEO1" s="46"/>
      <c r="DEP1" s="46"/>
      <c r="DEQ1" s="46"/>
      <c r="DER1" s="46"/>
      <c r="DES1" s="46"/>
      <c r="DET1" s="46"/>
      <c r="DEU1" s="46"/>
      <c r="DEV1" s="46"/>
      <c r="DEW1" s="46"/>
      <c r="DEX1" s="46"/>
      <c r="DEY1" s="46"/>
      <c r="DEZ1" s="46"/>
      <c r="DFA1" s="46"/>
      <c r="DFB1" s="46"/>
      <c r="DFC1" s="46"/>
      <c r="DFD1" s="46"/>
      <c r="DFE1" s="46"/>
      <c r="DFF1" s="46"/>
      <c r="DFG1" s="46"/>
      <c r="DFH1" s="46"/>
      <c r="DFI1" s="46"/>
      <c r="DFJ1" s="46"/>
      <c r="DFK1" s="46"/>
      <c r="DFL1" s="46"/>
      <c r="DFM1" s="46"/>
      <c r="DFN1" s="46"/>
      <c r="DFO1" s="46"/>
      <c r="DFP1" s="46"/>
      <c r="DFQ1" s="46"/>
      <c r="DFR1" s="46"/>
      <c r="DFS1" s="46"/>
      <c r="DFT1" s="46"/>
      <c r="DFU1" s="46"/>
      <c r="DFV1" s="46"/>
      <c r="DFW1" s="46"/>
      <c r="DFX1" s="46"/>
      <c r="DFY1" s="46"/>
      <c r="DFZ1" s="46"/>
      <c r="DGA1" s="46"/>
      <c r="DGB1" s="46"/>
      <c r="DGC1" s="46"/>
      <c r="DGD1" s="46"/>
      <c r="DGE1" s="46"/>
      <c r="DGF1" s="46"/>
      <c r="DGG1" s="46"/>
      <c r="DGH1" s="46"/>
      <c r="DGI1" s="46"/>
      <c r="DGJ1" s="46"/>
      <c r="DGK1" s="46"/>
      <c r="DGL1" s="46"/>
      <c r="DGM1" s="46"/>
      <c r="DGN1" s="46"/>
      <c r="DGO1" s="46"/>
      <c r="DGP1" s="46"/>
      <c r="DGQ1" s="46"/>
      <c r="DGR1" s="46"/>
      <c r="DGS1" s="46"/>
      <c r="DGT1" s="46"/>
      <c r="DGU1" s="46"/>
      <c r="DGV1" s="46"/>
      <c r="DGW1" s="46"/>
      <c r="DGX1" s="46"/>
      <c r="DGY1" s="46"/>
      <c r="DGZ1" s="46"/>
      <c r="DHA1" s="46"/>
      <c r="DHB1" s="46"/>
      <c r="DHC1" s="46"/>
      <c r="DHD1" s="46"/>
      <c r="DHE1" s="46"/>
      <c r="DHF1" s="46"/>
      <c r="DHG1" s="46"/>
      <c r="DHH1" s="46"/>
      <c r="DHI1" s="46"/>
      <c r="DHJ1" s="46"/>
      <c r="DHK1" s="46"/>
      <c r="DHL1" s="46"/>
      <c r="DHM1" s="46"/>
      <c r="DHN1" s="46"/>
      <c r="DHO1" s="46"/>
      <c r="DHP1" s="46"/>
      <c r="DHQ1" s="46"/>
      <c r="DHR1" s="46"/>
      <c r="DHS1" s="46"/>
      <c r="DHT1" s="46"/>
      <c r="DHU1" s="46"/>
      <c r="DHV1" s="46"/>
      <c r="DHW1" s="46"/>
      <c r="DHX1" s="46"/>
      <c r="DHY1" s="46"/>
      <c r="DHZ1" s="46"/>
      <c r="DIA1" s="46"/>
      <c r="DIB1" s="46"/>
      <c r="DIC1" s="46"/>
      <c r="DID1" s="46"/>
      <c r="DIE1" s="46"/>
      <c r="DIF1" s="46"/>
      <c r="DIG1" s="46"/>
      <c r="DIH1" s="46"/>
      <c r="DII1" s="46"/>
      <c r="DIJ1" s="46"/>
      <c r="DIK1" s="46"/>
      <c r="DIL1" s="46"/>
      <c r="DIM1" s="46"/>
      <c r="DIN1" s="46"/>
      <c r="DIO1" s="46"/>
      <c r="DIP1" s="46"/>
      <c r="DIQ1" s="46"/>
      <c r="DIR1" s="46"/>
      <c r="DIS1" s="46"/>
      <c r="DIT1" s="46"/>
      <c r="DIU1" s="46"/>
      <c r="DIV1" s="46"/>
      <c r="DIW1" s="46"/>
      <c r="DIX1" s="46"/>
      <c r="DIY1" s="46"/>
      <c r="DIZ1" s="46"/>
      <c r="DJA1" s="46"/>
      <c r="DJB1" s="46"/>
      <c r="DJC1" s="46"/>
      <c r="DJD1" s="46"/>
      <c r="DJE1" s="46"/>
      <c r="DJF1" s="46"/>
      <c r="DJG1" s="46"/>
      <c r="DJH1" s="46"/>
      <c r="DJI1" s="46"/>
      <c r="DJJ1" s="46"/>
      <c r="DJK1" s="46"/>
      <c r="DJL1" s="46"/>
      <c r="DJM1" s="46"/>
      <c r="DJN1" s="46"/>
      <c r="DJO1" s="46"/>
      <c r="DJP1" s="46"/>
      <c r="DJQ1" s="46"/>
      <c r="DJR1" s="46"/>
      <c r="DJS1" s="46"/>
      <c r="DJT1" s="46"/>
      <c r="DJU1" s="46"/>
      <c r="DJV1" s="46"/>
      <c r="DJW1" s="46"/>
      <c r="DJX1" s="46"/>
      <c r="DJY1" s="46"/>
      <c r="DJZ1" s="46"/>
      <c r="DKA1" s="46"/>
      <c r="DKB1" s="46"/>
      <c r="DKC1" s="46"/>
      <c r="DKD1" s="46"/>
      <c r="DKE1" s="46"/>
      <c r="DKF1" s="46"/>
      <c r="DKG1" s="46"/>
      <c r="DKH1" s="46"/>
      <c r="DKI1" s="46"/>
      <c r="DKJ1" s="46"/>
      <c r="DKK1" s="46"/>
      <c r="DKL1" s="46"/>
      <c r="DKM1" s="46"/>
      <c r="DKN1" s="46"/>
      <c r="DKO1" s="46"/>
      <c r="DKP1" s="46"/>
      <c r="DKQ1" s="46"/>
      <c r="DKR1" s="46"/>
      <c r="DKS1" s="46"/>
      <c r="DKT1" s="46"/>
      <c r="DKU1" s="46"/>
      <c r="DKV1" s="46"/>
      <c r="DKW1" s="46"/>
      <c r="DKX1" s="46"/>
      <c r="DKY1" s="46"/>
      <c r="DKZ1" s="46"/>
      <c r="DLA1" s="46"/>
      <c r="DLB1" s="46"/>
      <c r="DLC1" s="46"/>
      <c r="DLD1" s="46"/>
      <c r="DLE1" s="46"/>
      <c r="DLF1" s="46"/>
      <c r="DLG1" s="46"/>
      <c r="DLH1" s="46"/>
      <c r="DLI1" s="46"/>
      <c r="DLJ1" s="46"/>
      <c r="DLK1" s="46"/>
      <c r="DLL1" s="46"/>
      <c r="DLM1" s="46"/>
      <c r="DLN1" s="46"/>
      <c r="DLO1" s="46"/>
      <c r="DLP1" s="46"/>
      <c r="DLQ1" s="46"/>
      <c r="DLR1" s="46"/>
      <c r="DLS1" s="46"/>
      <c r="DLT1" s="46"/>
      <c r="DLU1" s="46"/>
      <c r="DLV1" s="46"/>
      <c r="DLW1" s="46"/>
      <c r="DLX1" s="46"/>
      <c r="DLY1" s="46"/>
      <c r="DLZ1" s="46"/>
      <c r="DMA1" s="46"/>
      <c r="DMB1" s="46"/>
      <c r="DMC1" s="46"/>
      <c r="DMD1" s="46"/>
      <c r="DME1" s="46"/>
      <c r="DMF1" s="46"/>
      <c r="DMG1" s="46"/>
      <c r="DMH1" s="46"/>
      <c r="DMI1" s="46"/>
      <c r="DMJ1" s="46"/>
      <c r="DMK1" s="46"/>
      <c r="DML1" s="46"/>
      <c r="DMM1" s="46"/>
      <c r="DMN1" s="46"/>
      <c r="DMO1" s="46"/>
      <c r="DMP1" s="46"/>
      <c r="DMQ1" s="46"/>
      <c r="DMR1" s="46"/>
      <c r="DMS1" s="46"/>
      <c r="DMT1" s="46"/>
      <c r="DMU1" s="46"/>
      <c r="DMV1" s="46"/>
      <c r="DMW1" s="46"/>
      <c r="DMX1" s="46"/>
      <c r="DMY1" s="46"/>
      <c r="DMZ1" s="46"/>
      <c r="DNA1" s="46"/>
      <c r="DNB1" s="46"/>
      <c r="DNC1" s="46"/>
      <c r="DND1" s="46"/>
      <c r="DNE1" s="46"/>
      <c r="DNF1" s="46"/>
      <c r="DNG1" s="46"/>
      <c r="DNH1" s="46"/>
      <c r="DNI1" s="46"/>
      <c r="DNJ1" s="46"/>
      <c r="DNK1" s="46"/>
      <c r="DNL1" s="46"/>
      <c r="DNM1" s="46"/>
      <c r="DNN1" s="46"/>
      <c r="DNO1" s="46"/>
      <c r="DNP1" s="46"/>
      <c r="DNQ1" s="46"/>
      <c r="DNR1" s="46"/>
      <c r="DNS1" s="46"/>
      <c r="DNT1" s="46"/>
      <c r="DNU1" s="46"/>
      <c r="DNV1" s="46"/>
      <c r="DNW1" s="46"/>
      <c r="DNX1" s="46"/>
      <c r="DNY1" s="46"/>
      <c r="DNZ1" s="46"/>
      <c r="DOA1" s="46"/>
      <c r="DOB1" s="46"/>
      <c r="DOC1" s="46"/>
      <c r="DOD1" s="46"/>
      <c r="DOE1" s="46"/>
      <c r="DOF1" s="46"/>
      <c r="DOG1" s="46"/>
      <c r="DOH1" s="46"/>
      <c r="DOI1" s="46"/>
      <c r="DOJ1" s="46"/>
      <c r="DOK1" s="46"/>
      <c r="DOL1" s="46"/>
      <c r="DOM1" s="46"/>
      <c r="DON1" s="46"/>
      <c r="DOO1" s="46"/>
      <c r="DOP1" s="46"/>
      <c r="DOQ1" s="46"/>
      <c r="DOR1" s="46"/>
      <c r="DOS1" s="46"/>
      <c r="DOT1" s="46"/>
      <c r="DOU1" s="46"/>
      <c r="DOV1" s="46"/>
      <c r="DOW1" s="46"/>
      <c r="DOX1" s="46"/>
      <c r="DOY1" s="46"/>
      <c r="DOZ1" s="46"/>
      <c r="DPA1" s="46"/>
      <c r="DPB1" s="46"/>
      <c r="DPC1" s="46"/>
      <c r="DPD1" s="46"/>
      <c r="DPE1" s="46"/>
      <c r="DPF1" s="46"/>
      <c r="DPG1" s="46"/>
      <c r="DPH1" s="46"/>
      <c r="DPI1" s="46"/>
      <c r="DPJ1" s="46"/>
      <c r="DPK1" s="46"/>
      <c r="DPL1" s="46"/>
      <c r="DPM1" s="46"/>
      <c r="DPN1" s="46"/>
      <c r="DPO1" s="46"/>
      <c r="DPP1" s="46"/>
      <c r="DPQ1" s="46"/>
      <c r="DPR1" s="46"/>
      <c r="DPS1" s="46"/>
      <c r="DPT1" s="46"/>
      <c r="DPU1" s="46"/>
      <c r="DPV1" s="46"/>
      <c r="DPW1" s="46"/>
      <c r="DPX1" s="46"/>
      <c r="DPY1" s="46"/>
      <c r="DPZ1" s="46"/>
      <c r="DQA1" s="46"/>
      <c r="DQB1" s="46"/>
      <c r="DQC1" s="46"/>
      <c r="DQD1" s="46"/>
      <c r="DQE1" s="46"/>
      <c r="DQF1" s="46"/>
      <c r="DQG1" s="46"/>
      <c r="DQH1" s="46"/>
      <c r="DQI1" s="46"/>
      <c r="DQJ1" s="46"/>
      <c r="DQK1" s="46"/>
      <c r="DQL1" s="46"/>
      <c r="DQM1" s="46"/>
      <c r="DQN1" s="46"/>
      <c r="DQO1" s="46"/>
      <c r="DQP1" s="46"/>
      <c r="DQQ1" s="46"/>
      <c r="DQR1" s="46"/>
      <c r="DQS1" s="46"/>
      <c r="DQT1" s="46"/>
      <c r="DQU1" s="46"/>
      <c r="DQV1" s="46"/>
      <c r="DQW1" s="46"/>
      <c r="DQX1" s="46"/>
      <c r="DQY1" s="46"/>
      <c r="DQZ1" s="46"/>
      <c r="DRA1" s="46"/>
      <c r="DRB1" s="46"/>
      <c r="DRC1" s="46"/>
      <c r="DRD1" s="46"/>
      <c r="DRE1" s="46"/>
      <c r="DRF1" s="46"/>
      <c r="DRG1" s="46"/>
      <c r="DRH1" s="46"/>
      <c r="DRI1" s="46"/>
      <c r="DRJ1" s="46"/>
      <c r="DRK1" s="46"/>
      <c r="DRL1" s="46"/>
      <c r="DRM1" s="46"/>
      <c r="DRN1" s="46"/>
      <c r="DRO1" s="46"/>
      <c r="DRP1" s="46"/>
      <c r="DRQ1" s="46"/>
      <c r="DRR1" s="46"/>
      <c r="DRS1" s="46"/>
      <c r="DRT1" s="46"/>
      <c r="DRU1" s="46"/>
      <c r="DRV1" s="46"/>
      <c r="DRW1" s="46"/>
      <c r="DRX1" s="46"/>
      <c r="DRY1" s="46"/>
      <c r="DRZ1" s="46"/>
      <c r="DSA1" s="46"/>
      <c r="DSB1" s="46"/>
      <c r="DSC1" s="46"/>
      <c r="DSD1" s="46"/>
      <c r="DSE1" s="46"/>
      <c r="DSF1" s="46"/>
      <c r="DSG1" s="46"/>
      <c r="DSH1" s="46"/>
      <c r="DSI1" s="46"/>
      <c r="DSJ1" s="46"/>
      <c r="DSK1" s="46"/>
      <c r="DSL1" s="46"/>
      <c r="DSM1" s="46"/>
      <c r="DSN1" s="46"/>
      <c r="DSO1" s="46"/>
      <c r="DSP1" s="46"/>
      <c r="DSQ1" s="46"/>
      <c r="DSR1" s="46"/>
      <c r="DSS1" s="46"/>
      <c r="DST1" s="46"/>
      <c r="DSU1" s="46"/>
      <c r="DSV1" s="46"/>
      <c r="DSW1" s="46"/>
      <c r="DSX1" s="46"/>
      <c r="DSY1" s="46"/>
      <c r="DSZ1" s="46"/>
      <c r="DTA1" s="46"/>
      <c r="DTB1" s="46"/>
      <c r="DTC1" s="46"/>
      <c r="DTD1" s="46"/>
      <c r="DTE1" s="46"/>
      <c r="DTF1" s="46"/>
      <c r="DTG1" s="46"/>
      <c r="DTH1" s="46"/>
      <c r="DTI1" s="46"/>
      <c r="DTJ1" s="46"/>
      <c r="DTK1" s="46"/>
      <c r="DTL1" s="46"/>
      <c r="DTM1" s="46"/>
      <c r="DTN1" s="46"/>
      <c r="DTO1" s="46"/>
      <c r="DTP1" s="46"/>
      <c r="DTQ1" s="46"/>
      <c r="DTR1" s="46"/>
      <c r="DTS1" s="46"/>
      <c r="DTT1" s="46"/>
      <c r="DTU1" s="46"/>
      <c r="DTV1" s="46"/>
      <c r="DTW1" s="46"/>
      <c r="DTX1" s="46"/>
      <c r="DTY1" s="46"/>
      <c r="DTZ1" s="46"/>
      <c r="DUA1" s="46"/>
      <c r="DUB1" s="46"/>
      <c r="DUC1" s="46"/>
      <c r="DUD1" s="46"/>
      <c r="DUE1" s="46"/>
      <c r="DUF1" s="46"/>
      <c r="DUG1" s="46"/>
      <c r="DUH1" s="46"/>
      <c r="DUI1" s="46"/>
      <c r="DUJ1" s="46"/>
      <c r="DUK1" s="46"/>
      <c r="DUL1" s="46"/>
      <c r="DUM1" s="46"/>
      <c r="DUN1" s="46"/>
      <c r="DUO1" s="46"/>
      <c r="DUP1" s="46"/>
      <c r="DUQ1" s="46"/>
      <c r="DUR1" s="46"/>
      <c r="DUS1" s="46"/>
      <c r="DUT1" s="46"/>
      <c r="DUU1" s="46"/>
      <c r="DUV1" s="46"/>
      <c r="DUW1" s="46"/>
      <c r="DUX1" s="46"/>
      <c r="DUY1" s="46"/>
      <c r="DUZ1" s="46"/>
      <c r="DVA1" s="46"/>
      <c r="DVB1" s="46"/>
      <c r="DVC1" s="46"/>
      <c r="DVD1" s="46"/>
      <c r="DVE1" s="46"/>
      <c r="DVF1" s="46"/>
      <c r="DVG1" s="46"/>
      <c r="DVH1" s="46"/>
      <c r="DVI1" s="46"/>
      <c r="DVJ1" s="46"/>
      <c r="DVK1" s="46"/>
      <c r="DVL1" s="46"/>
      <c r="DVM1" s="46"/>
      <c r="DVN1" s="46"/>
      <c r="DVO1" s="46"/>
      <c r="DVP1" s="46"/>
      <c r="DVQ1" s="46"/>
      <c r="DVR1" s="46"/>
      <c r="DVS1" s="46"/>
      <c r="DVT1" s="46"/>
      <c r="DVU1" s="46"/>
      <c r="DVV1" s="46"/>
      <c r="DVW1" s="46"/>
      <c r="DVX1" s="46"/>
      <c r="DVY1" s="46"/>
      <c r="DVZ1" s="46"/>
      <c r="DWA1" s="46"/>
      <c r="DWB1" s="46"/>
      <c r="DWC1" s="46"/>
      <c r="DWD1" s="46"/>
      <c r="DWE1" s="46"/>
      <c r="DWF1" s="46"/>
      <c r="DWG1" s="46"/>
      <c r="DWH1" s="46"/>
      <c r="DWI1" s="46"/>
      <c r="DWJ1" s="46"/>
      <c r="DWK1" s="46"/>
      <c r="DWL1" s="46"/>
      <c r="DWM1" s="46"/>
      <c r="DWN1" s="46"/>
      <c r="DWO1" s="46"/>
      <c r="DWP1" s="46"/>
      <c r="DWQ1" s="46"/>
      <c r="DWR1" s="46"/>
      <c r="DWS1" s="46"/>
      <c r="DWT1" s="46"/>
      <c r="DWU1" s="46"/>
      <c r="DWV1" s="46"/>
      <c r="DWW1" s="46"/>
      <c r="DWX1" s="46"/>
      <c r="DWY1" s="46"/>
      <c r="DWZ1" s="46"/>
      <c r="DXA1" s="46"/>
      <c r="DXB1" s="46"/>
      <c r="DXC1" s="46"/>
      <c r="DXD1" s="46"/>
      <c r="DXE1" s="46"/>
      <c r="DXF1" s="46"/>
      <c r="DXG1" s="46"/>
      <c r="DXH1" s="46"/>
      <c r="DXI1" s="46"/>
      <c r="DXJ1" s="46"/>
      <c r="DXK1" s="46"/>
      <c r="DXL1" s="46"/>
      <c r="DXM1" s="46"/>
      <c r="DXN1" s="46"/>
      <c r="DXO1" s="46"/>
      <c r="DXP1" s="46"/>
      <c r="DXQ1" s="46"/>
      <c r="DXR1" s="46"/>
      <c r="DXS1" s="46"/>
      <c r="DXT1" s="46"/>
      <c r="DXU1" s="46"/>
      <c r="DXV1" s="46"/>
      <c r="DXW1" s="46"/>
      <c r="DXX1" s="46"/>
      <c r="DXY1" s="46"/>
      <c r="DXZ1" s="46"/>
      <c r="DYA1" s="46"/>
      <c r="DYB1" s="46"/>
      <c r="DYC1" s="46"/>
      <c r="DYD1" s="46"/>
      <c r="DYE1" s="46"/>
      <c r="DYF1" s="46"/>
      <c r="DYG1" s="46"/>
      <c r="DYH1" s="46"/>
      <c r="DYI1" s="46"/>
      <c r="DYJ1" s="46"/>
      <c r="DYK1" s="46"/>
      <c r="DYL1" s="46"/>
      <c r="DYM1" s="46"/>
      <c r="DYN1" s="46"/>
      <c r="DYO1" s="46"/>
      <c r="DYP1" s="46"/>
      <c r="DYQ1" s="46"/>
      <c r="DYR1" s="46"/>
      <c r="DYS1" s="46"/>
      <c r="DYT1" s="46"/>
      <c r="DYU1" s="46"/>
      <c r="DYV1" s="46"/>
      <c r="DYW1" s="46"/>
      <c r="DYX1" s="46"/>
      <c r="DYY1" s="46"/>
      <c r="DYZ1" s="46"/>
      <c r="DZA1" s="46"/>
      <c r="DZB1" s="46"/>
      <c r="DZC1" s="46"/>
      <c r="DZD1" s="46"/>
      <c r="DZE1" s="46"/>
      <c r="DZF1" s="46"/>
      <c r="DZG1" s="46"/>
      <c r="DZH1" s="46"/>
      <c r="DZI1" s="46"/>
      <c r="DZJ1" s="46"/>
      <c r="DZK1" s="46"/>
      <c r="DZL1" s="46"/>
      <c r="DZM1" s="46"/>
      <c r="DZN1" s="46"/>
      <c r="DZO1" s="46"/>
      <c r="DZP1" s="46"/>
      <c r="DZQ1" s="46"/>
      <c r="DZR1" s="46"/>
      <c r="DZS1" s="46"/>
      <c r="DZT1" s="46"/>
      <c r="DZU1" s="46"/>
      <c r="DZV1" s="46"/>
      <c r="DZW1" s="46"/>
      <c r="DZX1" s="46"/>
      <c r="DZY1" s="46"/>
      <c r="DZZ1" s="46"/>
      <c r="EAA1" s="46"/>
      <c r="EAB1" s="46"/>
      <c r="EAC1" s="46"/>
      <c r="EAD1" s="46"/>
      <c r="EAE1" s="46"/>
      <c r="EAF1" s="46"/>
      <c r="EAG1" s="46"/>
      <c r="EAH1" s="46"/>
      <c r="EAI1" s="46"/>
      <c r="EAJ1" s="46"/>
      <c r="EAK1" s="46"/>
      <c r="EAL1" s="46"/>
      <c r="EAM1" s="46"/>
      <c r="EAN1" s="46"/>
      <c r="EAO1" s="46"/>
      <c r="EAP1" s="46"/>
      <c r="EAQ1" s="46"/>
      <c r="EAR1" s="46"/>
      <c r="EAS1" s="46"/>
      <c r="EAT1" s="46"/>
      <c r="EAU1" s="46"/>
      <c r="EAV1" s="46"/>
      <c r="EAW1" s="46"/>
      <c r="EAX1" s="46"/>
      <c r="EAY1" s="46"/>
      <c r="EAZ1" s="46"/>
      <c r="EBA1" s="46"/>
      <c r="EBB1" s="46"/>
      <c r="EBC1" s="46"/>
      <c r="EBD1" s="46"/>
      <c r="EBE1" s="46"/>
      <c r="EBF1" s="46"/>
      <c r="EBG1" s="46"/>
      <c r="EBH1" s="46"/>
      <c r="EBI1" s="46"/>
      <c r="EBJ1" s="46"/>
      <c r="EBK1" s="46"/>
      <c r="EBL1" s="46"/>
      <c r="EBM1" s="46"/>
      <c r="EBN1" s="46"/>
      <c r="EBO1" s="46"/>
      <c r="EBP1" s="46"/>
      <c r="EBQ1" s="46"/>
      <c r="EBR1" s="46"/>
      <c r="EBS1" s="46"/>
      <c r="EBT1" s="46"/>
      <c r="EBU1" s="46"/>
      <c r="EBV1" s="46"/>
      <c r="EBW1" s="46"/>
      <c r="EBX1" s="46"/>
      <c r="EBY1" s="46"/>
      <c r="EBZ1" s="46"/>
      <c r="ECA1" s="46"/>
      <c r="ECB1" s="46"/>
      <c r="ECC1" s="46"/>
      <c r="ECD1" s="46"/>
      <c r="ECE1" s="46"/>
      <c r="ECF1" s="46"/>
      <c r="ECG1" s="46"/>
      <c r="ECH1" s="46"/>
      <c r="ECI1" s="46"/>
      <c r="ECJ1" s="46"/>
      <c r="ECK1" s="46"/>
      <c r="ECL1" s="46"/>
      <c r="ECM1" s="46"/>
      <c r="ECN1" s="46"/>
      <c r="ECO1" s="46"/>
      <c r="ECP1" s="46"/>
      <c r="ECQ1" s="46"/>
      <c r="ECR1" s="46"/>
      <c r="ECS1" s="46"/>
      <c r="ECT1" s="46"/>
      <c r="ECU1" s="46"/>
      <c r="ECV1" s="46"/>
      <c r="ECW1" s="46"/>
      <c r="ECX1" s="46"/>
      <c r="ECY1" s="46"/>
      <c r="ECZ1" s="46"/>
      <c r="EDA1" s="46"/>
      <c r="EDB1" s="46"/>
      <c r="EDC1" s="46"/>
      <c r="EDD1" s="46"/>
      <c r="EDE1" s="46"/>
      <c r="EDF1" s="46"/>
      <c r="EDG1" s="46"/>
      <c r="EDH1" s="46"/>
      <c r="EDI1" s="46"/>
      <c r="EDJ1" s="46"/>
      <c r="EDK1" s="46"/>
      <c r="EDL1" s="46"/>
      <c r="EDM1" s="46"/>
      <c r="EDN1" s="46"/>
      <c r="EDO1" s="46"/>
      <c r="EDP1" s="46"/>
      <c r="EDQ1" s="46"/>
      <c r="EDR1" s="46"/>
      <c r="EDS1" s="46"/>
      <c r="EDT1" s="46"/>
      <c r="EDU1" s="46"/>
      <c r="EDV1" s="46"/>
      <c r="EDW1" s="46"/>
      <c r="EDX1" s="46"/>
      <c r="EDY1" s="46"/>
      <c r="EDZ1" s="46"/>
      <c r="EEA1" s="46"/>
      <c r="EEB1" s="46"/>
      <c r="EEC1" s="46"/>
      <c r="EED1" s="46"/>
      <c r="EEE1" s="46"/>
      <c r="EEF1" s="46"/>
      <c r="EEG1" s="46"/>
      <c r="EEH1" s="46"/>
      <c r="EEI1" s="46"/>
      <c r="EEJ1" s="46"/>
      <c r="EEK1" s="46"/>
      <c r="EEL1" s="46"/>
      <c r="EEM1" s="46"/>
      <c r="EEN1" s="46"/>
      <c r="EEO1" s="46"/>
      <c r="EEP1" s="46"/>
      <c r="EEQ1" s="46"/>
      <c r="EER1" s="46"/>
      <c r="EES1" s="46"/>
      <c r="EET1" s="46"/>
      <c r="EEU1" s="46"/>
      <c r="EEV1" s="46"/>
      <c r="EEW1" s="46"/>
      <c r="EEX1" s="46"/>
      <c r="EEY1" s="46"/>
      <c r="EEZ1" s="46"/>
      <c r="EFA1" s="46"/>
      <c r="EFB1" s="46"/>
      <c r="EFC1" s="46"/>
      <c r="EFD1" s="46"/>
      <c r="EFE1" s="46"/>
      <c r="EFF1" s="46"/>
      <c r="EFG1" s="46"/>
      <c r="EFH1" s="46"/>
      <c r="EFI1" s="46"/>
      <c r="EFJ1" s="46"/>
      <c r="EFK1" s="46"/>
      <c r="EFL1" s="46"/>
      <c r="EFM1" s="46"/>
      <c r="EFN1" s="46"/>
      <c r="EFO1" s="46"/>
      <c r="EFP1" s="46"/>
      <c r="EFQ1" s="46"/>
      <c r="EFR1" s="46"/>
      <c r="EFS1" s="46"/>
      <c r="EFT1" s="46"/>
      <c r="EFU1" s="46"/>
      <c r="EFV1" s="46"/>
      <c r="EFW1" s="46"/>
      <c r="EFX1" s="46"/>
      <c r="EFY1" s="46"/>
      <c r="EFZ1" s="46"/>
      <c r="EGA1" s="46"/>
      <c r="EGB1" s="46"/>
      <c r="EGC1" s="46"/>
      <c r="EGD1" s="46"/>
      <c r="EGE1" s="46"/>
      <c r="EGF1" s="46"/>
      <c r="EGG1" s="46"/>
      <c r="EGH1" s="46"/>
      <c r="EGI1" s="46"/>
      <c r="EGJ1" s="46"/>
      <c r="EGK1" s="46"/>
      <c r="EGL1" s="46"/>
      <c r="EGM1" s="46"/>
      <c r="EGN1" s="46"/>
      <c r="EGO1" s="46"/>
      <c r="EGP1" s="46"/>
      <c r="EGQ1" s="46"/>
      <c r="EGR1" s="46"/>
      <c r="EGS1" s="46"/>
      <c r="EGT1" s="46"/>
      <c r="EGU1" s="46"/>
      <c r="EGV1" s="46"/>
      <c r="EGW1" s="46"/>
      <c r="EGX1" s="46"/>
      <c r="EGY1" s="46"/>
      <c r="EGZ1" s="46"/>
      <c r="EHA1" s="46"/>
      <c r="EHB1" s="46"/>
      <c r="EHC1" s="46"/>
      <c r="EHD1" s="46"/>
      <c r="EHE1" s="46"/>
      <c r="EHF1" s="46"/>
      <c r="EHG1" s="46"/>
      <c r="EHH1" s="46"/>
      <c r="EHI1" s="46"/>
      <c r="EHJ1" s="46"/>
      <c r="EHK1" s="46"/>
      <c r="EHL1" s="46"/>
      <c r="EHM1" s="46"/>
      <c r="EHN1" s="46"/>
      <c r="EHO1" s="46"/>
      <c r="EHP1" s="46"/>
      <c r="EHQ1" s="46"/>
      <c r="EHR1" s="46"/>
      <c r="EHS1" s="46"/>
      <c r="EHT1" s="46"/>
      <c r="EHU1" s="46"/>
      <c r="EHV1" s="46"/>
      <c r="EHW1" s="46"/>
      <c r="EHX1" s="46"/>
      <c r="EHY1" s="46"/>
      <c r="EHZ1" s="46"/>
      <c r="EIA1" s="46"/>
      <c r="EIB1" s="46"/>
      <c r="EIC1" s="46"/>
      <c r="EID1" s="46"/>
      <c r="EIE1" s="46"/>
      <c r="EIF1" s="46"/>
      <c r="EIG1" s="46"/>
      <c r="EIH1" s="46"/>
      <c r="EII1" s="46"/>
      <c r="EIJ1" s="46"/>
      <c r="EIK1" s="46"/>
      <c r="EIL1" s="46"/>
      <c r="EIM1" s="46"/>
      <c r="EIN1" s="46"/>
      <c r="EIO1" s="46"/>
      <c r="EIP1" s="46"/>
      <c r="EIQ1" s="46"/>
      <c r="EIR1" s="46"/>
      <c r="EIS1" s="46"/>
      <c r="EIT1" s="46"/>
      <c r="EIU1" s="46"/>
      <c r="EIV1" s="46"/>
      <c r="EIW1" s="46"/>
      <c r="EIX1" s="46"/>
      <c r="EIY1" s="46"/>
      <c r="EIZ1" s="46"/>
      <c r="EJA1" s="46"/>
      <c r="EJB1" s="46"/>
      <c r="EJC1" s="46"/>
      <c r="EJD1" s="46"/>
      <c r="EJE1" s="46"/>
      <c r="EJF1" s="46"/>
      <c r="EJG1" s="46"/>
      <c r="EJH1" s="46"/>
      <c r="EJI1" s="46"/>
      <c r="EJJ1" s="46"/>
      <c r="EJK1" s="46"/>
      <c r="EJL1" s="46"/>
      <c r="EJM1" s="46"/>
      <c r="EJN1" s="46"/>
      <c r="EJO1" s="46"/>
      <c r="EJP1" s="46"/>
      <c r="EJQ1" s="46"/>
      <c r="EJR1" s="46"/>
      <c r="EJS1" s="46"/>
      <c r="EJT1" s="46"/>
      <c r="EJU1" s="46"/>
      <c r="EJV1" s="46"/>
      <c r="EJW1" s="46"/>
      <c r="EJX1" s="46"/>
      <c r="EJY1" s="46"/>
      <c r="EJZ1" s="46"/>
      <c r="EKA1" s="46"/>
      <c r="EKB1" s="46"/>
      <c r="EKC1" s="46"/>
      <c r="EKD1" s="46"/>
      <c r="EKE1" s="46"/>
      <c r="EKF1" s="46"/>
      <c r="EKG1" s="46"/>
      <c r="EKH1" s="46"/>
      <c r="EKI1" s="46"/>
      <c r="EKJ1" s="46"/>
      <c r="EKK1" s="46"/>
      <c r="EKL1" s="46"/>
      <c r="EKM1" s="46"/>
      <c r="EKN1" s="46"/>
      <c r="EKO1" s="46"/>
      <c r="EKP1" s="46"/>
      <c r="EKQ1" s="46"/>
      <c r="EKR1" s="46"/>
      <c r="EKS1" s="46"/>
      <c r="EKT1" s="46"/>
      <c r="EKU1" s="46"/>
      <c r="EKV1" s="46"/>
      <c r="EKW1" s="46"/>
      <c r="EKX1" s="46"/>
      <c r="EKY1" s="46"/>
      <c r="EKZ1" s="46"/>
      <c r="ELA1" s="46"/>
      <c r="ELB1" s="46"/>
      <c r="ELC1" s="46"/>
      <c r="ELD1" s="46"/>
      <c r="ELE1" s="46"/>
      <c r="ELF1" s="46"/>
      <c r="ELG1" s="46"/>
      <c r="ELH1" s="46"/>
      <c r="ELI1" s="46"/>
      <c r="ELJ1" s="46"/>
      <c r="ELK1" s="46"/>
      <c r="ELL1" s="46"/>
      <c r="ELM1" s="46"/>
      <c r="ELN1" s="46"/>
      <c r="ELO1" s="46"/>
      <c r="ELP1" s="46"/>
      <c r="ELQ1" s="46"/>
      <c r="ELR1" s="46"/>
      <c r="ELS1" s="46"/>
      <c r="ELT1" s="46"/>
      <c r="ELU1" s="46"/>
      <c r="ELV1" s="46"/>
      <c r="ELW1" s="46"/>
      <c r="ELX1" s="46"/>
      <c r="ELY1" s="46"/>
      <c r="ELZ1" s="46"/>
      <c r="EMA1" s="46"/>
      <c r="EMB1" s="46"/>
      <c r="EMC1" s="46"/>
      <c r="EMD1" s="46"/>
      <c r="EME1" s="46"/>
      <c r="EMF1" s="46"/>
      <c r="EMG1" s="46"/>
      <c r="EMH1" s="46"/>
      <c r="EMI1" s="46"/>
      <c r="EMJ1" s="46"/>
      <c r="EMK1" s="46"/>
      <c r="EML1" s="46"/>
      <c r="EMM1" s="46"/>
      <c r="EMN1" s="46"/>
      <c r="EMO1" s="46"/>
      <c r="EMP1" s="46"/>
      <c r="EMQ1" s="46"/>
      <c r="EMR1" s="46"/>
      <c r="EMS1" s="46"/>
      <c r="EMT1" s="46"/>
      <c r="EMU1" s="46"/>
      <c r="EMV1" s="46"/>
      <c r="EMW1" s="46"/>
      <c r="EMX1" s="46"/>
      <c r="EMY1" s="46"/>
      <c r="EMZ1" s="46"/>
      <c r="ENA1" s="46"/>
      <c r="ENB1" s="46"/>
      <c r="ENC1" s="46"/>
      <c r="END1" s="46"/>
      <c r="ENE1" s="46"/>
      <c r="ENF1" s="46"/>
      <c r="ENG1" s="46"/>
      <c r="ENH1" s="46"/>
      <c r="ENI1" s="46"/>
      <c r="ENJ1" s="46"/>
      <c r="ENK1" s="46"/>
      <c r="ENL1" s="46"/>
      <c r="ENM1" s="46"/>
      <c r="ENN1" s="46"/>
      <c r="ENO1" s="46"/>
      <c r="ENP1" s="46"/>
      <c r="ENQ1" s="46"/>
      <c r="ENR1" s="46"/>
      <c r="ENS1" s="46"/>
      <c r="ENT1" s="46"/>
      <c r="ENU1" s="46"/>
      <c r="ENV1" s="46"/>
      <c r="ENW1" s="46"/>
      <c r="ENX1" s="46"/>
      <c r="ENY1" s="46"/>
      <c r="ENZ1" s="46"/>
      <c r="EOA1" s="46"/>
      <c r="EOB1" s="46"/>
      <c r="EOC1" s="46"/>
      <c r="EOD1" s="46"/>
      <c r="EOE1" s="46"/>
      <c r="EOF1" s="46"/>
      <c r="EOG1" s="46"/>
      <c r="EOH1" s="46"/>
      <c r="EOI1" s="46"/>
      <c r="EOJ1" s="46"/>
      <c r="EOK1" s="46"/>
      <c r="EOL1" s="46"/>
      <c r="EOM1" s="46"/>
      <c r="EON1" s="46"/>
      <c r="EOO1" s="46"/>
      <c r="EOP1" s="46"/>
      <c r="EOQ1" s="46"/>
      <c r="EOR1" s="46"/>
      <c r="EOS1" s="46"/>
      <c r="EOT1" s="46"/>
      <c r="EOU1" s="46"/>
      <c r="EOV1" s="46"/>
      <c r="EOW1" s="46"/>
      <c r="EOX1" s="46"/>
      <c r="EOY1" s="46"/>
      <c r="EOZ1" s="46"/>
      <c r="EPA1" s="46"/>
      <c r="EPB1" s="46"/>
      <c r="EPC1" s="46"/>
      <c r="EPD1" s="46"/>
      <c r="EPE1" s="46"/>
      <c r="EPF1" s="46"/>
      <c r="EPG1" s="46"/>
      <c r="EPH1" s="46"/>
      <c r="EPI1" s="46"/>
      <c r="EPJ1" s="46"/>
      <c r="EPK1" s="46"/>
      <c r="EPL1" s="46"/>
      <c r="EPM1" s="46"/>
      <c r="EPN1" s="46"/>
      <c r="EPO1" s="46"/>
      <c r="EPP1" s="46"/>
      <c r="EPQ1" s="46"/>
      <c r="EPR1" s="46"/>
      <c r="EPS1" s="46"/>
      <c r="EPT1" s="46"/>
      <c r="EPU1" s="46"/>
      <c r="EPV1" s="46"/>
      <c r="EPW1" s="46"/>
      <c r="EPX1" s="46"/>
      <c r="EPY1" s="46"/>
      <c r="EPZ1" s="46"/>
      <c r="EQA1" s="46"/>
      <c r="EQB1" s="46"/>
      <c r="EQC1" s="46"/>
      <c r="EQD1" s="46"/>
      <c r="EQE1" s="46"/>
      <c r="EQF1" s="46"/>
      <c r="EQG1" s="46"/>
      <c r="EQH1" s="46"/>
      <c r="EQI1" s="46"/>
      <c r="EQJ1" s="46"/>
      <c r="EQK1" s="46"/>
      <c r="EQL1" s="46"/>
      <c r="EQM1" s="46"/>
      <c r="EQN1" s="46"/>
      <c r="EQO1" s="46"/>
      <c r="EQP1" s="46"/>
      <c r="EQQ1" s="46"/>
      <c r="EQR1" s="46"/>
      <c r="EQS1" s="46"/>
      <c r="EQT1" s="46"/>
      <c r="EQU1" s="46"/>
      <c r="EQV1" s="46"/>
      <c r="EQW1" s="46"/>
      <c r="EQX1" s="46"/>
      <c r="EQY1" s="46"/>
      <c r="EQZ1" s="46"/>
      <c r="ERA1" s="46"/>
      <c r="ERB1" s="46"/>
      <c r="ERC1" s="46"/>
      <c r="ERD1" s="46"/>
      <c r="ERE1" s="46"/>
      <c r="ERF1" s="46"/>
      <c r="ERG1" s="46"/>
      <c r="ERH1" s="46"/>
      <c r="ERI1" s="46"/>
      <c r="ERJ1" s="46"/>
      <c r="ERK1" s="46"/>
      <c r="ERL1" s="46"/>
      <c r="ERM1" s="46"/>
      <c r="ERN1" s="46"/>
      <c r="ERO1" s="46"/>
      <c r="ERP1" s="46"/>
      <c r="ERQ1" s="46"/>
      <c r="ERR1" s="46"/>
      <c r="ERS1" s="46"/>
      <c r="ERT1" s="46"/>
      <c r="ERU1" s="46"/>
      <c r="ERV1" s="46"/>
      <c r="ERW1" s="46"/>
      <c r="ERX1" s="46"/>
      <c r="ERY1" s="46"/>
      <c r="ERZ1" s="46"/>
      <c r="ESA1" s="46"/>
      <c r="ESB1" s="46"/>
      <c r="ESC1" s="46"/>
      <c r="ESD1" s="46"/>
      <c r="ESE1" s="46"/>
      <c r="ESF1" s="46"/>
      <c r="ESG1" s="46"/>
      <c r="ESH1" s="46"/>
      <c r="ESI1" s="46"/>
      <c r="ESJ1" s="46"/>
      <c r="ESK1" s="46"/>
      <c r="ESL1" s="46"/>
      <c r="ESM1" s="46"/>
      <c r="ESN1" s="46"/>
      <c r="ESO1" s="46"/>
      <c r="ESP1" s="46"/>
      <c r="ESQ1" s="46"/>
      <c r="ESR1" s="46"/>
      <c r="ESS1" s="46"/>
      <c r="EST1" s="46"/>
      <c r="ESU1" s="46"/>
      <c r="ESV1" s="46"/>
      <c r="ESW1" s="46"/>
      <c r="ESX1" s="46"/>
      <c r="ESY1" s="46"/>
      <c r="ESZ1" s="46"/>
      <c r="ETA1" s="46"/>
      <c r="ETB1" s="46"/>
      <c r="ETC1" s="46"/>
      <c r="ETD1" s="46"/>
      <c r="ETE1" s="46"/>
      <c r="ETF1" s="46"/>
      <c r="ETG1" s="46"/>
      <c r="ETH1" s="46"/>
      <c r="ETI1" s="46"/>
      <c r="ETJ1" s="46"/>
      <c r="ETK1" s="46"/>
      <c r="ETL1" s="46"/>
      <c r="ETM1" s="46"/>
      <c r="ETN1" s="46"/>
      <c r="ETO1" s="46"/>
      <c r="ETP1" s="46"/>
      <c r="ETQ1" s="46"/>
      <c r="ETR1" s="46"/>
      <c r="ETS1" s="46"/>
      <c r="ETT1" s="46"/>
      <c r="ETU1" s="46"/>
      <c r="ETV1" s="46"/>
      <c r="ETW1" s="46"/>
      <c r="ETX1" s="46"/>
      <c r="ETY1" s="46"/>
      <c r="ETZ1" s="46"/>
      <c r="EUA1" s="46"/>
      <c r="EUB1" s="46"/>
      <c r="EUC1" s="46"/>
      <c r="EUD1" s="46"/>
      <c r="EUE1" s="46"/>
      <c r="EUF1" s="46"/>
      <c r="EUG1" s="46"/>
      <c r="EUH1" s="46"/>
      <c r="EUI1" s="46"/>
      <c r="EUJ1" s="46"/>
      <c r="EUK1" s="46"/>
      <c r="EUL1" s="46"/>
      <c r="EUM1" s="46"/>
      <c r="EUN1" s="46"/>
      <c r="EUO1" s="46"/>
      <c r="EUP1" s="46"/>
      <c r="EUQ1" s="46"/>
      <c r="EUR1" s="46"/>
      <c r="EUS1" s="46"/>
      <c r="EUT1" s="46"/>
      <c r="EUU1" s="46"/>
      <c r="EUV1" s="46"/>
      <c r="EUW1" s="46"/>
      <c r="EUX1" s="46"/>
      <c r="EUY1" s="46"/>
      <c r="EUZ1" s="46"/>
      <c r="EVA1" s="46"/>
      <c r="EVB1" s="46"/>
      <c r="EVC1" s="46"/>
      <c r="EVD1" s="46"/>
      <c r="EVE1" s="46"/>
      <c r="EVF1" s="46"/>
      <c r="EVG1" s="46"/>
      <c r="EVH1" s="46"/>
      <c r="EVI1" s="46"/>
      <c r="EVJ1" s="46"/>
      <c r="EVK1" s="46"/>
      <c r="EVL1" s="46"/>
      <c r="EVM1" s="46"/>
      <c r="EVN1" s="46"/>
      <c r="EVO1" s="46"/>
      <c r="EVP1" s="46"/>
      <c r="EVQ1" s="46"/>
      <c r="EVR1" s="46"/>
      <c r="EVS1" s="46"/>
      <c r="EVT1" s="46"/>
      <c r="EVU1" s="46"/>
      <c r="EVV1" s="46"/>
      <c r="EVW1" s="46"/>
      <c r="EVX1" s="46"/>
      <c r="EVY1" s="46"/>
      <c r="EVZ1" s="46"/>
      <c r="EWA1" s="46"/>
      <c r="EWB1" s="46"/>
      <c r="EWC1" s="46"/>
      <c r="EWD1" s="46"/>
      <c r="EWE1" s="46"/>
      <c r="EWF1" s="46"/>
      <c r="EWG1" s="46"/>
      <c r="EWH1" s="46"/>
      <c r="EWI1" s="46"/>
      <c r="EWJ1" s="46"/>
      <c r="EWK1" s="46"/>
      <c r="EWL1" s="46"/>
      <c r="EWM1" s="46"/>
      <c r="EWN1" s="46"/>
      <c r="EWO1" s="46"/>
      <c r="EWP1" s="46"/>
      <c r="EWQ1" s="46"/>
      <c r="EWR1" s="46"/>
      <c r="EWS1" s="46"/>
      <c r="EWT1" s="46"/>
      <c r="EWU1" s="46"/>
      <c r="EWV1" s="46"/>
      <c r="EWW1" s="46"/>
      <c r="EWX1" s="46"/>
      <c r="EWY1" s="46"/>
      <c r="EWZ1" s="46"/>
      <c r="EXA1" s="46"/>
      <c r="EXB1" s="46"/>
      <c r="EXC1" s="46"/>
      <c r="EXD1" s="46"/>
      <c r="EXE1" s="46"/>
      <c r="EXF1" s="46"/>
      <c r="EXG1" s="46"/>
      <c r="EXH1" s="46"/>
      <c r="EXI1" s="46"/>
      <c r="EXJ1" s="46"/>
      <c r="EXK1" s="46"/>
      <c r="EXL1" s="46"/>
      <c r="EXM1" s="46"/>
      <c r="EXN1" s="46"/>
      <c r="EXO1" s="46"/>
      <c r="EXP1" s="46"/>
      <c r="EXQ1" s="46"/>
      <c r="EXR1" s="46"/>
      <c r="EXS1" s="46"/>
      <c r="EXT1" s="46"/>
      <c r="EXU1" s="46"/>
      <c r="EXV1" s="46"/>
      <c r="EXW1" s="46"/>
      <c r="EXX1" s="46"/>
      <c r="EXY1" s="46"/>
      <c r="EXZ1" s="46"/>
      <c r="EYA1" s="46"/>
      <c r="EYB1" s="46"/>
      <c r="EYC1" s="46"/>
      <c r="EYD1" s="46"/>
      <c r="EYE1" s="46"/>
      <c r="EYF1" s="46"/>
      <c r="EYG1" s="46"/>
      <c r="EYH1" s="46"/>
      <c r="EYI1" s="46"/>
      <c r="EYJ1" s="46"/>
      <c r="EYK1" s="46"/>
      <c r="EYL1" s="46"/>
      <c r="EYM1" s="46"/>
      <c r="EYN1" s="46"/>
      <c r="EYO1" s="46"/>
      <c r="EYP1" s="46"/>
      <c r="EYQ1" s="46"/>
      <c r="EYR1" s="46"/>
      <c r="EYS1" s="46"/>
      <c r="EYT1" s="46"/>
      <c r="EYU1" s="46"/>
      <c r="EYV1" s="46"/>
      <c r="EYW1" s="46"/>
      <c r="EYX1" s="46"/>
      <c r="EYY1" s="46"/>
      <c r="EYZ1" s="46"/>
      <c r="EZA1" s="46"/>
      <c r="EZB1" s="46"/>
      <c r="EZC1" s="46"/>
      <c r="EZD1" s="46"/>
      <c r="EZE1" s="46"/>
      <c r="EZF1" s="46"/>
      <c r="EZG1" s="46"/>
      <c r="EZH1" s="46"/>
      <c r="EZI1" s="46"/>
      <c r="EZJ1" s="46"/>
      <c r="EZK1" s="46"/>
      <c r="EZL1" s="46"/>
      <c r="EZM1" s="46"/>
      <c r="EZN1" s="46"/>
      <c r="EZO1" s="46"/>
      <c r="EZP1" s="46"/>
      <c r="EZQ1" s="46"/>
      <c r="EZR1" s="46"/>
      <c r="EZS1" s="46"/>
      <c r="EZT1" s="46"/>
      <c r="EZU1" s="46"/>
      <c r="EZV1" s="46"/>
      <c r="EZW1" s="46"/>
      <c r="EZX1" s="46"/>
      <c r="EZY1" s="46"/>
      <c r="EZZ1" s="46"/>
      <c r="FAA1" s="46"/>
      <c r="FAB1" s="46"/>
      <c r="FAC1" s="46"/>
      <c r="FAD1" s="46"/>
      <c r="FAE1" s="46"/>
      <c r="FAF1" s="46"/>
      <c r="FAG1" s="46"/>
      <c r="FAH1" s="46"/>
      <c r="FAI1" s="46"/>
      <c r="FAJ1" s="46"/>
      <c r="FAK1" s="46"/>
      <c r="FAL1" s="46"/>
      <c r="FAM1" s="46"/>
      <c r="FAN1" s="46"/>
      <c r="FAO1" s="46"/>
      <c r="FAP1" s="46"/>
      <c r="FAQ1" s="46"/>
      <c r="FAR1" s="46"/>
      <c r="FAS1" s="46"/>
      <c r="FAT1" s="46"/>
      <c r="FAU1" s="46"/>
      <c r="FAV1" s="46"/>
      <c r="FAW1" s="46"/>
      <c r="FAX1" s="46"/>
      <c r="FAY1" s="46"/>
      <c r="FAZ1" s="46"/>
      <c r="FBA1" s="46"/>
      <c r="FBB1" s="46"/>
      <c r="FBC1" s="46"/>
      <c r="FBD1" s="46"/>
      <c r="FBE1" s="46"/>
      <c r="FBF1" s="46"/>
      <c r="FBG1" s="46"/>
      <c r="FBH1" s="46"/>
      <c r="FBI1" s="46"/>
      <c r="FBJ1" s="46"/>
      <c r="FBK1" s="46"/>
      <c r="FBL1" s="46"/>
      <c r="FBM1" s="46"/>
      <c r="FBN1" s="46"/>
      <c r="FBO1" s="46"/>
      <c r="FBP1" s="46"/>
      <c r="FBQ1" s="46"/>
      <c r="FBR1" s="46"/>
      <c r="FBS1" s="46"/>
      <c r="FBT1" s="46"/>
      <c r="FBU1" s="46"/>
      <c r="FBV1" s="46"/>
      <c r="FBW1" s="46"/>
      <c r="FBX1" s="46"/>
      <c r="FBY1" s="46"/>
      <c r="FBZ1" s="46"/>
      <c r="FCA1" s="46"/>
      <c r="FCB1" s="46"/>
      <c r="FCC1" s="46"/>
      <c r="FCD1" s="46"/>
      <c r="FCE1" s="46"/>
      <c r="FCF1" s="46"/>
      <c r="FCG1" s="46"/>
      <c r="FCH1" s="46"/>
      <c r="FCI1" s="46"/>
      <c r="FCJ1" s="46"/>
      <c r="FCK1" s="46"/>
      <c r="FCL1" s="46"/>
      <c r="FCM1" s="46"/>
      <c r="FCN1" s="46"/>
      <c r="FCO1" s="46"/>
      <c r="FCP1" s="46"/>
      <c r="FCQ1" s="46"/>
      <c r="FCR1" s="46"/>
      <c r="FCS1" s="46"/>
      <c r="FCT1" s="46"/>
      <c r="FCU1" s="46"/>
      <c r="FCV1" s="46"/>
      <c r="FCW1" s="46"/>
      <c r="FCX1" s="46"/>
      <c r="FCY1" s="46"/>
      <c r="FCZ1" s="46"/>
      <c r="FDA1" s="46"/>
      <c r="FDB1" s="46"/>
      <c r="FDC1" s="46"/>
      <c r="FDD1" s="46"/>
      <c r="FDE1" s="46"/>
      <c r="FDF1" s="46"/>
      <c r="FDG1" s="46"/>
      <c r="FDH1" s="46"/>
      <c r="FDI1" s="46"/>
      <c r="FDJ1" s="46"/>
      <c r="FDK1" s="46"/>
      <c r="FDL1" s="46"/>
      <c r="FDM1" s="46"/>
      <c r="FDN1" s="46"/>
      <c r="FDO1" s="46"/>
      <c r="FDP1" s="46"/>
      <c r="FDQ1" s="46"/>
      <c r="FDR1" s="46"/>
      <c r="FDS1" s="46"/>
      <c r="FDT1" s="46"/>
      <c r="FDU1" s="46"/>
      <c r="FDV1" s="46"/>
      <c r="FDW1" s="46"/>
      <c r="FDX1" s="46"/>
      <c r="FDY1" s="46"/>
      <c r="FDZ1" s="46"/>
      <c r="FEA1" s="46"/>
      <c r="FEB1" s="46"/>
      <c r="FEC1" s="46"/>
      <c r="FED1" s="46"/>
      <c r="FEE1" s="46"/>
      <c r="FEF1" s="46"/>
      <c r="FEG1" s="46"/>
      <c r="FEH1" s="46"/>
      <c r="FEI1" s="46"/>
      <c r="FEJ1" s="46"/>
      <c r="FEK1" s="46"/>
      <c r="FEL1" s="46"/>
      <c r="FEM1" s="46"/>
      <c r="FEN1" s="46"/>
      <c r="FEO1" s="46"/>
      <c r="FEP1" s="46"/>
      <c r="FEQ1" s="46"/>
      <c r="FER1" s="46"/>
      <c r="FES1" s="46"/>
      <c r="FET1" s="46"/>
      <c r="FEU1" s="46"/>
      <c r="FEV1" s="46"/>
      <c r="FEW1" s="46"/>
      <c r="FEX1" s="46"/>
      <c r="FEY1" s="46"/>
      <c r="FEZ1" s="46"/>
      <c r="FFA1" s="46"/>
      <c r="FFB1" s="46"/>
      <c r="FFC1" s="46"/>
      <c r="FFD1" s="46"/>
      <c r="FFE1" s="46"/>
      <c r="FFF1" s="46"/>
      <c r="FFG1" s="46"/>
      <c r="FFH1" s="46"/>
      <c r="FFI1" s="46"/>
      <c r="FFJ1" s="46"/>
      <c r="FFK1" s="46"/>
      <c r="FFL1" s="46"/>
      <c r="FFM1" s="46"/>
      <c r="FFN1" s="46"/>
      <c r="FFO1" s="46"/>
      <c r="FFP1" s="46"/>
      <c r="FFQ1" s="46"/>
      <c r="FFR1" s="46"/>
      <c r="FFS1" s="46"/>
      <c r="FFT1" s="46"/>
      <c r="FFU1" s="46"/>
      <c r="FFV1" s="46"/>
      <c r="FFW1" s="46"/>
      <c r="FFX1" s="46"/>
      <c r="FFY1" s="46"/>
      <c r="FFZ1" s="46"/>
      <c r="FGA1" s="46"/>
      <c r="FGB1" s="46"/>
      <c r="FGC1" s="46"/>
      <c r="FGD1" s="46"/>
      <c r="FGE1" s="46"/>
      <c r="FGF1" s="46"/>
      <c r="FGG1" s="46"/>
      <c r="FGH1" s="46"/>
      <c r="FGI1" s="46"/>
      <c r="FGJ1" s="46"/>
      <c r="FGK1" s="46"/>
      <c r="FGL1" s="46"/>
      <c r="FGM1" s="46"/>
      <c r="FGN1" s="46"/>
      <c r="FGO1" s="46"/>
      <c r="FGP1" s="46"/>
      <c r="FGQ1" s="46"/>
      <c r="FGR1" s="46"/>
      <c r="FGS1" s="46"/>
      <c r="FGT1" s="46"/>
      <c r="FGU1" s="46"/>
      <c r="FGV1" s="46"/>
      <c r="FGW1" s="46"/>
      <c r="FGX1" s="46"/>
      <c r="FGY1" s="46"/>
      <c r="FGZ1" s="46"/>
      <c r="FHA1" s="46"/>
      <c r="FHB1" s="46"/>
      <c r="FHC1" s="46"/>
      <c r="FHD1" s="46"/>
      <c r="FHE1" s="46"/>
      <c r="FHF1" s="46"/>
      <c r="FHG1" s="46"/>
      <c r="FHH1" s="46"/>
      <c r="FHI1" s="46"/>
      <c r="FHJ1" s="46"/>
      <c r="FHK1" s="46"/>
      <c r="FHL1" s="46"/>
      <c r="FHM1" s="46"/>
      <c r="FHN1" s="46"/>
      <c r="FHO1" s="46"/>
      <c r="FHP1" s="46"/>
      <c r="FHQ1" s="46"/>
      <c r="FHR1" s="46"/>
      <c r="FHS1" s="46"/>
      <c r="FHT1" s="46"/>
      <c r="FHU1" s="46"/>
      <c r="FHV1" s="46"/>
      <c r="FHW1" s="46"/>
      <c r="FHX1" s="46"/>
      <c r="FHY1" s="46"/>
      <c r="FHZ1" s="46"/>
      <c r="FIA1" s="46"/>
      <c r="FIB1" s="46"/>
      <c r="FIC1" s="46"/>
      <c r="FID1" s="46"/>
      <c r="FIE1" s="46"/>
      <c r="FIF1" s="46"/>
      <c r="FIG1" s="46"/>
      <c r="FIH1" s="46"/>
      <c r="FII1" s="46"/>
      <c r="FIJ1" s="46"/>
      <c r="FIK1" s="46"/>
      <c r="FIL1" s="46"/>
      <c r="FIM1" s="46"/>
      <c r="FIN1" s="46"/>
      <c r="FIO1" s="46"/>
      <c r="FIP1" s="46"/>
      <c r="FIQ1" s="46"/>
      <c r="FIR1" s="46"/>
      <c r="FIS1" s="46"/>
      <c r="FIT1" s="46"/>
      <c r="FIU1" s="46"/>
      <c r="FIV1" s="46"/>
      <c r="FIW1" s="46"/>
      <c r="FIX1" s="46"/>
      <c r="FIY1" s="46"/>
      <c r="FIZ1" s="46"/>
      <c r="FJA1" s="46"/>
      <c r="FJB1" s="46"/>
      <c r="FJC1" s="46"/>
      <c r="FJD1" s="46"/>
      <c r="FJE1" s="46"/>
      <c r="FJF1" s="46"/>
      <c r="FJG1" s="46"/>
      <c r="FJH1" s="46"/>
      <c r="FJI1" s="46"/>
      <c r="FJJ1" s="46"/>
      <c r="FJK1" s="46"/>
      <c r="FJL1" s="46"/>
      <c r="FJM1" s="46"/>
      <c r="FJN1" s="46"/>
      <c r="FJO1" s="46"/>
      <c r="FJP1" s="46"/>
      <c r="FJQ1" s="46"/>
      <c r="FJR1" s="46"/>
      <c r="FJS1" s="46"/>
      <c r="FJT1" s="46"/>
      <c r="FJU1" s="46"/>
      <c r="FJV1" s="46"/>
      <c r="FJW1" s="46"/>
      <c r="FJX1" s="46"/>
      <c r="FJY1" s="46"/>
      <c r="FJZ1" s="46"/>
      <c r="FKA1" s="46"/>
      <c r="FKB1" s="46"/>
      <c r="FKC1" s="46"/>
      <c r="FKD1" s="46"/>
      <c r="FKE1" s="46"/>
      <c r="FKF1" s="46"/>
      <c r="FKG1" s="46"/>
      <c r="FKH1" s="46"/>
      <c r="FKI1" s="46"/>
      <c r="FKJ1" s="46"/>
      <c r="FKK1" s="46"/>
      <c r="FKL1" s="46"/>
      <c r="FKM1" s="46"/>
      <c r="FKN1" s="46"/>
      <c r="FKO1" s="46"/>
      <c r="FKP1" s="46"/>
      <c r="FKQ1" s="46"/>
      <c r="FKR1" s="46"/>
      <c r="FKS1" s="46"/>
      <c r="FKT1" s="46"/>
      <c r="FKU1" s="46"/>
      <c r="FKV1" s="46"/>
      <c r="FKW1" s="46"/>
      <c r="FKX1" s="46"/>
      <c r="FKY1" s="46"/>
      <c r="FKZ1" s="46"/>
      <c r="FLA1" s="46"/>
      <c r="FLB1" s="46"/>
      <c r="FLC1" s="46"/>
      <c r="FLD1" s="46"/>
      <c r="FLE1" s="46"/>
      <c r="FLF1" s="46"/>
      <c r="FLG1" s="46"/>
      <c r="FLH1" s="46"/>
      <c r="FLI1" s="46"/>
      <c r="FLJ1" s="46"/>
      <c r="FLK1" s="46"/>
      <c r="FLL1" s="46"/>
      <c r="FLM1" s="46"/>
      <c r="FLN1" s="46"/>
      <c r="FLO1" s="46"/>
      <c r="FLP1" s="46"/>
      <c r="FLQ1" s="46"/>
      <c r="FLR1" s="46"/>
      <c r="FLS1" s="46"/>
      <c r="FLT1" s="46"/>
      <c r="FLU1" s="46"/>
      <c r="FLV1" s="46"/>
      <c r="FLW1" s="46"/>
      <c r="FLX1" s="46"/>
      <c r="FLY1" s="46"/>
      <c r="FLZ1" s="46"/>
      <c r="FMA1" s="46"/>
      <c r="FMB1" s="46"/>
      <c r="FMC1" s="46"/>
      <c r="FMD1" s="46"/>
      <c r="FME1" s="46"/>
      <c r="FMF1" s="46"/>
      <c r="FMG1" s="46"/>
      <c r="FMH1" s="46"/>
      <c r="FMI1" s="46"/>
      <c r="FMJ1" s="46"/>
      <c r="FMK1" s="46"/>
      <c r="FML1" s="46"/>
      <c r="FMM1" s="46"/>
      <c r="FMN1" s="46"/>
      <c r="FMO1" s="46"/>
      <c r="FMP1" s="46"/>
      <c r="FMQ1" s="46"/>
      <c r="FMR1" s="46"/>
      <c r="FMS1" s="46"/>
      <c r="FMT1" s="46"/>
      <c r="FMU1" s="46"/>
      <c r="FMV1" s="46"/>
      <c r="FMW1" s="46"/>
      <c r="FMX1" s="46"/>
      <c r="FMY1" s="46"/>
      <c r="FMZ1" s="46"/>
      <c r="FNA1" s="46"/>
      <c r="FNB1" s="46"/>
      <c r="FNC1" s="46"/>
      <c r="FND1" s="46"/>
      <c r="FNE1" s="46"/>
      <c r="FNF1" s="46"/>
      <c r="FNG1" s="46"/>
      <c r="FNH1" s="46"/>
      <c r="FNI1" s="46"/>
      <c r="FNJ1" s="46"/>
      <c r="FNK1" s="46"/>
      <c r="FNL1" s="46"/>
      <c r="FNM1" s="46"/>
      <c r="FNN1" s="46"/>
      <c r="FNO1" s="46"/>
      <c r="FNP1" s="46"/>
      <c r="FNQ1" s="46"/>
      <c r="FNR1" s="46"/>
      <c r="FNS1" s="46"/>
      <c r="FNT1" s="46"/>
      <c r="FNU1" s="46"/>
      <c r="FNV1" s="46"/>
      <c r="FNW1" s="46"/>
      <c r="FNX1" s="46"/>
      <c r="FNY1" s="46"/>
      <c r="FNZ1" s="46"/>
      <c r="FOA1" s="46"/>
      <c r="FOB1" s="46"/>
      <c r="FOC1" s="46"/>
      <c r="FOD1" s="46"/>
      <c r="FOE1" s="46"/>
      <c r="FOF1" s="46"/>
      <c r="FOG1" s="46"/>
      <c r="FOH1" s="46"/>
      <c r="FOI1" s="46"/>
      <c r="FOJ1" s="46"/>
      <c r="FOK1" s="46"/>
      <c r="FOL1" s="46"/>
      <c r="FOM1" s="46"/>
      <c r="FON1" s="46"/>
      <c r="FOO1" s="46"/>
      <c r="FOP1" s="46"/>
      <c r="FOQ1" s="46"/>
      <c r="FOR1" s="46"/>
      <c r="FOS1" s="46"/>
      <c r="FOT1" s="46"/>
      <c r="FOU1" s="46"/>
      <c r="FOV1" s="46"/>
      <c r="FOW1" s="46"/>
      <c r="FOX1" s="46"/>
      <c r="FOY1" s="46"/>
      <c r="FOZ1" s="46"/>
      <c r="FPA1" s="46"/>
      <c r="FPB1" s="46"/>
      <c r="FPC1" s="46"/>
      <c r="FPD1" s="46"/>
      <c r="FPE1" s="46"/>
      <c r="FPF1" s="46"/>
      <c r="FPG1" s="46"/>
      <c r="FPH1" s="46"/>
      <c r="FPI1" s="46"/>
      <c r="FPJ1" s="46"/>
      <c r="FPK1" s="46"/>
      <c r="FPL1" s="46"/>
      <c r="FPM1" s="46"/>
      <c r="FPN1" s="46"/>
      <c r="FPO1" s="46"/>
      <c r="FPP1" s="46"/>
      <c r="FPQ1" s="46"/>
      <c r="FPR1" s="46"/>
      <c r="FPS1" s="46"/>
      <c r="FPT1" s="46"/>
      <c r="FPU1" s="46"/>
      <c r="FPV1" s="46"/>
      <c r="FPW1" s="46"/>
      <c r="FPX1" s="46"/>
      <c r="FPY1" s="46"/>
      <c r="FPZ1" s="46"/>
      <c r="FQA1" s="46"/>
      <c r="FQB1" s="46"/>
      <c r="FQC1" s="46"/>
      <c r="FQD1" s="46"/>
      <c r="FQE1" s="46"/>
      <c r="FQF1" s="46"/>
      <c r="FQG1" s="46"/>
      <c r="FQH1" s="46"/>
      <c r="FQI1" s="46"/>
      <c r="FQJ1" s="46"/>
      <c r="FQK1" s="46"/>
      <c r="FQL1" s="46"/>
      <c r="FQM1" s="46"/>
      <c r="FQN1" s="46"/>
      <c r="FQO1" s="46"/>
      <c r="FQP1" s="46"/>
      <c r="FQQ1" s="46"/>
      <c r="FQR1" s="46"/>
      <c r="FQS1" s="46"/>
      <c r="FQT1" s="46"/>
      <c r="FQU1" s="46"/>
      <c r="FQV1" s="46"/>
      <c r="FQW1" s="46"/>
      <c r="FQX1" s="46"/>
      <c r="FQY1" s="46"/>
      <c r="FQZ1" s="46"/>
      <c r="FRA1" s="46"/>
      <c r="FRB1" s="46"/>
      <c r="FRC1" s="46"/>
      <c r="FRD1" s="46"/>
      <c r="FRE1" s="46"/>
      <c r="FRF1" s="46"/>
      <c r="FRG1" s="46"/>
      <c r="FRH1" s="46"/>
      <c r="FRI1" s="46"/>
      <c r="FRJ1" s="46"/>
      <c r="FRK1" s="46"/>
      <c r="FRL1" s="46"/>
      <c r="FRM1" s="46"/>
      <c r="FRN1" s="46"/>
      <c r="FRO1" s="46"/>
      <c r="FRP1" s="46"/>
      <c r="FRQ1" s="46"/>
      <c r="FRR1" s="46"/>
      <c r="FRS1" s="46"/>
      <c r="FRT1" s="46"/>
      <c r="FRU1" s="46"/>
      <c r="FRV1" s="46"/>
      <c r="FRW1" s="46"/>
      <c r="FRX1" s="46"/>
      <c r="FRY1" s="46"/>
      <c r="FRZ1" s="46"/>
      <c r="FSA1" s="46"/>
      <c r="FSB1" s="46"/>
      <c r="FSC1" s="46"/>
      <c r="FSD1" s="46"/>
      <c r="FSE1" s="46"/>
      <c r="FSF1" s="46"/>
      <c r="FSG1" s="46"/>
      <c r="FSH1" s="46"/>
      <c r="FSI1" s="46"/>
      <c r="FSJ1" s="46"/>
      <c r="FSK1" s="46"/>
      <c r="FSL1" s="46"/>
      <c r="FSM1" s="46"/>
      <c r="FSN1" s="46"/>
      <c r="FSO1" s="46"/>
      <c r="FSP1" s="46"/>
      <c r="FSQ1" s="46"/>
      <c r="FSR1" s="46"/>
      <c r="FSS1" s="46"/>
      <c r="FST1" s="46"/>
      <c r="FSU1" s="46"/>
      <c r="FSV1" s="46"/>
      <c r="FSW1" s="46"/>
      <c r="FSX1" s="46"/>
      <c r="FSY1" s="46"/>
      <c r="FSZ1" s="46"/>
      <c r="FTA1" s="46"/>
      <c r="FTB1" s="46"/>
      <c r="FTC1" s="46"/>
      <c r="FTD1" s="46"/>
      <c r="FTE1" s="46"/>
      <c r="FTF1" s="46"/>
      <c r="FTG1" s="46"/>
      <c r="FTH1" s="46"/>
      <c r="FTI1" s="46"/>
      <c r="FTJ1" s="46"/>
      <c r="FTK1" s="46"/>
      <c r="FTL1" s="46"/>
      <c r="FTM1" s="46"/>
      <c r="FTN1" s="46"/>
      <c r="FTO1" s="46"/>
      <c r="FTP1" s="46"/>
      <c r="FTQ1" s="46"/>
      <c r="FTR1" s="46"/>
      <c r="FTS1" s="46"/>
      <c r="FTT1" s="46"/>
      <c r="FTU1" s="46"/>
      <c r="FTV1" s="46"/>
      <c r="FTW1" s="46"/>
      <c r="FTX1" s="46"/>
      <c r="FTY1" s="46"/>
      <c r="FTZ1" s="46"/>
      <c r="FUA1" s="46"/>
      <c r="FUB1" s="46"/>
      <c r="FUC1" s="46"/>
      <c r="FUD1" s="46"/>
      <c r="FUE1" s="46"/>
      <c r="FUF1" s="46"/>
      <c r="FUG1" s="46"/>
      <c r="FUH1" s="46"/>
      <c r="FUI1" s="46"/>
      <c r="FUJ1" s="46"/>
      <c r="FUK1" s="46"/>
      <c r="FUL1" s="46"/>
      <c r="FUM1" s="46"/>
      <c r="FUN1" s="46"/>
      <c r="FUO1" s="46"/>
      <c r="FUP1" s="46"/>
      <c r="FUQ1" s="46"/>
      <c r="FUR1" s="46"/>
      <c r="FUS1" s="46"/>
      <c r="FUT1" s="46"/>
      <c r="FUU1" s="46"/>
      <c r="FUV1" s="46"/>
      <c r="FUW1" s="46"/>
      <c r="FUX1" s="46"/>
      <c r="FUY1" s="46"/>
      <c r="FUZ1" s="46"/>
      <c r="FVA1" s="46"/>
      <c r="FVB1" s="46"/>
      <c r="FVC1" s="46"/>
      <c r="FVD1" s="46"/>
      <c r="FVE1" s="46"/>
      <c r="FVF1" s="46"/>
      <c r="FVG1" s="46"/>
      <c r="FVH1" s="46"/>
      <c r="FVI1" s="46"/>
      <c r="FVJ1" s="46"/>
      <c r="FVK1" s="46"/>
      <c r="FVL1" s="46"/>
      <c r="FVM1" s="46"/>
      <c r="FVN1" s="46"/>
      <c r="FVO1" s="46"/>
      <c r="FVP1" s="46"/>
      <c r="FVQ1" s="46"/>
      <c r="FVR1" s="46"/>
      <c r="FVS1" s="46"/>
      <c r="FVT1" s="46"/>
      <c r="FVU1" s="46"/>
      <c r="FVV1" s="46"/>
      <c r="FVW1" s="46"/>
      <c r="FVX1" s="46"/>
      <c r="FVY1" s="46"/>
      <c r="FVZ1" s="46"/>
      <c r="FWA1" s="46"/>
      <c r="FWB1" s="46"/>
      <c r="FWC1" s="46"/>
      <c r="FWD1" s="46"/>
      <c r="FWE1" s="46"/>
      <c r="FWF1" s="46"/>
      <c r="FWG1" s="46"/>
      <c r="FWH1" s="46"/>
      <c r="FWI1" s="46"/>
      <c r="FWJ1" s="46"/>
      <c r="FWK1" s="46"/>
      <c r="FWL1" s="46"/>
      <c r="FWM1" s="46"/>
      <c r="FWN1" s="46"/>
      <c r="FWO1" s="46"/>
      <c r="FWP1" s="46"/>
      <c r="FWQ1" s="46"/>
      <c r="FWR1" s="46"/>
      <c r="FWS1" s="46"/>
      <c r="FWT1" s="46"/>
      <c r="FWU1" s="46"/>
      <c r="FWV1" s="46"/>
      <c r="FWW1" s="46"/>
      <c r="FWX1" s="46"/>
      <c r="FWY1" s="46"/>
      <c r="FWZ1" s="46"/>
      <c r="FXA1" s="46"/>
      <c r="FXB1" s="46"/>
      <c r="FXC1" s="46"/>
      <c r="FXD1" s="46"/>
      <c r="FXE1" s="46"/>
      <c r="FXF1" s="46"/>
      <c r="FXG1" s="46"/>
      <c r="FXH1" s="46"/>
      <c r="FXI1" s="46"/>
      <c r="FXJ1" s="46"/>
      <c r="FXK1" s="46"/>
      <c r="FXL1" s="46"/>
      <c r="FXM1" s="46"/>
      <c r="FXN1" s="46"/>
      <c r="FXO1" s="46"/>
      <c r="FXP1" s="46"/>
      <c r="FXQ1" s="46"/>
      <c r="FXR1" s="46"/>
      <c r="FXS1" s="46"/>
      <c r="FXT1" s="46"/>
      <c r="FXU1" s="46"/>
      <c r="FXV1" s="46"/>
      <c r="FXW1" s="46"/>
      <c r="FXX1" s="46"/>
      <c r="FXY1" s="46"/>
      <c r="FXZ1" s="46"/>
      <c r="FYA1" s="46"/>
      <c r="FYB1" s="46"/>
      <c r="FYC1" s="46"/>
      <c r="FYD1" s="46"/>
      <c r="FYE1" s="46"/>
      <c r="FYF1" s="46"/>
      <c r="FYG1" s="46"/>
      <c r="FYH1" s="46"/>
      <c r="FYI1" s="46"/>
      <c r="FYJ1" s="46"/>
      <c r="FYK1" s="46"/>
      <c r="FYL1" s="46"/>
      <c r="FYM1" s="46"/>
      <c r="FYN1" s="46"/>
      <c r="FYO1" s="46"/>
      <c r="FYP1" s="46"/>
      <c r="FYQ1" s="46"/>
      <c r="FYR1" s="46"/>
      <c r="FYS1" s="46"/>
      <c r="FYT1" s="46"/>
      <c r="FYU1" s="46"/>
      <c r="FYV1" s="46"/>
      <c r="FYW1" s="46"/>
      <c r="FYX1" s="46"/>
      <c r="FYY1" s="46"/>
      <c r="FYZ1" s="46"/>
      <c r="FZA1" s="46"/>
      <c r="FZB1" s="46"/>
      <c r="FZC1" s="46"/>
      <c r="FZD1" s="46"/>
      <c r="FZE1" s="46"/>
      <c r="FZF1" s="46"/>
      <c r="FZG1" s="46"/>
      <c r="FZH1" s="46"/>
      <c r="FZI1" s="46"/>
      <c r="FZJ1" s="46"/>
      <c r="FZK1" s="46"/>
      <c r="FZL1" s="46"/>
      <c r="FZM1" s="46"/>
      <c r="FZN1" s="46"/>
      <c r="FZO1" s="46"/>
      <c r="FZP1" s="46"/>
      <c r="FZQ1" s="46"/>
      <c r="FZR1" s="46"/>
      <c r="FZS1" s="46"/>
      <c r="FZT1" s="46"/>
      <c r="FZU1" s="46"/>
      <c r="FZV1" s="46"/>
      <c r="FZW1" s="46"/>
      <c r="FZX1" s="46"/>
      <c r="FZY1" s="46"/>
      <c r="FZZ1" s="46"/>
      <c r="GAA1" s="46"/>
      <c r="GAB1" s="46"/>
      <c r="GAC1" s="46"/>
      <c r="GAD1" s="46"/>
      <c r="GAE1" s="46"/>
      <c r="GAF1" s="46"/>
      <c r="GAG1" s="46"/>
      <c r="GAH1" s="46"/>
      <c r="GAI1" s="46"/>
      <c r="GAJ1" s="46"/>
      <c r="GAK1" s="46"/>
      <c r="GAL1" s="46"/>
      <c r="GAM1" s="46"/>
      <c r="GAN1" s="46"/>
      <c r="GAO1" s="46"/>
      <c r="GAP1" s="46"/>
      <c r="GAQ1" s="46"/>
      <c r="GAR1" s="46"/>
      <c r="GAS1" s="46"/>
      <c r="GAT1" s="46"/>
      <c r="GAU1" s="46"/>
      <c r="GAV1" s="46"/>
      <c r="GAW1" s="46"/>
      <c r="GAX1" s="46"/>
      <c r="GAY1" s="46"/>
      <c r="GAZ1" s="46"/>
      <c r="GBA1" s="46"/>
      <c r="GBB1" s="46"/>
      <c r="GBC1" s="46"/>
      <c r="GBD1" s="46"/>
      <c r="GBE1" s="46"/>
      <c r="GBF1" s="46"/>
      <c r="GBG1" s="46"/>
      <c r="GBH1" s="46"/>
      <c r="GBI1" s="46"/>
      <c r="GBJ1" s="46"/>
      <c r="GBK1" s="46"/>
      <c r="GBL1" s="46"/>
      <c r="GBM1" s="46"/>
      <c r="GBN1" s="46"/>
      <c r="GBO1" s="46"/>
      <c r="GBP1" s="46"/>
      <c r="GBQ1" s="46"/>
      <c r="GBR1" s="46"/>
      <c r="GBS1" s="46"/>
      <c r="GBT1" s="46"/>
      <c r="GBU1" s="46"/>
      <c r="GBV1" s="46"/>
      <c r="GBW1" s="46"/>
      <c r="GBX1" s="46"/>
      <c r="GBY1" s="46"/>
      <c r="GBZ1" s="46"/>
      <c r="GCA1" s="46"/>
      <c r="GCB1" s="46"/>
      <c r="GCC1" s="46"/>
      <c r="GCD1" s="46"/>
      <c r="GCE1" s="46"/>
      <c r="GCF1" s="46"/>
      <c r="GCG1" s="46"/>
      <c r="GCH1" s="46"/>
      <c r="GCI1" s="46"/>
      <c r="GCJ1" s="46"/>
      <c r="GCK1" s="46"/>
      <c r="GCL1" s="46"/>
      <c r="GCM1" s="46"/>
      <c r="GCN1" s="46"/>
      <c r="GCO1" s="46"/>
      <c r="GCP1" s="46"/>
      <c r="GCQ1" s="46"/>
      <c r="GCR1" s="46"/>
      <c r="GCS1" s="46"/>
      <c r="GCT1" s="46"/>
      <c r="GCU1" s="46"/>
      <c r="GCV1" s="46"/>
      <c r="GCW1" s="46"/>
      <c r="GCX1" s="46"/>
      <c r="GCY1" s="46"/>
      <c r="GCZ1" s="46"/>
      <c r="GDA1" s="46"/>
      <c r="GDB1" s="46"/>
      <c r="GDC1" s="46"/>
      <c r="GDD1" s="46"/>
      <c r="GDE1" s="46"/>
      <c r="GDF1" s="46"/>
      <c r="GDG1" s="46"/>
      <c r="GDH1" s="46"/>
      <c r="GDI1" s="46"/>
      <c r="GDJ1" s="46"/>
      <c r="GDK1" s="46"/>
      <c r="GDL1" s="46"/>
      <c r="GDM1" s="46"/>
      <c r="GDN1" s="46"/>
      <c r="GDO1" s="46"/>
      <c r="GDP1" s="46"/>
      <c r="GDQ1" s="46"/>
      <c r="GDR1" s="46"/>
      <c r="GDS1" s="46"/>
      <c r="GDT1" s="46"/>
      <c r="GDU1" s="46"/>
      <c r="GDV1" s="46"/>
      <c r="GDW1" s="46"/>
      <c r="GDX1" s="46"/>
      <c r="GDY1" s="46"/>
      <c r="GDZ1" s="46"/>
      <c r="GEA1" s="46"/>
      <c r="GEB1" s="46"/>
      <c r="GEC1" s="46"/>
      <c r="GED1" s="46"/>
      <c r="GEE1" s="46"/>
      <c r="GEF1" s="46"/>
      <c r="GEG1" s="46"/>
      <c r="GEH1" s="46"/>
      <c r="GEI1" s="46"/>
      <c r="GEJ1" s="46"/>
      <c r="GEK1" s="46"/>
      <c r="GEL1" s="46"/>
      <c r="GEM1" s="46"/>
      <c r="GEN1" s="46"/>
      <c r="GEO1" s="46"/>
      <c r="GEP1" s="46"/>
      <c r="GEQ1" s="46"/>
      <c r="GER1" s="46"/>
      <c r="GES1" s="46"/>
      <c r="GET1" s="46"/>
      <c r="GEU1" s="46"/>
      <c r="GEV1" s="46"/>
      <c r="GEW1" s="46"/>
      <c r="GEX1" s="46"/>
      <c r="GEY1" s="46"/>
      <c r="GEZ1" s="46"/>
      <c r="GFA1" s="46"/>
      <c r="GFB1" s="46"/>
      <c r="GFC1" s="46"/>
      <c r="GFD1" s="46"/>
      <c r="GFE1" s="46"/>
      <c r="GFF1" s="46"/>
      <c r="GFG1" s="46"/>
      <c r="GFH1" s="46"/>
      <c r="GFI1" s="46"/>
      <c r="GFJ1" s="46"/>
      <c r="GFK1" s="46"/>
      <c r="GFL1" s="46"/>
      <c r="GFM1" s="46"/>
      <c r="GFN1" s="46"/>
      <c r="GFO1" s="46"/>
      <c r="GFP1" s="46"/>
      <c r="GFQ1" s="46"/>
      <c r="GFR1" s="46"/>
      <c r="GFS1" s="46"/>
      <c r="GFT1" s="46"/>
      <c r="GFU1" s="46"/>
      <c r="GFV1" s="46"/>
      <c r="GFW1" s="46"/>
      <c r="GFX1" s="46"/>
      <c r="GFY1" s="46"/>
      <c r="GFZ1" s="46"/>
      <c r="GGA1" s="46"/>
      <c r="GGB1" s="46"/>
      <c r="GGC1" s="46"/>
      <c r="GGD1" s="46"/>
      <c r="GGE1" s="46"/>
      <c r="GGF1" s="46"/>
      <c r="GGG1" s="46"/>
      <c r="GGH1" s="46"/>
      <c r="GGI1" s="46"/>
      <c r="GGJ1" s="46"/>
      <c r="GGK1" s="46"/>
      <c r="GGL1" s="46"/>
      <c r="GGM1" s="46"/>
      <c r="GGN1" s="46"/>
      <c r="GGO1" s="46"/>
      <c r="GGP1" s="46"/>
      <c r="GGQ1" s="46"/>
      <c r="GGR1" s="46"/>
      <c r="GGS1" s="46"/>
      <c r="GGT1" s="46"/>
      <c r="GGU1" s="46"/>
      <c r="GGV1" s="46"/>
      <c r="GGW1" s="46"/>
      <c r="GGX1" s="46"/>
      <c r="GGY1" s="46"/>
      <c r="GGZ1" s="46"/>
      <c r="GHA1" s="46"/>
      <c r="GHB1" s="46"/>
      <c r="GHC1" s="46"/>
      <c r="GHD1" s="46"/>
      <c r="GHE1" s="46"/>
      <c r="GHF1" s="46"/>
      <c r="GHG1" s="46"/>
      <c r="GHH1" s="46"/>
      <c r="GHI1" s="46"/>
      <c r="GHJ1" s="46"/>
      <c r="GHK1" s="46"/>
      <c r="GHL1" s="46"/>
      <c r="GHM1" s="46"/>
      <c r="GHN1" s="46"/>
      <c r="GHO1" s="46"/>
      <c r="GHP1" s="46"/>
      <c r="GHQ1" s="46"/>
      <c r="GHR1" s="46"/>
      <c r="GHS1" s="46"/>
      <c r="GHT1" s="46"/>
      <c r="GHU1" s="46"/>
      <c r="GHV1" s="46"/>
      <c r="GHW1" s="46"/>
      <c r="GHX1" s="46"/>
      <c r="GHY1" s="46"/>
      <c r="GHZ1" s="46"/>
      <c r="GIA1" s="46"/>
      <c r="GIB1" s="46"/>
      <c r="GIC1" s="46"/>
      <c r="GID1" s="46"/>
      <c r="GIE1" s="46"/>
      <c r="GIF1" s="46"/>
      <c r="GIG1" s="46"/>
      <c r="GIH1" s="46"/>
      <c r="GII1" s="46"/>
      <c r="GIJ1" s="46"/>
      <c r="GIK1" s="46"/>
      <c r="GIL1" s="46"/>
      <c r="GIM1" s="46"/>
      <c r="GIN1" s="46"/>
      <c r="GIO1" s="46"/>
      <c r="GIP1" s="46"/>
      <c r="GIQ1" s="46"/>
      <c r="GIR1" s="46"/>
      <c r="GIS1" s="46"/>
      <c r="GIT1" s="46"/>
      <c r="GIU1" s="46"/>
      <c r="GIV1" s="46"/>
      <c r="GIW1" s="46"/>
      <c r="GIX1" s="46"/>
      <c r="GIY1" s="46"/>
      <c r="GIZ1" s="46"/>
      <c r="GJA1" s="46"/>
      <c r="GJB1" s="46"/>
      <c r="GJC1" s="46"/>
      <c r="GJD1" s="46"/>
      <c r="GJE1" s="46"/>
      <c r="GJF1" s="46"/>
      <c r="GJG1" s="46"/>
      <c r="GJH1" s="46"/>
      <c r="GJI1" s="46"/>
      <c r="GJJ1" s="46"/>
      <c r="GJK1" s="46"/>
      <c r="GJL1" s="46"/>
      <c r="GJM1" s="46"/>
      <c r="GJN1" s="46"/>
      <c r="GJO1" s="46"/>
      <c r="GJP1" s="46"/>
      <c r="GJQ1" s="46"/>
      <c r="GJR1" s="46"/>
      <c r="GJS1" s="46"/>
      <c r="GJT1" s="46"/>
      <c r="GJU1" s="46"/>
      <c r="GJV1" s="46"/>
      <c r="GJW1" s="46"/>
      <c r="GJX1" s="46"/>
      <c r="GJY1" s="46"/>
      <c r="GJZ1" s="46"/>
      <c r="GKA1" s="46"/>
      <c r="GKB1" s="46"/>
      <c r="GKC1" s="46"/>
      <c r="GKD1" s="46"/>
      <c r="GKE1" s="46"/>
      <c r="GKF1" s="46"/>
      <c r="GKG1" s="46"/>
      <c r="GKH1" s="46"/>
      <c r="GKI1" s="46"/>
      <c r="GKJ1" s="46"/>
      <c r="GKK1" s="46"/>
      <c r="GKL1" s="46"/>
      <c r="GKM1" s="46"/>
      <c r="GKN1" s="46"/>
      <c r="GKO1" s="46"/>
      <c r="GKP1" s="46"/>
      <c r="GKQ1" s="46"/>
      <c r="GKR1" s="46"/>
      <c r="GKS1" s="46"/>
      <c r="GKT1" s="46"/>
      <c r="GKU1" s="46"/>
      <c r="GKV1" s="46"/>
      <c r="GKW1" s="46"/>
      <c r="GKX1" s="46"/>
      <c r="GKY1" s="46"/>
      <c r="GKZ1" s="46"/>
      <c r="GLA1" s="46"/>
      <c r="GLB1" s="46"/>
      <c r="GLC1" s="46"/>
      <c r="GLD1" s="46"/>
      <c r="GLE1" s="46"/>
      <c r="GLF1" s="46"/>
      <c r="GLG1" s="46"/>
      <c r="GLH1" s="46"/>
      <c r="GLI1" s="46"/>
      <c r="GLJ1" s="46"/>
      <c r="GLK1" s="46"/>
      <c r="GLL1" s="46"/>
      <c r="GLM1" s="46"/>
      <c r="GLN1" s="46"/>
      <c r="GLO1" s="46"/>
      <c r="GLP1" s="46"/>
      <c r="GLQ1" s="46"/>
      <c r="GLR1" s="46"/>
      <c r="GLS1" s="46"/>
      <c r="GLT1" s="46"/>
      <c r="GLU1" s="46"/>
      <c r="GLV1" s="46"/>
      <c r="GLW1" s="46"/>
      <c r="GLX1" s="46"/>
      <c r="GLY1" s="46"/>
      <c r="GLZ1" s="46"/>
      <c r="GMA1" s="46"/>
      <c r="GMB1" s="46"/>
      <c r="GMC1" s="46"/>
      <c r="GMD1" s="46"/>
      <c r="GME1" s="46"/>
      <c r="GMF1" s="46"/>
      <c r="GMG1" s="46"/>
      <c r="GMH1" s="46"/>
      <c r="GMI1" s="46"/>
      <c r="GMJ1" s="46"/>
      <c r="GMK1" s="46"/>
      <c r="GML1" s="46"/>
      <c r="GMM1" s="46"/>
      <c r="GMN1" s="46"/>
      <c r="GMO1" s="46"/>
      <c r="GMP1" s="46"/>
      <c r="GMQ1" s="46"/>
      <c r="GMR1" s="46"/>
      <c r="GMS1" s="46"/>
      <c r="GMT1" s="46"/>
      <c r="GMU1" s="46"/>
      <c r="GMV1" s="46"/>
      <c r="GMW1" s="46"/>
      <c r="GMX1" s="46"/>
      <c r="GMY1" s="46"/>
      <c r="GMZ1" s="46"/>
      <c r="GNA1" s="46"/>
      <c r="GNB1" s="46"/>
      <c r="GNC1" s="46"/>
      <c r="GND1" s="46"/>
      <c r="GNE1" s="46"/>
      <c r="GNF1" s="46"/>
      <c r="GNG1" s="46"/>
      <c r="GNH1" s="46"/>
      <c r="GNI1" s="46"/>
      <c r="GNJ1" s="46"/>
      <c r="GNK1" s="46"/>
      <c r="GNL1" s="46"/>
      <c r="GNM1" s="46"/>
      <c r="GNN1" s="46"/>
      <c r="GNO1" s="46"/>
      <c r="GNP1" s="46"/>
      <c r="GNQ1" s="46"/>
      <c r="GNR1" s="46"/>
      <c r="GNS1" s="46"/>
      <c r="GNT1" s="46"/>
      <c r="GNU1" s="46"/>
      <c r="GNV1" s="46"/>
      <c r="GNW1" s="46"/>
      <c r="GNX1" s="46"/>
      <c r="GNY1" s="46"/>
      <c r="GNZ1" s="46"/>
      <c r="GOA1" s="46"/>
      <c r="GOB1" s="46"/>
      <c r="GOC1" s="46"/>
      <c r="GOD1" s="46"/>
      <c r="GOE1" s="46"/>
      <c r="GOF1" s="46"/>
      <c r="GOG1" s="46"/>
      <c r="GOH1" s="46"/>
      <c r="GOI1" s="46"/>
      <c r="GOJ1" s="46"/>
      <c r="GOK1" s="46"/>
      <c r="GOL1" s="46"/>
      <c r="GOM1" s="46"/>
      <c r="GON1" s="46"/>
      <c r="GOO1" s="46"/>
      <c r="GOP1" s="46"/>
      <c r="GOQ1" s="46"/>
      <c r="GOR1" s="46"/>
      <c r="GOS1" s="46"/>
      <c r="GOT1" s="46"/>
      <c r="GOU1" s="46"/>
      <c r="GOV1" s="46"/>
      <c r="GOW1" s="46"/>
      <c r="GOX1" s="46"/>
      <c r="GOY1" s="46"/>
      <c r="GOZ1" s="46"/>
      <c r="GPA1" s="46"/>
      <c r="GPB1" s="46"/>
      <c r="GPC1" s="46"/>
      <c r="GPD1" s="46"/>
      <c r="GPE1" s="46"/>
      <c r="GPF1" s="46"/>
      <c r="GPG1" s="46"/>
      <c r="GPH1" s="46"/>
      <c r="GPI1" s="46"/>
      <c r="GPJ1" s="46"/>
      <c r="GPK1" s="46"/>
      <c r="GPL1" s="46"/>
      <c r="GPM1" s="46"/>
      <c r="GPN1" s="46"/>
      <c r="GPO1" s="46"/>
      <c r="GPP1" s="46"/>
      <c r="GPQ1" s="46"/>
      <c r="GPR1" s="46"/>
      <c r="GPS1" s="46"/>
      <c r="GPT1" s="46"/>
      <c r="GPU1" s="46"/>
      <c r="GPV1" s="46"/>
      <c r="GPW1" s="46"/>
      <c r="GPX1" s="46"/>
      <c r="GPY1" s="46"/>
      <c r="GPZ1" s="46"/>
      <c r="GQA1" s="46"/>
      <c r="GQB1" s="46"/>
      <c r="GQC1" s="46"/>
      <c r="GQD1" s="46"/>
      <c r="GQE1" s="46"/>
      <c r="GQF1" s="46"/>
      <c r="GQG1" s="46"/>
      <c r="GQH1" s="46"/>
      <c r="GQI1" s="46"/>
      <c r="GQJ1" s="46"/>
      <c r="GQK1" s="46"/>
      <c r="GQL1" s="46"/>
      <c r="GQM1" s="46"/>
      <c r="GQN1" s="46"/>
      <c r="GQO1" s="46"/>
      <c r="GQP1" s="46"/>
      <c r="GQQ1" s="46"/>
      <c r="GQR1" s="46"/>
      <c r="GQS1" s="46"/>
      <c r="GQT1" s="46"/>
      <c r="GQU1" s="46"/>
      <c r="GQV1" s="46"/>
      <c r="GQW1" s="46"/>
      <c r="GQX1" s="46"/>
      <c r="GQY1" s="46"/>
      <c r="GQZ1" s="46"/>
      <c r="GRA1" s="46"/>
      <c r="GRB1" s="46"/>
      <c r="GRC1" s="46"/>
      <c r="GRD1" s="46"/>
      <c r="GRE1" s="46"/>
      <c r="GRF1" s="46"/>
      <c r="GRG1" s="46"/>
      <c r="GRH1" s="46"/>
      <c r="GRI1" s="46"/>
      <c r="GRJ1" s="46"/>
      <c r="GRK1" s="46"/>
      <c r="GRL1" s="46"/>
      <c r="GRM1" s="46"/>
      <c r="GRN1" s="46"/>
      <c r="GRO1" s="46"/>
      <c r="GRP1" s="46"/>
      <c r="GRQ1" s="46"/>
      <c r="GRR1" s="46"/>
      <c r="GRS1" s="46"/>
      <c r="GRT1" s="46"/>
      <c r="GRU1" s="46"/>
      <c r="GRV1" s="46"/>
      <c r="GRW1" s="46"/>
      <c r="GRX1" s="46"/>
      <c r="GRY1" s="46"/>
      <c r="GRZ1" s="46"/>
      <c r="GSA1" s="46"/>
      <c r="GSB1" s="46"/>
      <c r="GSC1" s="46"/>
      <c r="GSD1" s="46"/>
      <c r="GSE1" s="46"/>
      <c r="GSF1" s="46"/>
      <c r="GSG1" s="46"/>
      <c r="GSH1" s="46"/>
      <c r="GSI1" s="46"/>
      <c r="GSJ1" s="46"/>
      <c r="GSK1" s="46"/>
      <c r="GSL1" s="46"/>
      <c r="GSM1" s="46"/>
      <c r="GSN1" s="46"/>
      <c r="GSO1" s="46"/>
      <c r="GSP1" s="46"/>
      <c r="GSQ1" s="46"/>
      <c r="GSR1" s="46"/>
      <c r="GSS1" s="46"/>
      <c r="GST1" s="46"/>
      <c r="GSU1" s="46"/>
      <c r="GSV1" s="46"/>
      <c r="GSW1" s="46"/>
      <c r="GSX1" s="46"/>
      <c r="GSY1" s="46"/>
      <c r="GSZ1" s="46"/>
      <c r="GTA1" s="46"/>
      <c r="GTB1" s="46"/>
      <c r="GTC1" s="46"/>
      <c r="GTD1" s="46"/>
      <c r="GTE1" s="46"/>
      <c r="GTF1" s="46"/>
      <c r="GTG1" s="46"/>
      <c r="GTH1" s="46"/>
      <c r="GTI1" s="46"/>
      <c r="GTJ1" s="46"/>
      <c r="GTK1" s="46"/>
      <c r="GTL1" s="46"/>
      <c r="GTM1" s="46"/>
      <c r="GTN1" s="46"/>
      <c r="GTO1" s="46"/>
      <c r="GTP1" s="46"/>
      <c r="GTQ1" s="46"/>
      <c r="GTR1" s="46"/>
      <c r="GTS1" s="46"/>
      <c r="GTT1" s="46"/>
      <c r="GTU1" s="46"/>
      <c r="GTV1" s="46"/>
      <c r="GTW1" s="46"/>
      <c r="GTX1" s="46"/>
      <c r="GTY1" s="46"/>
      <c r="GTZ1" s="46"/>
      <c r="GUA1" s="46"/>
      <c r="GUB1" s="46"/>
      <c r="GUC1" s="46"/>
      <c r="GUD1" s="46"/>
      <c r="GUE1" s="46"/>
      <c r="GUF1" s="46"/>
      <c r="GUG1" s="46"/>
      <c r="GUH1" s="46"/>
      <c r="GUI1" s="46"/>
      <c r="GUJ1" s="46"/>
      <c r="GUK1" s="46"/>
      <c r="GUL1" s="46"/>
      <c r="GUM1" s="46"/>
      <c r="GUN1" s="46"/>
      <c r="GUO1" s="46"/>
      <c r="GUP1" s="46"/>
      <c r="GUQ1" s="46"/>
      <c r="GUR1" s="46"/>
      <c r="GUS1" s="46"/>
      <c r="GUT1" s="46"/>
      <c r="GUU1" s="46"/>
      <c r="GUV1" s="46"/>
      <c r="GUW1" s="46"/>
      <c r="GUX1" s="46"/>
      <c r="GUY1" s="46"/>
      <c r="GUZ1" s="46"/>
      <c r="GVA1" s="46"/>
      <c r="GVB1" s="46"/>
      <c r="GVC1" s="46"/>
      <c r="GVD1" s="46"/>
      <c r="GVE1" s="46"/>
      <c r="GVF1" s="46"/>
      <c r="GVG1" s="46"/>
      <c r="GVH1" s="46"/>
      <c r="GVI1" s="46"/>
      <c r="GVJ1" s="46"/>
      <c r="GVK1" s="46"/>
      <c r="GVL1" s="46"/>
      <c r="GVM1" s="46"/>
      <c r="GVN1" s="46"/>
      <c r="GVO1" s="46"/>
      <c r="GVP1" s="46"/>
      <c r="GVQ1" s="46"/>
      <c r="GVR1" s="46"/>
      <c r="GVS1" s="46"/>
      <c r="GVT1" s="46"/>
      <c r="GVU1" s="46"/>
      <c r="GVV1" s="46"/>
      <c r="GVW1" s="46"/>
      <c r="GVX1" s="46"/>
      <c r="GVY1" s="46"/>
      <c r="GVZ1" s="46"/>
      <c r="GWA1" s="46"/>
      <c r="GWB1" s="46"/>
      <c r="GWC1" s="46"/>
      <c r="GWD1" s="46"/>
      <c r="GWE1" s="46"/>
      <c r="GWF1" s="46"/>
      <c r="GWG1" s="46"/>
      <c r="GWH1" s="46"/>
      <c r="GWI1" s="46"/>
      <c r="GWJ1" s="46"/>
      <c r="GWK1" s="46"/>
      <c r="GWL1" s="46"/>
      <c r="GWM1" s="46"/>
      <c r="GWN1" s="46"/>
      <c r="GWO1" s="46"/>
      <c r="GWP1" s="46"/>
      <c r="GWQ1" s="46"/>
      <c r="GWR1" s="46"/>
      <c r="GWS1" s="46"/>
      <c r="GWT1" s="46"/>
      <c r="GWU1" s="46"/>
      <c r="GWV1" s="46"/>
      <c r="GWW1" s="46"/>
      <c r="GWX1" s="46"/>
      <c r="GWY1" s="46"/>
      <c r="GWZ1" s="46"/>
      <c r="GXA1" s="46"/>
      <c r="GXB1" s="46"/>
      <c r="GXC1" s="46"/>
      <c r="GXD1" s="46"/>
      <c r="GXE1" s="46"/>
      <c r="GXF1" s="46"/>
      <c r="GXG1" s="46"/>
      <c r="GXH1" s="46"/>
      <c r="GXI1" s="46"/>
      <c r="GXJ1" s="46"/>
      <c r="GXK1" s="46"/>
      <c r="GXL1" s="46"/>
      <c r="GXM1" s="46"/>
      <c r="GXN1" s="46"/>
      <c r="GXO1" s="46"/>
      <c r="GXP1" s="46"/>
      <c r="GXQ1" s="46"/>
      <c r="GXR1" s="46"/>
      <c r="GXS1" s="46"/>
      <c r="GXT1" s="46"/>
      <c r="GXU1" s="46"/>
      <c r="GXV1" s="46"/>
      <c r="GXW1" s="46"/>
      <c r="GXX1" s="46"/>
      <c r="GXY1" s="46"/>
      <c r="GXZ1" s="46"/>
      <c r="GYA1" s="46"/>
      <c r="GYB1" s="46"/>
      <c r="GYC1" s="46"/>
      <c r="GYD1" s="46"/>
      <c r="GYE1" s="46"/>
      <c r="GYF1" s="46"/>
      <c r="GYG1" s="46"/>
      <c r="GYH1" s="46"/>
      <c r="GYI1" s="46"/>
      <c r="GYJ1" s="46"/>
      <c r="GYK1" s="46"/>
      <c r="GYL1" s="46"/>
      <c r="GYM1" s="46"/>
      <c r="GYN1" s="46"/>
      <c r="GYO1" s="46"/>
      <c r="GYP1" s="46"/>
      <c r="GYQ1" s="46"/>
      <c r="GYR1" s="46"/>
      <c r="GYS1" s="46"/>
      <c r="GYT1" s="46"/>
      <c r="GYU1" s="46"/>
      <c r="GYV1" s="46"/>
      <c r="GYW1" s="46"/>
      <c r="GYX1" s="46"/>
      <c r="GYY1" s="46"/>
      <c r="GYZ1" s="46"/>
      <c r="GZA1" s="46"/>
      <c r="GZB1" s="46"/>
      <c r="GZC1" s="46"/>
      <c r="GZD1" s="46"/>
      <c r="GZE1" s="46"/>
      <c r="GZF1" s="46"/>
      <c r="GZG1" s="46"/>
      <c r="GZH1" s="46"/>
      <c r="GZI1" s="46"/>
      <c r="GZJ1" s="46"/>
      <c r="GZK1" s="46"/>
      <c r="GZL1" s="46"/>
      <c r="GZM1" s="46"/>
      <c r="GZN1" s="46"/>
      <c r="GZO1" s="46"/>
      <c r="GZP1" s="46"/>
      <c r="GZQ1" s="46"/>
      <c r="GZR1" s="46"/>
      <c r="GZS1" s="46"/>
      <c r="GZT1" s="46"/>
      <c r="GZU1" s="46"/>
      <c r="GZV1" s="46"/>
      <c r="GZW1" s="46"/>
      <c r="GZX1" s="46"/>
      <c r="GZY1" s="46"/>
      <c r="GZZ1" s="46"/>
      <c r="HAA1" s="46"/>
      <c r="HAB1" s="46"/>
      <c r="HAC1" s="46"/>
      <c r="HAD1" s="46"/>
      <c r="HAE1" s="46"/>
      <c r="HAF1" s="46"/>
      <c r="HAG1" s="46"/>
      <c r="HAH1" s="46"/>
      <c r="HAI1" s="46"/>
      <c r="HAJ1" s="46"/>
      <c r="HAK1" s="46"/>
      <c r="HAL1" s="46"/>
      <c r="HAM1" s="46"/>
      <c r="HAN1" s="46"/>
      <c r="HAO1" s="46"/>
      <c r="HAP1" s="46"/>
      <c r="HAQ1" s="46"/>
      <c r="HAR1" s="46"/>
      <c r="HAS1" s="46"/>
      <c r="HAT1" s="46"/>
      <c r="HAU1" s="46"/>
      <c r="HAV1" s="46"/>
      <c r="HAW1" s="46"/>
      <c r="HAX1" s="46"/>
      <c r="HAY1" s="46"/>
      <c r="HAZ1" s="46"/>
      <c r="HBA1" s="46"/>
      <c r="HBB1" s="46"/>
      <c r="HBC1" s="46"/>
      <c r="HBD1" s="46"/>
      <c r="HBE1" s="46"/>
      <c r="HBF1" s="46"/>
      <c r="HBG1" s="46"/>
      <c r="HBH1" s="46"/>
      <c r="HBI1" s="46"/>
      <c r="HBJ1" s="46"/>
      <c r="HBK1" s="46"/>
      <c r="HBL1" s="46"/>
      <c r="HBM1" s="46"/>
      <c r="HBN1" s="46"/>
      <c r="HBO1" s="46"/>
      <c r="HBP1" s="46"/>
      <c r="HBQ1" s="46"/>
      <c r="HBR1" s="46"/>
      <c r="HBS1" s="46"/>
      <c r="HBT1" s="46"/>
      <c r="HBU1" s="46"/>
      <c r="HBV1" s="46"/>
      <c r="HBW1" s="46"/>
      <c r="HBX1" s="46"/>
      <c r="HBY1" s="46"/>
      <c r="HBZ1" s="46"/>
      <c r="HCA1" s="46"/>
      <c r="HCB1" s="46"/>
      <c r="HCC1" s="46"/>
      <c r="HCD1" s="46"/>
      <c r="HCE1" s="46"/>
      <c r="HCF1" s="46"/>
      <c r="HCG1" s="46"/>
      <c r="HCH1" s="46"/>
      <c r="HCI1" s="46"/>
      <c r="HCJ1" s="46"/>
      <c r="HCK1" s="46"/>
      <c r="HCL1" s="46"/>
      <c r="HCM1" s="46"/>
      <c r="HCN1" s="46"/>
      <c r="HCO1" s="46"/>
      <c r="HCP1" s="46"/>
      <c r="HCQ1" s="46"/>
      <c r="HCR1" s="46"/>
      <c r="HCS1" s="46"/>
      <c r="HCT1" s="46"/>
      <c r="HCU1" s="46"/>
      <c r="HCV1" s="46"/>
      <c r="HCW1" s="46"/>
      <c r="HCX1" s="46"/>
      <c r="HCY1" s="46"/>
      <c r="HCZ1" s="46"/>
      <c r="HDA1" s="46"/>
      <c r="HDB1" s="46"/>
      <c r="HDC1" s="46"/>
      <c r="HDD1" s="46"/>
      <c r="HDE1" s="46"/>
      <c r="HDF1" s="46"/>
      <c r="HDG1" s="46"/>
      <c r="HDH1" s="46"/>
      <c r="HDI1" s="46"/>
      <c r="HDJ1" s="46"/>
      <c r="HDK1" s="46"/>
      <c r="HDL1" s="46"/>
      <c r="HDM1" s="46"/>
      <c r="HDN1" s="46"/>
      <c r="HDO1" s="46"/>
      <c r="HDP1" s="46"/>
      <c r="HDQ1" s="46"/>
      <c r="HDR1" s="46"/>
      <c r="HDS1" s="46"/>
      <c r="HDT1" s="46"/>
      <c r="HDU1" s="46"/>
      <c r="HDV1" s="46"/>
      <c r="HDW1" s="46"/>
      <c r="HDX1" s="46"/>
      <c r="HDY1" s="46"/>
      <c r="HDZ1" s="46"/>
      <c r="HEA1" s="46"/>
      <c r="HEB1" s="46"/>
      <c r="HEC1" s="46"/>
      <c r="HED1" s="46"/>
      <c r="HEE1" s="46"/>
      <c r="HEF1" s="46"/>
      <c r="HEG1" s="46"/>
      <c r="HEH1" s="46"/>
      <c r="HEI1" s="46"/>
      <c r="HEJ1" s="46"/>
      <c r="HEK1" s="46"/>
      <c r="HEL1" s="46"/>
      <c r="HEM1" s="46"/>
      <c r="HEN1" s="46"/>
      <c r="HEO1" s="46"/>
      <c r="HEP1" s="46"/>
      <c r="HEQ1" s="46"/>
      <c r="HER1" s="46"/>
      <c r="HES1" s="46"/>
      <c r="HET1" s="46"/>
      <c r="HEU1" s="46"/>
      <c r="HEV1" s="46"/>
      <c r="HEW1" s="46"/>
      <c r="HEX1" s="46"/>
      <c r="HEY1" s="46"/>
      <c r="HEZ1" s="46"/>
      <c r="HFA1" s="46"/>
      <c r="HFB1" s="46"/>
      <c r="HFC1" s="46"/>
      <c r="HFD1" s="46"/>
      <c r="HFE1" s="46"/>
      <c r="HFF1" s="46"/>
      <c r="HFG1" s="46"/>
      <c r="HFH1" s="46"/>
      <c r="HFI1" s="46"/>
      <c r="HFJ1" s="46"/>
      <c r="HFK1" s="46"/>
      <c r="HFL1" s="46"/>
      <c r="HFM1" s="46"/>
      <c r="HFN1" s="46"/>
      <c r="HFO1" s="46"/>
      <c r="HFP1" s="46"/>
      <c r="HFQ1" s="46"/>
      <c r="HFR1" s="46"/>
      <c r="HFS1" s="46"/>
      <c r="HFT1" s="46"/>
      <c r="HFU1" s="46"/>
      <c r="HFV1" s="46"/>
      <c r="HFW1" s="46"/>
      <c r="HFX1" s="46"/>
      <c r="HFY1" s="46"/>
      <c r="HFZ1" s="46"/>
      <c r="HGA1" s="46"/>
      <c r="HGB1" s="46"/>
      <c r="HGC1" s="46"/>
      <c r="HGD1" s="46"/>
      <c r="HGE1" s="46"/>
      <c r="HGF1" s="46"/>
      <c r="HGG1" s="46"/>
      <c r="HGH1" s="46"/>
      <c r="HGI1" s="46"/>
      <c r="HGJ1" s="46"/>
      <c r="HGK1" s="46"/>
      <c r="HGL1" s="46"/>
      <c r="HGM1" s="46"/>
      <c r="HGN1" s="46"/>
      <c r="HGO1" s="46"/>
      <c r="HGP1" s="46"/>
      <c r="HGQ1" s="46"/>
      <c r="HGR1" s="46"/>
      <c r="HGS1" s="46"/>
      <c r="HGT1" s="46"/>
      <c r="HGU1" s="46"/>
      <c r="HGV1" s="46"/>
      <c r="HGW1" s="46"/>
      <c r="HGX1" s="46"/>
      <c r="HGY1" s="46"/>
      <c r="HGZ1" s="46"/>
      <c r="HHA1" s="46"/>
      <c r="HHB1" s="46"/>
      <c r="HHC1" s="46"/>
      <c r="HHD1" s="46"/>
      <c r="HHE1" s="46"/>
      <c r="HHF1" s="46"/>
      <c r="HHG1" s="46"/>
      <c r="HHH1" s="46"/>
      <c r="HHI1" s="46"/>
      <c r="HHJ1" s="46"/>
      <c r="HHK1" s="46"/>
      <c r="HHL1" s="46"/>
      <c r="HHM1" s="46"/>
      <c r="HHN1" s="46"/>
      <c r="HHO1" s="46"/>
      <c r="HHP1" s="46"/>
      <c r="HHQ1" s="46"/>
      <c r="HHR1" s="46"/>
      <c r="HHS1" s="46"/>
      <c r="HHT1" s="46"/>
      <c r="HHU1" s="46"/>
      <c r="HHV1" s="46"/>
      <c r="HHW1" s="46"/>
      <c r="HHX1" s="46"/>
      <c r="HHY1" s="46"/>
      <c r="HHZ1" s="46"/>
      <c r="HIA1" s="46"/>
      <c r="HIB1" s="46"/>
      <c r="HIC1" s="46"/>
      <c r="HID1" s="46"/>
      <c r="HIE1" s="46"/>
      <c r="HIF1" s="46"/>
      <c r="HIG1" s="46"/>
      <c r="HIH1" s="46"/>
      <c r="HII1" s="46"/>
      <c r="HIJ1" s="46"/>
      <c r="HIK1" s="46"/>
      <c r="HIL1" s="46"/>
      <c r="HIM1" s="46"/>
      <c r="HIN1" s="46"/>
      <c r="HIO1" s="46"/>
      <c r="HIP1" s="46"/>
      <c r="HIQ1" s="46"/>
      <c r="HIR1" s="46"/>
      <c r="HIS1" s="46"/>
      <c r="HIT1" s="46"/>
      <c r="HIU1" s="46"/>
      <c r="HIV1" s="46"/>
      <c r="HIW1" s="46"/>
      <c r="HIX1" s="46"/>
      <c r="HIY1" s="46"/>
      <c r="HIZ1" s="46"/>
      <c r="HJA1" s="46"/>
      <c r="HJB1" s="46"/>
      <c r="HJC1" s="46"/>
      <c r="HJD1" s="46"/>
      <c r="HJE1" s="46"/>
      <c r="HJF1" s="46"/>
      <c r="HJG1" s="46"/>
      <c r="HJH1" s="46"/>
      <c r="HJI1" s="46"/>
      <c r="HJJ1" s="46"/>
      <c r="HJK1" s="46"/>
      <c r="HJL1" s="46"/>
      <c r="HJM1" s="46"/>
      <c r="HJN1" s="46"/>
      <c r="HJO1" s="46"/>
      <c r="HJP1" s="46"/>
      <c r="HJQ1" s="46"/>
      <c r="HJR1" s="46"/>
      <c r="HJS1" s="46"/>
      <c r="HJT1" s="46"/>
      <c r="HJU1" s="46"/>
      <c r="HJV1" s="46"/>
      <c r="HJW1" s="46"/>
      <c r="HJX1" s="46"/>
      <c r="HJY1" s="46"/>
      <c r="HJZ1" s="46"/>
      <c r="HKA1" s="46"/>
      <c r="HKB1" s="46"/>
      <c r="HKC1" s="46"/>
      <c r="HKD1" s="46"/>
      <c r="HKE1" s="46"/>
      <c r="HKF1" s="46"/>
      <c r="HKG1" s="46"/>
      <c r="HKH1" s="46"/>
      <c r="HKI1" s="46"/>
      <c r="HKJ1" s="46"/>
      <c r="HKK1" s="46"/>
      <c r="HKL1" s="46"/>
      <c r="HKM1" s="46"/>
      <c r="HKN1" s="46"/>
      <c r="HKO1" s="46"/>
      <c r="HKP1" s="46"/>
      <c r="HKQ1" s="46"/>
      <c r="HKR1" s="46"/>
      <c r="HKS1" s="46"/>
      <c r="HKT1" s="46"/>
      <c r="HKU1" s="46"/>
      <c r="HKV1" s="46"/>
      <c r="HKW1" s="46"/>
      <c r="HKX1" s="46"/>
      <c r="HKY1" s="46"/>
      <c r="HKZ1" s="46"/>
      <c r="HLA1" s="46"/>
      <c r="HLB1" s="46"/>
      <c r="HLC1" s="46"/>
      <c r="HLD1" s="46"/>
      <c r="HLE1" s="46"/>
      <c r="HLF1" s="46"/>
      <c r="HLG1" s="46"/>
      <c r="HLH1" s="46"/>
      <c r="HLI1" s="46"/>
      <c r="HLJ1" s="46"/>
      <c r="HLK1" s="46"/>
      <c r="HLL1" s="46"/>
      <c r="HLM1" s="46"/>
      <c r="HLN1" s="46"/>
      <c r="HLO1" s="46"/>
      <c r="HLP1" s="46"/>
      <c r="HLQ1" s="46"/>
      <c r="HLR1" s="46"/>
      <c r="HLS1" s="46"/>
      <c r="HLT1" s="46"/>
      <c r="HLU1" s="46"/>
      <c r="HLV1" s="46"/>
      <c r="HLW1" s="46"/>
      <c r="HLX1" s="46"/>
      <c r="HLY1" s="46"/>
      <c r="HLZ1" s="46"/>
      <c r="HMA1" s="46"/>
      <c r="HMB1" s="46"/>
      <c r="HMC1" s="46"/>
      <c r="HMD1" s="46"/>
      <c r="HME1" s="46"/>
      <c r="HMF1" s="46"/>
      <c r="HMG1" s="46"/>
      <c r="HMH1" s="46"/>
      <c r="HMI1" s="46"/>
      <c r="HMJ1" s="46"/>
      <c r="HMK1" s="46"/>
      <c r="HML1" s="46"/>
      <c r="HMM1" s="46"/>
      <c r="HMN1" s="46"/>
      <c r="HMO1" s="46"/>
      <c r="HMP1" s="46"/>
      <c r="HMQ1" s="46"/>
      <c r="HMR1" s="46"/>
      <c r="HMS1" s="46"/>
      <c r="HMT1" s="46"/>
      <c r="HMU1" s="46"/>
      <c r="HMV1" s="46"/>
      <c r="HMW1" s="46"/>
      <c r="HMX1" s="46"/>
      <c r="HMY1" s="46"/>
      <c r="HMZ1" s="46"/>
      <c r="HNA1" s="46"/>
      <c r="HNB1" s="46"/>
      <c r="HNC1" s="46"/>
      <c r="HND1" s="46"/>
      <c r="HNE1" s="46"/>
      <c r="HNF1" s="46"/>
      <c r="HNG1" s="46"/>
      <c r="HNH1" s="46"/>
      <c r="HNI1" s="46"/>
      <c r="HNJ1" s="46"/>
      <c r="HNK1" s="46"/>
      <c r="HNL1" s="46"/>
      <c r="HNM1" s="46"/>
      <c r="HNN1" s="46"/>
      <c r="HNO1" s="46"/>
      <c r="HNP1" s="46"/>
      <c r="HNQ1" s="46"/>
      <c r="HNR1" s="46"/>
      <c r="HNS1" s="46"/>
      <c r="HNT1" s="46"/>
      <c r="HNU1" s="46"/>
      <c r="HNV1" s="46"/>
      <c r="HNW1" s="46"/>
      <c r="HNX1" s="46"/>
      <c r="HNY1" s="46"/>
      <c r="HNZ1" s="46"/>
      <c r="HOA1" s="46"/>
      <c r="HOB1" s="46"/>
      <c r="HOC1" s="46"/>
      <c r="HOD1" s="46"/>
      <c r="HOE1" s="46"/>
      <c r="HOF1" s="46"/>
      <c r="HOG1" s="46"/>
      <c r="HOH1" s="46"/>
      <c r="HOI1" s="46"/>
      <c r="HOJ1" s="46"/>
      <c r="HOK1" s="46"/>
      <c r="HOL1" s="46"/>
      <c r="HOM1" s="46"/>
      <c r="HON1" s="46"/>
      <c r="HOO1" s="46"/>
      <c r="HOP1" s="46"/>
      <c r="HOQ1" s="46"/>
      <c r="HOR1" s="46"/>
      <c r="HOS1" s="46"/>
      <c r="HOT1" s="46"/>
      <c r="HOU1" s="46"/>
      <c r="HOV1" s="46"/>
      <c r="HOW1" s="46"/>
      <c r="HOX1" s="46"/>
      <c r="HOY1" s="46"/>
      <c r="HOZ1" s="46"/>
      <c r="HPA1" s="46"/>
      <c r="HPB1" s="46"/>
      <c r="HPC1" s="46"/>
      <c r="HPD1" s="46"/>
      <c r="HPE1" s="46"/>
      <c r="HPF1" s="46"/>
      <c r="HPG1" s="46"/>
      <c r="HPH1" s="46"/>
      <c r="HPI1" s="46"/>
      <c r="HPJ1" s="46"/>
      <c r="HPK1" s="46"/>
      <c r="HPL1" s="46"/>
      <c r="HPM1" s="46"/>
      <c r="HPN1" s="46"/>
      <c r="HPO1" s="46"/>
      <c r="HPP1" s="46"/>
      <c r="HPQ1" s="46"/>
      <c r="HPR1" s="46"/>
      <c r="HPS1" s="46"/>
      <c r="HPT1" s="46"/>
      <c r="HPU1" s="46"/>
      <c r="HPV1" s="46"/>
      <c r="HPW1" s="46"/>
      <c r="HPX1" s="46"/>
      <c r="HPY1" s="46"/>
      <c r="HPZ1" s="46"/>
      <c r="HQA1" s="46"/>
      <c r="HQB1" s="46"/>
      <c r="HQC1" s="46"/>
      <c r="HQD1" s="46"/>
      <c r="HQE1" s="46"/>
      <c r="HQF1" s="46"/>
      <c r="HQG1" s="46"/>
      <c r="HQH1" s="46"/>
      <c r="HQI1" s="46"/>
      <c r="HQJ1" s="46"/>
      <c r="HQK1" s="46"/>
      <c r="HQL1" s="46"/>
      <c r="HQM1" s="46"/>
      <c r="HQN1" s="46"/>
      <c r="HQO1" s="46"/>
      <c r="HQP1" s="46"/>
      <c r="HQQ1" s="46"/>
      <c r="HQR1" s="46"/>
      <c r="HQS1" s="46"/>
      <c r="HQT1" s="46"/>
      <c r="HQU1" s="46"/>
      <c r="HQV1" s="46"/>
      <c r="HQW1" s="46"/>
      <c r="HQX1" s="46"/>
      <c r="HQY1" s="46"/>
      <c r="HQZ1" s="46"/>
      <c r="HRA1" s="46"/>
      <c r="HRB1" s="46"/>
      <c r="HRC1" s="46"/>
      <c r="HRD1" s="46"/>
      <c r="HRE1" s="46"/>
      <c r="HRF1" s="46"/>
      <c r="HRG1" s="46"/>
      <c r="HRH1" s="46"/>
      <c r="HRI1" s="46"/>
      <c r="HRJ1" s="46"/>
      <c r="HRK1" s="46"/>
      <c r="HRL1" s="46"/>
      <c r="HRM1" s="46"/>
      <c r="HRN1" s="46"/>
      <c r="HRO1" s="46"/>
      <c r="HRP1" s="46"/>
      <c r="HRQ1" s="46"/>
      <c r="HRR1" s="46"/>
      <c r="HRS1" s="46"/>
      <c r="HRT1" s="46"/>
      <c r="HRU1" s="46"/>
      <c r="HRV1" s="46"/>
      <c r="HRW1" s="46"/>
      <c r="HRX1" s="46"/>
      <c r="HRY1" s="46"/>
      <c r="HRZ1" s="46"/>
      <c r="HSA1" s="46"/>
      <c r="HSB1" s="46"/>
      <c r="HSC1" s="46"/>
      <c r="HSD1" s="46"/>
      <c r="HSE1" s="46"/>
      <c r="HSF1" s="46"/>
      <c r="HSG1" s="46"/>
      <c r="HSH1" s="46"/>
      <c r="HSI1" s="46"/>
      <c r="HSJ1" s="46"/>
      <c r="HSK1" s="46"/>
      <c r="HSL1" s="46"/>
      <c r="HSM1" s="46"/>
      <c r="HSN1" s="46"/>
      <c r="HSO1" s="46"/>
      <c r="HSP1" s="46"/>
      <c r="HSQ1" s="46"/>
      <c r="HSR1" s="46"/>
      <c r="HSS1" s="46"/>
      <c r="HST1" s="46"/>
      <c r="HSU1" s="46"/>
      <c r="HSV1" s="46"/>
      <c r="HSW1" s="46"/>
      <c r="HSX1" s="46"/>
      <c r="HSY1" s="46"/>
      <c r="HSZ1" s="46"/>
      <c r="HTA1" s="46"/>
      <c r="HTB1" s="46"/>
      <c r="HTC1" s="46"/>
      <c r="HTD1" s="46"/>
      <c r="HTE1" s="46"/>
      <c r="HTF1" s="46"/>
      <c r="HTG1" s="46"/>
      <c r="HTH1" s="46"/>
      <c r="HTI1" s="46"/>
      <c r="HTJ1" s="46"/>
      <c r="HTK1" s="46"/>
      <c r="HTL1" s="46"/>
      <c r="HTM1" s="46"/>
      <c r="HTN1" s="46"/>
      <c r="HTO1" s="46"/>
      <c r="HTP1" s="46"/>
      <c r="HTQ1" s="46"/>
      <c r="HTR1" s="46"/>
      <c r="HTS1" s="46"/>
      <c r="HTT1" s="46"/>
      <c r="HTU1" s="46"/>
      <c r="HTV1" s="46"/>
      <c r="HTW1" s="46"/>
      <c r="HTX1" s="46"/>
      <c r="HTY1" s="46"/>
      <c r="HTZ1" s="46"/>
      <c r="HUA1" s="46"/>
      <c r="HUB1" s="46"/>
      <c r="HUC1" s="46"/>
      <c r="HUD1" s="46"/>
      <c r="HUE1" s="46"/>
      <c r="HUF1" s="46"/>
      <c r="HUG1" s="46"/>
      <c r="HUH1" s="46"/>
      <c r="HUI1" s="46"/>
      <c r="HUJ1" s="46"/>
      <c r="HUK1" s="46"/>
      <c r="HUL1" s="46"/>
      <c r="HUM1" s="46"/>
      <c r="HUN1" s="46"/>
      <c r="HUO1" s="46"/>
      <c r="HUP1" s="46"/>
      <c r="HUQ1" s="46"/>
      <c r="HUR1" s="46"/>
      <c r="HUS1" s="46"/>
      <c r="HUT1" s="46"/>
      <c r="HUU1" s="46"/>
      <c r="HUV1" s="46"/>
      <c r="HUW1" s="46"/>
      <c r="HUX1" s="46"/>
      <c r="HUY1" s="46"/>
      <c r="HUZ1" s="46"/>
      <c r="HVA1" s="46"/>
      <c r="HVB1" s="46"/>
      <c r="HVC1" s="46"/>
      <c r="HVD1" s="46"/>
      <c r="HVE1" s="46"/>
      <c r="HVF1" s="46"/>
      <c r="HVG1" s="46"/>
      <c r="HVH1" s="46"/>
      <c r="HVI1" s="46"/>
      <c r="HVJ1" s="46"/>
      <c r="HVK1" s="46"/>
      <c r="HVL1" s="46"/>
      <c r="HVM1" s="46"/>
      <c r="HVN1" s="46"/>
      <c r="HVO1" s="46"/>
      <c r="HVP1" s="46"/>
      <c r="HVQ1" s="46"/>
      <c r="HVR1" s="46"/>
      <c r="HVS1" s="46"/>
      <c r="HVT1" s="46"/>
      <c r="HVU1" s="46"/>
      <c r="HVV1" s="46"/>
      <c r="HVW1" s="46"/>
      <c r="HVX1" s="46"/>
      <c r="HVY1" s="46"/>
      <c r="HVZ1" s="46"/>
      <c r="HWA1" s="46"/>
      <c r="HWB1" s="46"/>
      <c r="HWC1" s="46"/>
      <c r="HWD1" s="46"/>
      <c r="HWE1" s="46"/>
      <c r="HWF1" s="46"/>
      <c r="HWG1" s="46"/>
      <c r="HWH1" s="46"/>
      <c r="HWI1" s="46"/>
      <c r="HWJ1" s="46"/>
      <c r="HWK1" s="46"/>
      <c r="HWL1" s="46"/>
      <c r="HWM1" s="46"/>
      <c r="HWN1" s="46"/>
      <c r="HWO1" s="46"/>
      <c r="HWP1" s="46"/>
      <c r="HWQ1" s="46"/>
      <c r="HWR1" s="46"/>
      <c r="HWS1" s="46"/>
      <c r="HWT1" s="46"/>
      <c r="HWU1" s="46"/>
      <c r="HWV1" s="46"/>
      <c r="HWW1" s="46"/>
      <c r="HWX1" s="46"/>
      <c r="HWY1" s="46"/>
      <c r="HWZ1" s="46"/>
      <c r="HXA1" s="46"/>
      <c r="HXB1" s="46"/>
      <c r="HXC1" s="46"/>
      <c r="HXD1" s="46"/>
      <c r="HXE1" s="46"/>
      <c r="HXF1" s="46"/>
      <c r="HXG1" s="46"/>
      <c r="HXH1" s="46"/>
      <c r="HXI1" s="46"/>
      <c r="HXJ1" s="46"/>
      <c r="HXK1" s="46"/>
      <c r="HXL1" s="46"/>
      <c r="HXM1" s="46"/>
      <c r="HXN1" s="46"/>
      <c r="HXO1" s="46"/>
      <c r="HXP1" s="46"/>
      <c r="HXQ1" s="46"/>
      <c r="HXR1" s="46"/>
      <c r="HXS1" s="46"/>
      <c r="HXT1" s="46"/>
      <c r="HXU1" s="46"/>
      <c r="HXV1" s="46"/>
      <c r="HXW1" s="46"/>
      <c r="HXX1" s="46"/>
      <c r="HXY1" s="46"/>
      <c r="HXZ1" s="46"/>
      <c r="HYA1" s="46"/>
      <c r="HYB1" s="46"/>
      <c r="HYC1" s="46"/>
      <c r="HYD1" s="46"/>
      <c r="HYE1" s="46"/>
      <c r="HYF1" s="46"/>
      <c r="HYG1" s="46"/>
      <c r="HYH1" s="46"/>
      <c r="HYI1" s="46"/>
      <c r="HYJ1" s="46"/>
      <c r="HYK1" s="46"/>
      <c r="HYL1" s="46"/>
      <c r="HYM1" s="46"/>
      <c r="HYN1" s="46"/>
      <c r="HYO1" s="46"/>
      <c r="HYP1" s="46"/>
      <c r="HYQ1" s="46"/>
      <c r="HYR1" s="46"/>
      <c r="HYS1" s="46"/>
      <c r="HYT1" s="46"/>
      <c r="HYU1" s="46"/>
      <c r="HYV1" s="46"/>
      <c r="HYW1" s="46"/>
      <c r="HYX1" s="46"/>
      <c r="HYY1" s="46"/>
      <c r="HYZ1" s="46"/>
      <c r="HZA1" s="46"/>
      <c r="HZB1" s="46"/>
      <c r="HZC1" s="46"/>
      <c r="HZD1" s="46"/>
      <c r="HZE1" s="46"/>
      <c r="HZF1" s="46"/>
      <c r="HZG1" s="46"/>
      <c r="HZH1" s="46"/>
      <c r="HZI1" s="46"/>
      <c r="HZJ1" s="46"/>
      <c r="HZK1" s="46"/>
      <c r="HZL1" s="46"/>
      <c r="HZM1" s="46"/>
      <c r="HZN1" s="46"/>
      <c r="HZO1" s="46"/>
      <c r="HZP1" s="46"/>
      <c r="HZQ1" s="46"/>
      <c r="HZR1" s="46"/>
      <c r="HZS1" s="46"/>
      <c r="HZT1" s="46"/>
      <c r="HZU1" s="46"/>
      <c r="HZV1" s="46"/>
      <c r="HZW1" s="46"/>
      <c r="HZX1" s="46"/>
      <c r="HZY1" s="46"/>
      <c r="HZZ1" s="46"/>
      <c r="IAA1" s="46"/>
      <c r="IAB1" s="46"/>
      <c r="IAC1" s="46"/>
      <c r="IAD1" s="46"/>
      <c r="IAE1" s="46"/>
      <c r="IAF1" s="46"/>
      <c r="IAG1" s="46"/>
      <c r="IAH1" s="46"/>
      <c r="IAI1" s="46"/>
      <c r="IAJ1" s="46"/>
      <c r="IAK1" s="46"/>
      <c r="IAL1" s="46"/>
      <c r="IAM1" s="46"/>
      <c r="IAN1" s="46"/>
      <c r="IAO1" s="46"/>
      <c r="IAP1" s="46"/>
      <c r="IAQ1" s="46"/>
      <c r="IAR1" s="46"/>
      <c r="IAS1" s="46"/>
      <c r="IAT1" s="46"/>
      <c r="IAU1" s="46"/>
      <c r="IAV1" s="46"/>
      <c r="IAW1" s="46"/>
      <c r="IAX1" s="46"/>
      <c r="IAY1" s="46"/>
      <c r="IAZ1" s="46"/>
      <c r="IBA1" s="46"/>
      <c r="IBB1" s="46"/>
      <c r="IBC1" s="46"/>
      <c r="IBD1" s="46"/>
      <c r="IBE1" s="46"/>
      <c r="IBF1" s="46"/>
      <c r="IBG1" s="46"/>
      <c r="IBH1" s="46"/>
      <c r="IBI1" s="46"/>
      <c r="IBJ1" s="46"/>
      <c r="IBK1" s="46"/>
      <c r="IBL1" s="46"/>
      <c r="IBM1" s="46"/>
      <c r="IBN1" s="46"/>
      <c r="IBO1" s="46"/>
      <c r="IBP1" s="46"/>
      <c r="IBQ1" s="46"/>
      <c r="IBR1" s="46"/>
      <c r="IBS1" s="46"/>
      <c r="IBT1" s="46"/>
      <c r="IBU1" s="46"/>
      <c r="IBV1" s="46"/>
      <c r="IBW1" s="46"/>
      <c r="IBX1" s="46"/>
      <c r="IBY1" s="46"/>
      <c r="IBZ1" s="46"/>
      <c r="ICA1" s="46"/>
      <c r="ICB1" s="46"/>
      <c r="ICC1" s="46"/>
      <c r="ICD1" s="46"/>
      <c r="ICE1" s="46"/>
      <c r="ICF1" s="46"/>
      <c r="ICG1" s="46"/>
      <c r="ICH1" s="46"/>
      <c r="ICI1" s="46"/>
      <c r="ICJ1" s="46"/>
      <c r="ICK1" s="46"/>
      <c r="ICL1" s="46"/>
      <c r="ICM1" s="46"/>
      <c r="ICN1" s="46"/>
      <c r="ICO1" s="46"/>
      <c r="ICP1" s="46"/>
      <c r="ICQ1" s="46"/>
      <c r="ICR1" s="46"/>
      <c r="ICS1" s="46"/>
      <c r="ICT1" s="46"/>
      <c r="ICU1" s="46"/>
      <c r="ICV1" s="46"/>
      <c r="ICW1" s="46"/>
      <c r="ICX1" s="46"/>
      <c r="ICY1" s="46"/>
      <c r="ICZ1" s="46"/>
      <c r="IDA1" s="46"/>
      <c r="IDB1" s="46"/>
      <c r="IDC1" s="46"/>
      <c r="IDD1" s="46"/>
      <c r="IDE1" s="46"/>
      <c r="IDF1" s="46"/>
      <c r="IDG1" s="46"/>
      <c r="IDH1" s="46"/>
      <c r="IDI1" s="46"/>
      <c r="IDJ1" s="46"/>
      <c r="IDK1" s="46"/>
      <c r="IDL1" s="46"/>
      <c r="IDM1" s="46"/>
      <c r="IDN1" s="46"/>
      <c r="IDO1" s="46"/>
      <c r="IDP1" s="46"/>
      <c r="IDQ1" s="46"/>
      <c r="IDR1" s="46"/>
      <c r="IDS1" s="46"/>
      <c r="IDT1" s="46"/>
      <c r="IDU1" s="46"/>
      <c r="IDV1" s="46"/>
      <c r="IDW1" s="46"/>
      <c r="IDX1" s="46"/>
      <c r="IDY1" s="46"/>
      <c r="IDZ1" s="46"/>
      <c r="IEA1" s="46"/>
      <c r="IEB1" s="46"/>
      <c r="IEC1" s="46"/>
      <c r="IED1" s="46"/>
      <c r="IEE1" s="46"/>
      <c r="IEF1" s="46"/>
      <c r="IEG1" s="46"/>
      <c r="IEH1" s="46"/>
      <c r="IEI1" s="46"/>
      <c r="IEJ1" s="46"/>
      <c r="IEK1" s="46"/>
      <c r="IEL1" s="46"/>
      <c r="IEM1" s="46"/>
      <c r="IEN1" s="46"/>
      <c r="IEO1" s="46"/>
      <c r="IEP1" s="46"/>
      <c r="IEQ1" s="46"/>
      <c r="IER1" s="46"/>
      <c r="IES1" s="46"/>
      <c r="IET1" s="46"/>
      <c r="IEU1" s="46"/>
      <c r="IEV1" s="46"/>
      <c r="IEW1" s="46"/>
      <c r="IEX1" s="46"/>
      <c r="IEY1" s="46"/>
      <c r="IEZ1" s="46"/>
      <c r="IFA1" s="46"/>
      <c r="IFB1" s="46"/>
      <c r="IFC1" s="46"/>
      <c r="IFD1" s="46"/>
      <c r="IFE1" s="46"/>
      <c r="IFF1" s="46"/>
      <c r="IFG1" s="46"/>
      <c r="IFH1" s="46"/>
      <c r="IFI1" s="46"/>
      <c r="IFJ1" s="46"/>
      <c r="IFK1" s="46"/>
      <c r="IFL1" s="46"/>
      <c r="IFM1" s="46"/>
      <c r="IFN1" s="46"/>
      <c r="IFO1" s="46"/>
      <c r="IFP1" s="46"/>
      <c r="IFQ1" s="46"/>
      <c r="IFR1" s="46"/>
      <c r="IFS1" s="46"/>
      <c r="IFT1" s="46"/>
      <c r="IFU1" s="46"/>
      <c r="IFV1" s="46"/>
      <c r="IFW1" s="46"/>
      <c r="IFX1" s="46"/>
      <c r="IFY1" s="46"/>
      <c r="IFZ1" s="46"/>
      <c r="IGA1" s="46"/>
      <c r="IGB1" s="46"/>
      <c r="IGC1" s="46"/>
      <c r="IGD1" s="46"/>
      <c r="IGE1" s="46"/>
      <c r="IGF1" s="46"/>
      <c r="IGG1" s="46"/>
      <c r="IGH1" s="46"/>
      <c r="IGI1" s="46"/>
      <c r="IGJ1" s="46"/>
      <c r="IGK1" s="46"/>
      <c r="IGL1" s="46"/>
      <c r="IGM1" s="46"/>
      <c r="IGN1" s="46"/>
      <c r="IGO1" s="46"/>
      <c r="IGP1" s="46"/>
      <c r="IGQ1" s="46"/>
      <c r="IGR1" s="46"/>
      <c r="IGS1" s="46"/>
      <c r="IGT1" s="46"/>
      <c r="IGU1" s="46"/>
      <c r="IGV1" s="46"/>
      <c r="IGW1" s="46"/>
      <c r="IGX1" s="46"/>
      <c r="IGY1" s="46"/>
      <c r="IGZ1" s="46"/>
      <c r="IHA1" s="46"/>
      <c r="IHB1" s="46"/>
      <c r="IHC1" s="46"/>
      <c r="IHD1" s="46"/>
      <c r="IHE1" s="46"/>
      <c r="IHF1" s="46"/>
      <c r="IHG1" s="46"/>
      <c r="IHH1" s="46"/>
      <c r="IHI1" s="46"/>
      <c r="IHJ1" s="46"/>
      <c r="IHK1" s="46"/>
      <c r="IHL1" s="46"/>
      <c r="IHM1" s="46"/>
      <c r="IHN1" s="46"/>
      <c r="IHO1" s="46"/>
      <c r="IHP1" s="46"/>
      <c r="IHQ1" s="46"/>
      <c r="IHR1" s="46"/>
      <c r="IHS1" s="46"/>
      <c r="IHT1" s="46"/>
      <c r="IHU1" s="46"/>
      <c r="IHV1" s="46"/>
      <c r="IHW1" s="46"/>
      <c r="IHX1" s="46"/>
      <c r="IHY1" s="46"/>
      <c r="IHZ1" s="46"/>
      <c r="IIA1" s="46"/>
      <c r="IIB1" s="46"/>
      <c r="IIC1" s="46"/>
      <c r="IID1" s="46"/>
      <c r="IIE1" s="46"/>
      <c r="IIF1" s="46"/>
      <c r="IIG1" s="46"/>
      <c r="IIH1" s="46"/>
      <c r="III1" s="46"/>
      <c r="IIJ1" s="46"/>
      <c r="IIK1" s="46"/>
      <c r="IIL1" s="46"/>
      <c r="IIM1" s="46"/>
      <c r="IIN1" s="46"/>
      <c r="IIO1" s="46"/>
      <c r="IIP1" s="46"/>
      <c r="IIQ1" s="46"/>
      <c r="IIR1" s="46"/>
      <c r="IIS1" s="46"/>
      <c r="IIT1" s="46"/>
      <c r="IIU1" s="46"/>
      <c r="IIV1" s="46"/>
      <c r="IIW1" s="46"/>
      <c r="IIX1" s="46"/>
      <c r="IIY1" s="46"/>
      <c r="IIZ1" s="46"/>
      <c r="IJA1" s="46"/>
      <c r="IJB1" s="46"/>
      <c r="IJC1" s="46"/>
      <c r="IJD1" s="46"/>
      <c r="IJE1" s="46"/>
      <c r="IJF1" s="46"/>
      <c r="IJG1" s="46"/>
      <c r="IJH1" s="46"/>
      <c r="IJI1" s="46"/>
      <c r="IJJ1" s="46"/>
      <c r="IJK1" s="46"/>
      <c r="IJL1" s="46"/>
      <c r="IJM1" s="46"/>
      <c r="IJN1" s="46"/>
      <c r="IJO1" s="46"/>
      <c r="IJP1" s="46"/>
      <c r="IJQ1" s="46"/>
      <c r="IJR1" s="46"/>
      <c r="IJS1" s="46"/>
      <c r="IJT1" s="46"/>
      <c r="IJU1" s="46"/>
      <c r="IJV1" s="46"/>
      <c r="IJW1" s="46"/>
      <c r="IJX1" s="46"/>
      <c r="IJY1" s="46"/>
      <c r="IJZ1" s="46"/>
      <c r="IKA1" s="46"/>
      <c r="IKB1" s="46"/>
      <c r="IKC1" s="46"/>
      <c r="IKD1" s="46"/>
      <c r="IKE1" s="46"/>
      <c r="IKF1" s="46"/>
      <c r="IKG1" s="46"/>
      <c r="IKH1" s="46"/>
      <c r="IKI1" s="46"/>
      <c r="IKJ1" s="46"/>
      <c r="IKK1" s="46"/>
      <c r="IKL1" s="46"/>
      <c r="IKM1" s="46"/>
      <c r="IKN1" s="46"/>
      <c r="IKO1" s="46"/>
      <c r="IKP1" s="46"/>
      <c r="IKQ1" s="46"/>
      <c r="IKR1" s="46"/>
      <c r="IKS1" s="46"/>
      <c r="IKT1" s="46"/>
      <c r="IKU1" s="46"/>
      <c r="IKV1" s="46"/>
      <c r="IKW1" s="46"/>
      <c r="IKX1" s="46"/>
      <c r="IKY1" s="46"/>
      <c r="IKZ1" s="46"/>
      <c r="ILA1" s="46"/>
      <c r="ILB1" s="46"/>
      <c r="ILC1" s="46"/>
      <c r="ILD1" s="46"/>
      <c r="ILE1" s="46"/>
      <c r="ILF1" s="46"/>
      <c r="ILG1" s="46"/>
      <c r="ILH1" s="46"/>
      <c r="ILI1" s="46"/>
      <c r="ILJ1" s="46"/>
      <c r="ILK1" s="46"/>
      <c r="ILL1" s="46"/>
      <c r="ILM1" s="46"/>
      <c r="ILN1" s="46"/>
      <c r="ILO1" s="46"/>
      <c r="ILP1" s="46"/>
      <c r="ILQ1" s="46"/>
      <c r="ILR1" s="46"/>
      <c r="ILS1" s="46"/>
      <c r="ILT1" s="46"/>
      <c r="ILU1" s="46"/>
      <c r="ILV1" s="46"/>
      <c r="ILW1" s="46"/>
      <c r="ILX1" s="46"/>
      <c r="ILY1" s="46"/>
      <c r="ILZ1" s="46"/>
      <c r="IMA1" s="46"/>
      <c r="IMB1" s="46"/>
      <c r="IMC1" s="46"/>
      <c r="IMD1" s="46"/>
      <c r="IME1" s="46"/>
      <c r="IMF1" s="46"/>
      <c r="IMG1" s="46"/>
      <c r="IMH1" s="46"/>
      <c r="IMI1" s="46"/>
      <c r="IMJ1" s="46"/>
      <c r="IMK1" s="46"/>
      <c r="IML1" s="46"/>
      <c r="IMM1" s="46"/>
      <c r="IMN1" s="46"/>
      <c r="IMO1" s="46"/>
      <c r="IMP1" s="46"/>
      <c r="IMQ1" s="46"/>
      <c r="IMR1" s="46"/>
      <c r="IMS1" s="46"/>
      <c r="IMT1" s="46"/>
      <c r="IMU1" s="46"/>
      <c r="IMV1" s="46"/>
      <c r="IMW1" s="46"/>
      <c r="IMX1" s="46"/>
      <c r="IMY1" s="46"/>
      <c r="IMZ1" s="46"/>
      <c r="INA1" s="46"/>
      <c r="INB1" s="46"/>
      <c r="INC1" s="46"/>
      <c r="IND1" s="46"/>
      <c r="INE1" s="46"/>
      <c r="INF1" s="46"/>
      <c r="ING1" s="46"/>
      <c r="INH1" s="46"/>
      <c r="INI1" s="46"/>
      <c r="INJ1" s="46"/>
      <c r="INK1" s="46"/>
      <c r="INL1" s="46"/>
      <c r="INM1" s="46"/>
      <c r="INN1" s="46"/>
      <c r="INO1" s="46"/>
      <c r="INP1" s="46"/>
      <c r="INQ1" s="46"/>
      <c r="INR1" s="46"/>
      <c r="INS1" s="46"/>
      <c r="INT1" s="46"/>
      <c r="INU1" s="46"/>
      <c r="INV1" s="46"/>
      <c r="INW1" s="46"/>
      <c r="INX1" s="46"/>
      <c r="INY1" s="46"/>
      <c r="INZ1" s="46"/>
      <c r="IOA1" s="46"/>
      <c r="IOB1" s="46"/>
      <c r="IOC1" s="46"/>
      <c r="IOD1" s="46"/>
      <c r="IOE1" s="46"/>
      <c r="IOF1" s="46"/>
      <c r="IOG1" s="46"/>
      <c r="IOH1" s="46"/>
      <c r="IOI1" s="46"/>
      <c r="IOJ1" s="46"/>
      <c r="IOK1" s="46"/>
      <c r="IOL1" s="46"/>
      <c r="IOM1" s="46"/>
      <c r="ION1" s="46"/>
      <c r="IOO1" s="46"/>
      <c r="IOP1" s="46"/>
      <c r="IOQ1" s="46"/>
      <c r="IOR1" s="46"/>
      <c r="IOS1" s="46"/>
      <c r="IOT1" s="46"/>
      <c r="IOU1" s="46"/>
      <c r="IOV1" s="46"/>
      <c r="IOW1" s="46"/>
      <c r="IOX1" s="46"/>
      <c r="IOY1" s="46"/>
      <c r="IOZ1" s="46"/>
      <c r="IPA1" s="46"/>
      <c r="IPB1" s="46"/>
      <c r="IPC1" s="46"/>
      <c r="IPD1" s="46"/>
      <c r="IPE1" s="46"/>
      <c r="IPF1" s="46"/>
      <c r="IPG1" s="46"/>
      <c r="IPH1" s="46"/>
      <c r="IPI1" s="46"/>
      <c r="IPJ1" s="46"/>
      <c r="IPK1" s="46"/>
      <c r="IPL1" s="46"/>
      <c r="IPM1" s="46"/>
      <c r="IPN1" s="46"/>
      <c r="IPO1" s="46"/>
      <c r="IPP1" s="46"/>
      <c r="IPQ1" s="46"/>
      <c r="IPR1" s="46"/>
      <c r="IPS1" s="46"/>
      <c r="IPT1" s="46"/>
      <c r="IPU1" s="46"/>
      <c r="IPV1" s="46"/>
      <c r="IPW1" s="46"/>
      <c r="IPX1" s="46"/>
      <c r="IPY1" s="46"/>
      <c r="IPZ1" s="46"/>
      <c r="IQA1" s="46"/>
      <c r="IQB1" s="46"/>
      <c r="IQC1" s="46"/>
      <c r="IQD1" s="46"/>
      <c r="IQE1" s="46"/>
      <c r="IQF1" s="46"/>
      <c r="IQG1" s="46"/>
      <c r="IQH1" s="46"/>
      <c r="IQI1" s="46"/>
      <c r="IQJ1" s="46"/>
      <c r="IQK1" s="46"/>
      <c r="IQL1" s="46"/>
      <c r="IQM1" s="46"/>
      <c r="IQN1" s="46"/>
      <c r="IQO1" s="46"/>
      <c r="IQP1" s="46"/>
      <c r="IQQ1" s="46"/>
      <c r="IQR1" s="46"/>
      <c r="IQS1" s="46"/>
      <c r="IQT1" s="46"/>
      <c r="IQU1" s="46"/>
      <c r="IQV1" s="46"/>
      <c r="IQW1" s="46"/>
      <c r="IQX1" s="46"/>
      <c r="IQY1" s="46"/>
      <c r="IQZ1" s="46"/>
      <c r="IRA1" s="46"/>
      <c r="IRB1" s="46"/>
      <c r="IRC1" s="46"/>
      <c r="IRD1" s="46"/>
      <c r="IRE1" s="46"/>
      <c r="IRF1" s="46"/>
      <c r="IRG1" s="46"/>
      <c r="IRH1" s="46"/>
      <c r="IRI1" s="46"/>
      <c r="IRJ1" s="46"/>
      <c r="IRK1" s="46"/>
      <c r="IRL1" s="46"/>
      <c r="IRM1" s="46"/>
      <c r="IRN1" s="46"/>
      <c r="IRO1" s="46"/>
      <c r="IRP1" s="46"/>
      <c r="IRQ1" s="46"/>
      <c r="IRR1" s="46"/>
      <c r="IRS1" s="46"/>
      <c r="IRT1" s="46"/>
      <c r="IRU1" s="46"/>
      <c r="IRV1" s="46"/>
      <c r="IRW1" s="46"/>
      <c r="IRX1" s="46"/>
      <c r="IRY1" s="46"/>
      <c r="IRZ1" s="46"/>
      <c r="ISA1" s="46"/>
      <c r="ISB1" s="46"/>
      <c r="ISC1" s="46"/>
      <c r="ISD1" s="46"/>
      <c r="ISE1" s="46"/>
      <c r="ISF1" s="46"/>
      <c r="ISG1" s="46"/>
      <c r="ISH1" s="46"/>
      <c r="ISI1" s="46"/>
      <c r="ISJ1" s="46"/>
      <c r="ISK1" s="46"/>
      <c r="ISL1" s="46"/>
      <c r="ISM1" s="46"/>
      <c r="ISN1" s="46"/>
      <c r="ISO1" s="46"/>
      <c r="ISP1" s="46"/>
      <c r="ISQ1" s="46"/>
      <c r="ISR1" s="46"/>
      <c r="ISS1" s="46"/>
      <c r="IST1" s="46"/>
      <c r="ISU1" s="46"/>
      <c r="ISV1" s="46"/>
      <c r="ISW1" s="46"/>
      <c r="ISX1" s="46"/>
      <c r="ISY1" s="46"/>
      <c r="ISZ1" s="46"/>
      <c r="ITA1" s="46"/>
      <c r="ITB1" s="46"/>
      <c r="ITC1" s="46"/>
      <c r="ITD1" s="46"/>
      <c r="ITE1" s="46"/>
      <c r="ITF1" s="46"/>
      <c r="ITG1" s="46"/>
      <c r="ITH1" s="46"/>
      <c r="ITI1" s="46"/>
      <c r="ITJ1" s="46"/>
      <c r="ITK1" s="46"/>
      <c r="ITL1" s="46"/>
      <c r="ITM1" s="46"/>
      <c r="ITN1" s="46"/>
      <c r="ITO1" s="46"/>
      <c r="ITP1" s="46"/>
      <c r="ITQ1" s="46"/>
      <c r="ITR1" s="46"/>
      <c r="ITS1" s="46"/>
      <c r="ITT1" s="46"/>
      <c r="ITU1" s="46"/>
      <c r="ITV1" s="46"/>
      <c r="ITW1" s="46"/>
      <c r="ITX1" s="46"/>
      <c r="ITY1" s="46"/>
      <c r="ITZ1" s="46"/>
      <c r="IUA1" s="46"/>
      <c r="IUB1" s="46"/>
      <c r="IUC1" s="46"/>
      <c r="IUD1" s="46"/>
      <c r="IUE1" s="46"/>
      <c r="IUF1" s="46"/>
      <c r="IUG1" s="46"/>
      <c r="IUH1" s="46"/>
      <c r="IUI1" s="46"/>
      <c r="IUJ1" s="46"/>
      <c r="IUK1" s="46"/>
      <c r="IUL1" s="46"/>
      <c r="IUM1" s="46"/>
      <c r="IUN1" s="46"/>
      <c r="IUO1" s="46"/>
      <c r="IUP1" s="46"/>
      <c r="IUQ1" s="46"/>
      <c r="IUR1" s="46"/>
      <c r="IUS1" s="46"/>
      <c r="IUT1" s="46"/>
      <c r="IUU1" s="46"/>
      <c r="IUV1" s="46"/>
      <c r="IUW1" s="46"/>
      <c r="IUX1" s="46"/>
      <c r="IUY1" s="46"/>
      <c r="IUZ1" s="46"/>
      <c r="IVA1" s="46"/>
      <c r="IVB1" s="46"/>
      <c r="IVC1" s="46"/>
      <c r="IVD1" s="46"/>
      <c r="IVE1" s="46"/>
      <c r="IVF1" s="46"/>
      <c r="IVG1" s="46"/>
      <c r="IVH1" s="46"/>
      <c r="IVI1" s="46"/>
      <c r="IVJ1" s="46"/>
      <c r="IVK1" s="46"/>
      <c r="IVL1" s="46"/>
      <c r="IVM1" s="46"/>
      <c r="IVN1" s="46"/>
      <c r="IVO1" s="46"/>
      <c r="IVP1" s="46"/>
      <c r="IVQ1" s="46"/>
      <c r="IVR1" s="46"/>
      <c r="IVS1" s="46"/>
      <c r="IVT1" s="46"/>
      <c r="IVU1" s="46"/>
      <c r="IVV1" s="46"/>
      <c r="IVW1" s="46"/>
      <c r="IVX1" s="46"/>
      <c r="IVY1" s="46"/>
      <c r="IVZ1" s="46"/>
      <c r="IWA1" s="46"/>
      <c r="IWB1" s="46"/>
      <c r="IWC1" s="46"/>
      <c r="IWD1" s="46"/>
      <c r="IWE1" s="46"/>
      <c r="IWF1" s="46"/>
      <c r="IWG1" s="46"/>
      <c r="IWH1" s="46"/>
      <c r="IWI1" s="46"/>
      <c r="IWJ1" s="46"/>
      <c r="IWK1" s="46"/>
      <c r="IWL1" s="46"/>
      <c r="IWM1" s="46"/>
      <c r="IWN1" s="46"/>
      <c r="IWO1" s="46"/>
      <c r="IWP1" s="46"/>
      <c r="IWQ1" s="46"/>
      <c r="IWR1" s="46"/>
      <c r="IWS1" s="46"/>
      <c r="IWT1" s="46"/>
      <c r="IWU1" s="46"/>
      <c r="IWV1" s="46"/>
      <c r="IWW1" s="46"/>
      <c r="IWX1" s="46"/>
      <c r="IWY1" s="46"/>
      <c r="IWZ1" s="46"/>
      <c r="IXA1" s="46"/>
      <c r="IXB1" s="46"/>
      <c r="IXC1" s="46"/>
      <c r="IXD1" s="46"/>
      <c r="IXE1" s="46"/>
      <c r="IXF1" s="46"/>
      <c r="IXG1" s="46"/>
      <c r="IXH1" s="46"/>
      <c r="IXI1" s="46"/>
      <c r="IXJ1" s="46"/>
      <c r="IXK1" s="46"/>
      <c r="IXL1" s="46"/>
      <c r="IXM1" s="46"/>
      <c r="IXN1" s="46"/>
      <c r="IXO1" s="46"/>
      <c r="IXP1" s="46"/>
      <c r="IXQ1" s="46"/>
      <c r="IXR1" s="46"/>
      <c r="IXS1" s="46"/>
      <c r="IXT1" s="46"/>
      <c r="IXU1" s="46"/>
      <c r="IXV1" s="46"/>
      <c r="IXW1" s="46"/>
      <c r="IXX1" s="46"/>
      <c r="IXY1" s="46"/>
      <c r="IXZ1" s="46"/>
      <c r="IYA1" s="46"/>
      <c r="IYB1" s="46"/>
      <c r="IYC1" s="46"/>
      <c r="IYD1" s="46"/>
      <c r="IYE1" s="46"/>
      <c r="IYF1" s="46"/>
      <c r="IYG1" s="46"/>
      <c r="IYH1" s="46"/>
      <c r="IYI1" s="46"/>
      <c r="IYJ1" s="46"/>
      <c r="IYK1" s="46"/>
      <c r="IYL1" s="46"/>
      <c r="IYM1" s="46"/>
      <c r="IYN1" s="46"/>
      <c r="IYO1" s="46"/>
      <c r="IYP1" s="46"/>
      <c r="IYQ1" s="46"/>
      <c r="IYR1" s="46"/>
      <c r="IYS1" s="46"/>
      <c r="IYT1" s="46"/>
      <c r="IYU1" s="46"/>
      <c r="IYV1" s="46"/>
      <c r="IYW1" s="46"/>
      <c r="IYX1" s="46"/>
      <c r="IYY1" s="46"/>
      <c r="IYZ1" s="46"/>
      <c r="IZA1" s="46"/>
      <c r="IZB1" s="46"/>
      <c r="IZC1" s="46"/>
      <c r="IZD1" s="46"/>
      <c r="IZE1" s="46"/>
      <c r="IZF1" s="46"/>
      <c r="IZG1" s="46"/>
      <c r="IZH1" s="46"/>
      <c r="IZI1" s="46"/>
      <c r="IZJ1" s="46"/>
      <c r="IZK1" s="46"/>
      <c r="IZL1" s="46"/>
      <c r="IZM1" s="46"/>
      <c r="IZN1" s="46"/>
      <c r="IZO1" s="46"/>
      <c r="IZP1" s="46"/>
      <c r="IZQ1" s="46"/>
      <c r="IZR1" s="46"/>
      <c r="IZS1" s="46"/>
      <c r="IZT1" s="46"/>
      <c r="IZU1" s="46"/>
      <c r="IZV1" s="46"/>
      <c r="IZW1" s="46"/>
      <c r="IZX1" s="46"/>
      <c r="IZY1" s="46"/>
      <c r="IZZ1" s="46"/>
      <c r="JAA1" s="46"/>
      <c r="JAB1" s="46"/>
      <c r="JAC1" s="46"/>
      <c r="JAD1" s="46"/>
      <c r="JAE1" s="46"/>
      <c r="JAF1" s="46"/>
      <c r="JAG1" s="46"/>
      <c r="JAH1" s="46"/>
      <c r="JAI1" s="46"/>
      <c r="JAJ1" s="46"/>
      <c r="JAK1" s="46"/>
      <c r="JAL1" s="46"/>
      <c r="JAM1" s="46"/>
      <c r="JAN1" s="46"/>
      <c r="JAO1" s="46"/>
      <c r="JAP1" s="46"/>
      <c r="JAQ1" s="46"/>
      <c r="JAR1" s="46"/>
      <c r="JAS1" s="46"/>
      <c r="JAT1" s="46"/>
      <c r="JAU1" s="46"/>
      <c r="JAV1" s="46"/>
      <c r="JAW1" s="46"/>
      <c r="JAX1" s="46"/>
      <c r="JAY1" s="46"/>
      <c r="JAZ1" s="46"/>
      <c r="JBA1" s="46"/>
      <c r="JBB1" s="46"/>
      <c r="JBC1" s="46"/>
      <c r="JBD1" s="46"/>
      <c r="JBE1" s="46"/>
      <c r="JBF1" s="46"/>
      <c r="JBG1" s="46"/>
      <c r="JBH1" s="46"/>
      <c r="JBI1" s="46"/>
      <c r="JBJ1" s="46"/>
      <c r="JBK1" s="46"/>
      <c r="JBL1" s="46"/>
      <c r="JBM1" s="46"/>
      <c r="JBN1" s="46"/>
      <c r="JBO1" s="46"/>
      <c r="JBP1" s="46"/>
      <c r="JBQ1" s="46"/>
      <c r="JBR1" s="46"/>
      <c r="JBS1" s="46"/>
      <c r="JBT1" s="46"/>
      <c r="JBU1" s="46"/>
      <c r="JBV1" s="46"/>
      <c r="JBW1" s="46"/>
      <c r="JBX1" s="46"/>
      <c r="JBY1" s="46"/>
      <c r="JBZ1" s="46"/>
      <c r="JCA1" s="46"/>
      <c r="JCB1" s="46"/>
      <c r="JCC1" s="46"/>
      <c r="JCD1" s="46"/>
      <c r="JCE1" s="46"/>
      <c r="JCF1" s="46"/>
      <c r="JCG1" s="46"/>
      <c r="JCH1" s="46"/>
      <c r="JCI1" s="46"/>
      <c r="JCJ1" s="46"/>
      <c r="JCK1" s="46"/>
      <c r="JCL1" s="46"/>
      <c r="JCM1" s="46"/>
      <c r="JCN1" s="46"/>
      <c r="JCO1" s="46"/>
      <c r="JCP1" s="46"/>
      <c r="JCQ1" s="46"/>
      <c r="JCR1" s="46"/>
      <c r="JCS1" s="46"/>
      <c r="JCT1" s="46"/>
      <c r="JCU1" s="46"/>
      <c r="JCV1" s="46"/>
      <c r="JCW1" s="46"/>
      <c r="JCX1" s="46"/>
      <c r="JCY1" s="46"/>
      <c r="JCZ1" s="46"/>
      <c r="JDA1" s="46"/>
      <c r="JDB1" s="46"/>
      <c r="JDC1" s="46"/>
      <c r="JDD1" s="46"/>
      <c r="JDE1" s="46"/>
      <c r="JDF1" s="46"/>
      <c r="JDG1" s="46"/>
      <c r="JDH1" s="46"/>
      <c r="JDI1" s="46"/>
      <c r="JDJ1" s="46"/>
      <c r="JDK1" s="46"/>
      <c r="JDL1" s="46"/>
      <c r="JDM1" s="46"/>
      <c r="JDN1" s="46"/>
      <c r="JDO1" s="46"/>
      <c r="JDP1" s="46"/>
      <c r="JDQ1" s="46"/>
      <c r="JDR1" s="46"/>
      <c r="JDS1" s="46"/>
      <c r="JDT1" s="46"/>
      <c r="JDU1" s="46"/>
      <c r="JDV1" s="46"/>
      <c r="JDW1" s="46"/>
      <c r="JDX1" s="46"/>
      <c r="JDY1" s="46"/>
      <c r="JDZ1" s="46"/>
      <c r="JEA1" s="46"/>
      <c r="JEB1" s="46"/>
      <c r="JEC1" s="46"/>
      <c r="JED1" s="46"/>
      <c r="JEE1" s="46"/>
      <c r="JEF1" s="46"/>
      <c r="JEG1" s="46"/>
      <c r="JEH1" s="46"/>
      <c r="JEI1" s="46"/>
      <c r="JEJ1" s="46"/>
      <c r="JEK1" s="46"/>
      <c r="JEL1" s="46"/>
      <c r="JEM1" s="46"/>
      <c r="JEN1" s="46"/>
      <c r="JEO1" s="46"/>
      <c r="JEP1" s="46"/>
      <c r="JEQ1" s="46"/>
      <c r="JER1" s="46"/>
      <c r="JES1" s="46"/>
      <c r="JET1" s="46"/>
      <c r="JEU1" s="46"/>
      <c r="JEV1" s="46"/>
      <c r="JEW1" s="46"/>
      <c r="JEX1" s="46"/>
      <c r="JEY1" s="46"/>
      <c r="JEZ1" s="46"/>
      <c r="JFA1" s="46"/>
      <c r="JFB1" s="46"/>
      <c r="JFC1" s="46"/>
      <c r="JFD1" s="46"/>
      <c r="JFE1" s="46"/>
      <c r="JFF1" s="46"/>
      <c r="JFG1" s="46"/>
      <c r="JFH1" s="46"/>
      <c r="JFI1" s="46"/>
      <c r="JFJ1" s="46"/>
      <c r="JFK1" s="46"/>
      <c r="JFL1" s="46"/>
      <c r="JFM1" s="46"/>
      <c r="JFN1" s="46"/>
      <c r="JFO1" s="46"/>
      <c r="JFP1" s="46"/>
      <c r="JFQ1" s="46"/>
      <c r="JFR1" s="46"/>
      <c r="JFS1" s="46"/>
      <c r="JFT1" s="46"/>
      <c r="JFU1" s="46"/>
      <c r="JFV1" s="46"/>
      <c r="JFW1" s="46"/>
      <c r="JFX1" s="46"/>
      <c r="JFY1" s="46"/>
      <c r="JFZ1" s="46"/>
      <c r="JGA1" s="46"/>
      <c r="JGB1" s="46"/>
      <c r="JGC1" s="46"/>
      <c r="JGD1" s="46"/>
      <c r="JGE1" s="46"/>
      <c r="JGF1" s="46"/>
      <c r="JGG1" s="46"/>
      <c r="JGH1" s="46"/>
      <c r="JGI1" s="46"/>
      <c r="JGJ1" s="46"/>
      <c r="JGK1" s="46"/>
      <c r="JGL1" s="46"/>
      <c r="JGM1" s="46"/>
      <c r="JGN1" s="46"/>
      <c r="JGO1" s="46"/>
      <c r="JGP1" s="46"/>
      <c r="JGQ1" s="46"/>
      <c r="JGR1" s="46"/>
      <c r="JGS1" s="46"/>
      <c r="JGT1" s="46"/>
      <c r="JGU1" s="46"/>
      <c r="JGV1" s="46"/>
      <c r="JGW1" s="46"/>
      <c r="JGX1" s="46"/>
      <c r="JGY1" s="46"/>
      <c r="JGZ1" s="46"/>
      <c r="JHA1" s="46"/>
      <c r="JHB1" s="46"/>
      <c r="JHC1" s="46"/>
      <c r="JHD1" s="46"/>
      <c r="JHE1" s="46"/>
      <c r="JHF1" s="46"/>
      <c r="JHG1" s="46"/>
      <c r="JHH1" s="46"/>
      <c r="JHI1" s="46"/>
      <c r="JHJ1" s="46"/>
      <c r="JHK1" s="46"/>
      <c r="JHL1" s="46"/>
      <c r="JHM1" s="46"/>
      <c r="JHN1" s="46"/>
      <c r="JHO1" s="46"/>
      <c r="JHP1" s="46"/>
      <c r="JHQ1" s="46"/>
      <c r="JHR1" s="46"/>
      <c r="JHS1" s="46"/>
      <c r="JHT1" s="46"/>
      <c r="JHU1" s="46"/>
      <c r="JHV1" s="46"/>
      <c r="JHW1" s="46"/>
      <c r="JHX1" s="46"/>
      <c r="JHY1" s="46"/>
      <c r="JHZ1" s="46"/>
      <c r="JIA1" s="46"/>
      <c r="JIB1" s="46"/>
      <c r="JIC1" s="46"/>
      <c r="JID1" s="46"/>
      <c r="JIE1" s="46"/>
      <c r="JIF1" s="46"/>
      <c r="JIG1" s="46"/>
      <c r="JIH1" s="46"/>
      <c r="JII1" s="46"/>
      <c r="JIJ1" s="46"/>
      <c r="JIK1" s="46"/>
      <c r="JIL1" s="46"/>
      <c r="JIM1" s="46"/>
      <c r="JIN1" s="46"/>
      <c r="JIO1" s="46"/>
      <c r="JIP1" s="46"/>
      <c r="JIQ1" s="46"/>
      <c r="JIR1" s="46"/>
      <c r="JIS1" s="46"/>
      <c r="JIT1" s="46"/>
      <c r="JIU1" s="46"/>
      <c r="JIV1" s="46"/>
      <c r="JIW1" s="46"/>
      <c r="JIX1" s="46"/>
      <c r="JIY1" s="46"/>
      <c r="JIZ1" s="46"/>
      <c r="JJA1" s="46"/>
      <c r="JJB1" s="46"/>
      <c r="JJC1" s="46"/>
      <c r="JJD1" s="46"/>
      <c r="JJE1" s="46"/>
      <c r="JJF1" s="46"/>
      <c r="JJG1" s="46"/>
      <c r="JJH1" s="46"/>
      <c r="JJI1" s="46"/>
      <c r="JJJ1" s="46"/>
      <c r="JJK1" s="46"/>
      <c r="JJL1" s="46"/>
      <c r="JJM1" s="46"/>
      <c r="JJN1" s="46"/>
      <c r="JJO1" s="46"/>
      <c r="JJP1" s="46"/>
      <c r="JJQ1" s="46"/>
      <c r="JJR1" s="46"/>
      <c r="JJS1" s="46"/>
      <c r="JJT1" s="46"/>
      <c r="JJU1" s="46"/>
      <c r="JJV1" s="46"/>
      <c r="JJW1" s="46"/>
      <c r="JJX1" s="46"/>
      <c r="JJY1" s="46"/>
      <c r="JJZ1" s="46"/>
      <c r="JKA1" s="46"/>
      <c r="JKB1" s="46"/>
      <c r="JKC1" s="46"/>
      <c r="JKD1" s="46"/>
      <c r="JKE1" s="46"/>
      <c r="JKF1" s="46"/>
      <c r="JKG1" s="46"/>
      <c r="JKH1" s="46"/>
      <c r="JKI1" s="46"/>
      <c r="JKJ1" s="46"/>
      <c r="JKK1" s="46"/>
      <c r="JKL1" s="46"/>
      <c r="JKM1" s="46"/>
      <c r="JKN1" s="46"/>
      <c r="JKO1" s="46"/>
      <c r="JKP1" s="46"/>
      <c r="JKQ1" s="46"/>
      <c r="JKR1" s="46"/>
      <c r="JKS1" s="46"/>
      <c r="JKT1" s="46"/>
      <c r="JKU1" s="46"/>
      <c r="JKV1" s="46"/>
      <c r="JKW1" s="46"/>
      <c r="JKX1" s="46"/>
      <c r="JKY1" s="46"/>
      <c r="JKZ1" s="46"/>
      <c r="JLA1" s="46"/>
      <c r="JLB1" s="46"/>
      <c r="JLC1" s="46"/>
      <c r="JLD1" s="46"/>
      <c r="JLE1" s="46"/>
      <c r="JLF1" s="46"/>
      <c r="JLG1" s="46"/>
      <c r="JLH1" s="46"/>
      <c r="JLI1" s="46"/>
      <c r="JLJ1" s="46"/>
      <c r="JLK1" s="46"/>
      <c r="JLL1" s="46"/>
      <c r="JLM1" s="46"/>
      <c r="JLN1" s="46"/>
      <c r="JLO1" s="46"/>
      <c r="JLP1" s="46"/>
      <c r="JLQ1" s="46"/>
      <c r="JLR1" s="46"/>
      <c r="JLS1" s="46"/>
      <c r="JLT1" s="46"/>
      <c r="JLU1" s="46"/>
      <c r="JLV1" s="46"/>
      <c r="JLW1" s="46"/>
      <c r="JLX1" s="46"/>
      <c r="JLY1" s="46"/>
      <c r="JLZ1" s="46"/>
      <c r="JMA1" s="46"/>
      <c r="JMB1" s="46"/>
      <c r="JMC1" s="46"/>
      <c r="JMD1" s="46"/>
      <c r="JME1" s="46"/>
      <c r="JMF1" s="46"/>
      <c r="JMG1" s="46"/>
      <c r="JMH1" s="46"/>
      <c r="JMI1" s="46"/>
      <c r="JMJ1" s="46"/>
      <c r="JMK1" s="46"/>
      <c r="JML1" s="46"/>
      <c r="JMM1" s="46"/>
      <c r="JMN1" s="46"/>
      <c r="JMO1" s="46"/>
      <c r="JMP1" s="46"/>
      <c r="JMQ1" s="46"/>
      <c r="JMR1" s="46"/>
      <c r="JMS1" s="46"/>
      <c r="JMT1" s="46"/>
      <c r="JMU1" s="46"/>
      <c r="JMV1" s="46"/>
      <c r="JMW1" s="46"/>
      <c r="JMX1" s="46"/>
      <c r="JMY1" s="46"/>
      <c r="JMZ1" s="46"/>
      <c r="JNA1" s="46"/>
      <c r="JNB1" s="46"/>
      <c r="JNC1" s="46"/>
      <c r="JND1" s="46"/>
      <c r="JNE1" s="46"/>
      <c r="JNF1" s="46"/>
      <c r="JNG1" s="46"/>
      <c r="JNH1" s="46"/>
      <c r="JNI1" s="46"/>
      <c r="JNJ1" s="46"/>
      <c r="JNK1" s="46"/>
      <c r="JNL1" s="46"/>
      <c r="JNM1" s="46"/>
      <c r="JNN1" s="46"/>
      <c r="JNO1" s="46"/>
      <c r="JNP1" s="46"/>
      <c r="JNQ1" s="46"/>
      <c r="JNR1" s="46"/>
      <c r="JNS1" s="46"/>
      <c r="JNT1" s="46"/>
      <c r="JNU1" s="46"/>
      <c r="JNV1" s="46"/>
      <c r="JNW1" s="46"/>
      <c r="JNX1" s="46"/>
      <c r="JNY1" s="46"/>
      <c r="JNZ1" s="46"/>
      <c r="JOA1" s="46"/>
      <c r="JOB1" s="46"/>
      <c r="JOC1" s="46"/>
      <c r="JOD1" s="46"/>
      <c r="JOE1" s="46"/>
      <c r="JOF1" s="46"/>
      <c r="JOG1" s="46"/>
      <c r="JOH1" s="46"/>
      <c r="JOI1" s="46"/>
      <c r="JOJ1" s="46"/>
      <c r="JOK1" s="46"/>
      <c r="JOL1" s="46"/>
      <c r="JOM1" s="46"/>
      <c r="JON1" s="46"/>
      <c r="JOO1" s="46"/>
      <c r="JOP1" s="46"/>
      <c r="JOQ1" s="46"/>
      <c r="JOR1" s="46"/>
      <c r="JOS1" s="46"/>
      <c r="JOT1" s="46"/>
      <c r="JOU1" s="46"/>
      <c r="JOV1" s="46"/>
      <c r="JOW1" s="46"/>
      <c r="JOX1" s="46"/>
      <c r="JOY1" s="46"/>
      <c r="JOZ1" s="46"/>
      <c r="JPA1" s="46"/>
      <c r="JPB1" s="46"/>
      <c r="JPC1" s="46"/>
      <c r="JPD1" s="46"/>
      <c r="JPE1" s="46"/>
      <c r="JPF1" s="46"/>
      <c r="JPG1" s="46"/>
      <c r="JPH1" s="46"/>
      <c r="JPI1" s="46"/>
      <c r="JPJ1" s="46"/>
      <c r="JPK1" s="46"/>
      <c r="JPL1" s="46"/>
      <c r="JPM1" s="46"/>
      <c r="JPN1" s="46"/>
      <c r="JPO1" s="46"/>
      <c r="JPP1" s="46"/>
      <c r="JPQ1" s="46"/>
      <c r="JPR1" s="46"/>
      <c r="JPS1" s="46"/>
      <c r="JPT1" s="46"/>
      <c r="JPU1" s="46"/>
      <c r="JPV1" s="46"/>
      <c r="JPW1" s="46"/>
      <c r="JPX1" s="46"/>
      <c r="JPY1" s="46"/>
      <c r="JPZ1" s="46"/>
      <c r="JQA1" s="46"/>
      <c r="JQB1" s="46"/>
      <c r="JQC1" s="46"/>
      <c r="JQD1" s="46"/>
      <c r="JQE1" s="46"/>
      <c r="JQF1" s="46"/>
      <c r="JQG1" s="46"/>
      <c r="JQH1" s="46"/>
      <c r="JQI1" s="46"/>
      <c r="JQJ1" s="46"/>
      <c r="JQK1" s="46"/>
      <c r="JQL1" s="46"/>
      <c r="JQM1" s="46"/>
      <c r="JQN1" s="46"/>
      <c r="JQO1" s="46"/>
      <c r="JQP1" s="46"/>
      <c r="JQQ1" s="46"/>
      <c r="JQR1" s="46"/>
      <c r="JQS1" s="46"/>
      <c r="JQT1" s="46"/>
      <c r="JQU1" s="46"/>
      <c r="JQV1" s="46"/>
      <c r="JQW1" s="46"/>
      <c r="JQX1" s="46"/>
      <c r="JQY1" s="46"/>
      <c r="JQZ1" s="46"/>
      <c r="JRA1" s="46"/>
      <c r="JRB1" s="46"/>
      <c r="JRC1" s="46"/>
      <c r="JRD1" s="46"/>
      <c r="JRE1" s="46"/>
      <c r="JRF1" s="46"/>
      <c r="JRG1" s="46"/>
      <c r="JRH1" s="46"/>
      <c r="JRI1" s="46"/>
      <c r="JRJ1" s="46"/>
      <c r="JRK1" s="46"/>
      <c r="JRL1" s="46"/>
      <c r="JRM1" s="46"/>
      <c r="JRN1" s="46"/>
      <c r="JRO1" s="46"/>
      <c r="JRP1" s="46"/>
      <c r="JRQ1" s="46"/>
      <c r="JRR1" s="46"/>
      <c r="JRS1" s="46"/>
      <c r="JRT1" s="46"/>
      <c r="JRU1" s="46"/>
      <c r="JRV1" s="46"/>
      <c r="JRW1" s="46"/>
      <c r="JRX1" s="46"/>
      <c r="JRY1" s="46"/>
      <c r="JRZ1" s="46"/>
      <c r="JSA1" s="46"/>
      <c r="JSB1" s="46"/>
      <c r="JSC1" s="46"/>
      <c r="JSD1" s="46"/>
      <c r="JSE1" s="46"/>
      <c r="JSF1" s="46"/>
      <c r="JSG1" s="46"/>
      <c r="JSH1" s="46"/>
      <c r="JSI1" s="46"/>
      <c r="JSJ1" s="46"/>
      <c r="JSK1" s="46"/>
      <c r="JSL1" s="46"/>
      <c r="JSM1" s="46"/>
      <c r="JSN1" s="46"/>
      <c r="JSO1" s="46"/>
      <c r="JSP1" s="46"/>
      <c r="JSQ1" s="46"/>
      <c r="JSR1" s="46"/>
      <c r="JSS1" s="46"/>
      <c r="JST1" s="46"/>
      <c r="JSU1" s="46"/>
      <c r="JSV1" s="46"/>
      <c r="JSW1" s="46"/>
      <c r="JSX1" s="46"/>
      <c r="JSY1" s="46"/>
      <c r="JSZ1" s="46"/>
      <c r="JTA1" s="46"/>
      <c r="JTB1" s="46"/>
      <c r="JTC1" s="46"/>
      <c r="JTD1" s="46"/>
      <c r="JTE1" s="46"/>
      <c r="JTF1" s="46"/>
      <c r="JTG1" s="46"/>
      <c r="JTH1" s="46"/>
      <c r="JTI1" s="46"/>
      <c r="JTJ1" s="46"/>
      <c r="JTK1" s="46"/>
      <c r="JTL1" s="46"/>
      <c r="JTM1" s="46"/>
      <c r="JTN1" s="46"/>
      <c r="JTO1" s="46"/>
      <c r="JTP1" s="46"/>
      <c r="JTQ1" s="46"/>
      <c r="JTR1" s="46"/>
      <c r="JTS1" s="46"/>
      <c r="JTT1" s="46"/>
      <c r="JTU1" s="46"/>
      <c r="JTV1" s="46"/>
      <c r="JTW1" s="46"/>
      <c r="JTX1" s="46"/>
      <c r="JTY1" s="46"/>
      <c r="JTZ1" s="46"/>
      <c r="JUA1" s="46"/>
      <c r="JUB1" s="46"/>
      <c r="JUC1" s="46"/>
      <c r="JUD1" s="46"/>
      <c r="JUE1" s="46"/>
      <c r="JUF1" s="46"/>
      <c r="JUG1" s="46"/>
      <c r="JUH1" s="46"/>
      <c r="JUI1" s="46"/>
      <c r="JUJ1" s="46"/>
      <c r="JUK1" s="46"/>
      <c r="JUL1" s="46"/>
      <c r="JUM1" s="46"/>
      <c r="JUN1" s="46"/>
      <c r="JUO1" s="46"/>
      <c r="JUP1" s="46"/>
      <c r="JUQ1" s="46"/>
      <c r="JUR1" s="46"/>
      <c r="JUS1" s="46"/>
      <c r="JUT1" s="46"/>
      <c r="JUU1" s="46"/>
      <c r="JUV1" s="46"/>
      <c r="JUW1" s="46"/>
      <c r="JUX1" s="46"/>
      <c r="JUY1" s="46"/>
      <c r="JUZ1" s="46"/>
      <c r="JVA1" s="46"/>
      <c r="JVB1" s="46"/>
      <c r="JVC1" s="46"/>
      <c r="JVD1" s="46"/>
      <c r="JVE1" s="46"/>
      <c r="JVF1" s="46"/>
      <c r="JVG1" s="46"/>
      <c r="JVH1" s="46"/>
      <c r="JVI1" s="46"/>
      <c r="JVJ1" s="46"/>
      <c r="JVK1" s="46"/>
      <c r="JVL1" s="46"/>
      <c r="JVM1" s="46"/>
      <c r="JVN1" s="46"/>
      <c r="JVO1" s="46"/>
      <c r="JVP1" s="46"/>
      <c r="JVQ1" s="46"/>
      <c r="JVR1" s="46"/>
      <c r="JVS1" s="46"/>
      <c r="JVT1" s="46"/>
      <c r="JVU1" s="46"/>
      <c r="JVV1" s="46"/>
      <c r="JVW1" s="46"/>
      <c r="JVX1" s="46"/>
      <c r="JVY1" s="46"/>
      <c r="JVZ1" s="46"/>
      <c r="JWA1" s="46"/>
      <c r="JWB1" s="46"/>
      <c r="JWC1" s="46"/>
      <c r="JWD1" s="46"/>
      <c r="JWE1" s="46"/>
      <c r="JWF1" s="46"/>
      <c r="JWG1" s="46"/>
      <c r="JWH1" s="46"/>
      <c r="JWI1" s="46"/>
      <c r="JWJ1" s="46"/>
      <c r="JWK1" s="46"/>
      <c r="JWL1" s="46"/>
      <c r="JWM1" s="46"/>
      <c r="JWN1" s="46"/>
      <c r="JWO1" s="46"/>
      <c r="JWP1" s="46"/>
      <c r="JWQ1" s="46"/>
      <c r="JWR1" s="46"/>
      <c r="JWS1" s="46"/>
      <c r="JWT1" s="46"/>
      <c r="JWU1" s="46"/>
      <c r="JWV1" s="46"/>
      <c r="JWW1" s="46"/>
      <c r="JWX1" s="46"/>
      <c r="JWY1" s="46"/>
      <c r="JWZ1" s="46"/>
      <c r="JXA1" s="46"/>
      <c r="JXB1" s="46"/>
      <c r="JXC1" s="46"/>
      <c r="JXD1" s="46"/>
      <c r="JXE1" s="46"/>
      <c r="JXF1" s="46"/>
      <c r="JXG1" s="46"/>
      <c r="JXH1" s="46"/>
      <c r="JXI1" s="46"/>
      <c r="JXJ1" s="46"/>
      <c r="JXK1" s="46"/>
      <c r="JXL1" s="46"/>
      <c r="JXM1" s="46"/>
      <c r="JXN1" s="46"/>
      <c r="JXO1" s="46"/>
      <c r="JXP1" s="46"/>
      <c r="JXQ1" s="46"/>
      <c r="JXR1" s="46"/>
      <c r="JXS1" s="46"/>
      <c r="JXT1" s="46"/>
      <c r="JXU1" s="46"/>
      <c r="JXV1" s="46"/>
      <c r="JXW1" s="46"/>
      <c r="JXX1" s="46"/>
      <c r="JXY1" s="46"/>
      <c r="JXZ1" s="46"/>
      <c r="JYA1" s="46"/>
      <c r="JYB1" s="46"/>
      <c r="JYC1" s="46"/>
      <c r="JYD1" s="46"/>
      <c r="JYE1" s="46"/>
      <c r="JYF1" s="46"/>
      <c r="JYG1" s="46"/>
      <c r="JYH1" s="46"/>
      <c r="JYI1" s="46"/>
      <c r="JYJ1" s="46"/>
      <c r="JYK1" s="46"/>
      <c r="JYL1" s="46"/>
      <c r="JYM1" s="46"/>
      <c r="JYN1" s="46"/>
      <c r="JYO1" s="46"/>
      <c r="JYP1" s="46"/>
      <c r="JYQ1" s="46"/>
      <c r="JYR1" s="46"/>
      <c r="JYS1" s="46"/>
      <c r="JYT1" s="46"/>
      <c r="JYU1" s="46"/>
      <c r="JYV1" s="46"/>
      <c r="JYW1" s="46"/>
      <c r="JYX1" s="46"/>
      <c r="JYY1" s="46"/>
      <c r="JYZ1" s="46"/>
      <c r="JZA1" s="46"/>
      <c r="JZB1" s="46"/>
      <c r="JZC1" s="46"/>
      <c r="JZD1" s="46"/>
      <c r="JZE1" s="46"/>
      <c r="JZF1" s="46"/>
      <c r="JZG1" s="46"/>
      <c r="JZH1" s="46"/>
      <c r="JZI1" s="46"/>
      <c r="JZJ1" s="46"/>
      <c r="JZK1" s="46"/>
      <c r="JZL1" s="46"/>
      <c r="JZM1" s="46"/>
      <c r="JZN1" s="46"/>
      <c r="JZO1" s="46"/>
      <c r="JZP1" s="46"/>
      <c r="JZQ1" s="46"/>
      <c r="JZR1" s="46"/>
      <c r="JZS1" s="46"/>
      <c r="JZT1" s="46"/>
      <c r="JZU1" s="46"/>
      <c r="JZV1" s="46"/>
      <c r="JZW1" s="46"/>
      <c r="JZX1" s="46"/>
      <c r="JZY1" s="46"/>
      <c r="JZZ1" s="46"/>
      <c r="KAA1" s="46"/>
      <c r="KAB1" s="46"/>
      <c r="KAC1" s="46"/>
      <c r="KAD1" s="46"/>
      <c r="KAE1" s="46"/>
      <c r="KAF1" s="46"/>
      <c r="KAG1" s="46"/>
      <c r="KAH1" s="46"/>
      <c r="KAI1" s="46"/>
      <c r="KAJ1" s="46"/>
      <c r="KAK1" s="46"/>
      <c r="KAL1" s="46"/>
      <c r="KAM1" s="46"/>
      <c r="KAN1" s="46"/>
      <c r="KAO1" s="46"/>
      <c r="KAP1" s="46"/>
      <c r="KAQ1" s="46"/>
      <c r="KAR1" s="46"/>
      <c r="KAS1" s="46"/>
      <c r="KAT1" s="46"/>
      <c r="KAU1" s="46"/>
      <c r="KAV1" s="46"/>
      <c r="KAW1" s="46"/>
      <c r="KAX1" s="46"/>
      <c r="KAY1" s="46"/>
      <c r="KAZ1" s="46"/>
      <c r="KBA1" s="46"/>
      <c r="KBB1" s="46"/>
      <c r="KBC1" s="46"/>
      <c r="KBD1" s="46"/>
      <c r="KBE1" s="46"/>
      <c r="KBF1" s="46"/>
      <c r="KBG1" s="46"/>
      <c r="KBH1" s="46"/>
      <c r="KBI1" s="46"/>
      <c r="KBJ1" s="46"/>
      <c r="KBK1" s="46"/>
      <c r="KBL1" s="46"/>
      <c r="KBM1" s="46"/>
      <c r="KBN1" s="46"/>
      <c r="KBO1" s="46"/>
      <c r="KBP1" s="46"/>
      <c r="KBQ1" s="46"/>
      <c r="KBR1" s="46"/>
      <c r="KBS1" s="46"/>
      <c r="KBT1" s="46"/>
      <c r="KBU1" s="46"/>
      <c r="KBV1" s="46"/>
      <c r="KBW1" s="46"/>
      <c r="KBX1" s="46"/>
      <c r="KBY1" s="46"/>
      <c r="KBZ1" s="46"/>
      <c r="KCA1" s="46"/>
      <c r="KCB1" s="46"/>
      <c r="KCC1" s="46"/>
      <c r="KCD1" s="46"/>
      <c r="KCE1" s="46"/>
      <c r="KCF1" s="46"/>
      <c r="KCG1" s="46"/>
      <c r="KCH1" s="46"/>
      <c r="KCI1" s="46"/>
      <c r="KCJ1" s="46"/>
      <c r="KCK1" s="46"/>
      <c r="KCL1" s="46"/>
      <c r="KCM1" s="46"/>
      <c r="KCN1" s="46"/>
      <c r="KCO1" s="46"/>
      <c r="KCP1" s="46"/>
      <c r="KCQ1" s="46"/>
      <c r="KCR1" s="46"/>
      <c r="KCS1" s="46"/>
      <c r="KCT1" s="46"/>
      <c r="KCU1" s="46"/>
      <c r="KCV1" s="46"/>
      <c r="KCW1" s="46"/>
      <c r="KCX1" s="46"/>
      <c r="KCY1" s="46"/>
      <c r="KCZ1" s="46"/>
      <c r="KDA1" s="46"/>
      <c r="KDB1" s="46"/>
      <c r="KDC1" s="46"/>
      <c r="KDD1" s="46"/>
      <c r="KDE1" s="46"/>
      <c r="KDF1" s="46"/>
      <c r="KDG1" s="46"/>
      <c r="KDH1" s="46"/>
      <c r="KDI1" s="46"/>
      <c r="KDJ1" s="46"/>
      <c r="KDK1" s="46"/>
      <c r="KDL1" s="46"/>
      <c r="KDM1" s="46"/>
      <c r="KDN1" s="46"/>
      <c r="KDO1" s="46"/>
      <c r="KDP1" s="46"/>
      <c r="KDQ1" s="46"/>
      <c r="KDR1" s="46"/>
      <c r="KDS1" s="46"/>
      <c r="KDT1" s="46"/>
      <c r="KDU1" s="46"/>
      <c r="KDV1" s="46"/>
      <c r="KDW1" s="46"/>
      <c r="KDX1" s="46"/>
      <c r="KDY1" s="46"/>
      <c r="KDZ1" s="46"/>
      <c r="KEA1" s="46"/>
      <c r="KEB1" s="46"/>
      <c r="KEC1" s="46"/>
      <c r="KED1" s="46"/>
      <c r="KEE1" s="46"/>
      <c r="KEF1" s="46"/>
      <c r="KEG1" s="46"/>
      <c r="KEH1" s="46"/>
      <c r="KEI1" s="46"/>
      <c r="KEJ1" s="46"/>
      <c r="KEK1" s="46"/>
      <c r="KEL1" s="46"/>
      <c r="KEM1" s="46"/>
      <c r="KEN1" s="46"/>
      <c r="KEO1" s="46"/>
      <c r="KEP1" s="46"/>
      <c r="KEQ1" s="46"/>
      <c r="KER1" s="46"/>
      <c r="KES1" s="46"/>
      <c r="KET1" s="46"/>
      <c r="KEU1" s="46"/>
      <c r="KEV1" s="46"/>
      <c r="KEW1" s="46"/>
      <c r="KEX1" s="46"/>
      <c r="KEY1" s="46"/>
      <c r="KEZ1" s="46"/>
      <c r="KFA1" s="46"/>
      <c r="KFB1" s="46"/>
      <c r="KFC1" s="46"/>
      <c r="KFD1" s="46"/>
      <c r="KFE1" s="46"/>
      <c r="KFF1" s="46"/>
      <c r="KFG1" s="46"/>
      <c r="KFH1" s="46"/>
      <c r="KFI1" s="46"/>
      <c r="KFJ1" s="46"/>
      <c r="KFK1" s="46"/>
      <c r="KFL1" s="46"/>
      <c r="KFM1" s="46"/>
      <c r="KFN1" s="46"/>
      <c r="KFO1" s="46"/>
      <c r="KFP1" s="46"/>
      <c r="KFQ1" s="46"/>
      <c r="KFR1" s="46"/>
      <c r="KFS1" s="46"/>
      <c r="KFT1" s="46"/>
      <c r="KFU1" s="46"/>
      <c r="KFV1" s="46"/>
      <c r="KFW1" s="46"/>
      <c r="KFX1" s="46"/>
      <c r="KFY1" s="46"/>
      <c r="KFZ1" s="46"/>
      <c r="KGA1" s="46"/>
      <c r="KGB1" s="46"/>
      <c r="KGC1" s="46"/>
      <c r="KGD1" s="46"/>
      <c r="KGE1" s="46"/>
      <c r="KGF1" s="46"/>
      <c r="KGG1" s="46"/>
      <c r="KGH1" s="46"/>
      <c r="KGI1" s="46"/>
      <c r="KGJ1" s="46"/>
      <c r="KGK1" s="46"/>
      <c r="KGL1" s="46"/>
      <c r="KGM1" s="46"/>
      <c r="KGN1" s="46"/>
      <c r="KGO1" s="46"/>
      <c r="KGP1" s="46"/>
      <c r="KGQ1" s="46"/>
      <c r="KGR1" s="46"/>
      <c r="KGS1" s="46"/>
      <c r="KGT1" s="46"/>
      <c r="KGU1" s="46"/>
      <c r="KGV1" s="46"/>
      <c r="KGW1" s="46"/>
      <c r="KGX1" s="46"/>
      <c r="KGY1" s="46"/>
      <c r="KGZ1" s="46"/>
      <c r="KHA1" s="46"/>
      <c r="KHB1" s="46"/>
      <c r="KHC1" s="46"/>
      <c r="KHD1" s="46"/>
      <c r="KHE1" s="46"/>
      <c r="KHF1" s="46"/>
      <c r="KHG1" s="46"/>
      <c r="KHH1" s="46"/>
      <c r="KHI1" s="46"/>
      <c r="KHJ1" s="46"/>
      <c r="KHK1" s="46"/>
      <c r="KHL1" s="46"/>
      <c r="KHM1" s="46"/>
      <c r="KHN1" s="46"/>
      <c r="KHO1" s="46"/>
      <c r="KHP1" s="46"/>
      <c r="KHQ1" s="46"/>
      <c r="KHR1" s="46"/>
      <c r="KHS1" s="46"/>
      <c r="KHT1" s="46"/>
      <c r="KHU1" s="46"/>
      <c r="KHV1" s="46"/>
      <c r="KHW1" s="46"/>
      <c r="KHX1" s="46"/>
      <c r="KHY1" s="46"/>
      <c r="KHZ1" s="46"/>
      <c r="KIA1" s="46"/>
      <c r="KIB1" s="46"/>
      <c r="KIC1" s="46"/>
      <c r="KID1" s="46"/>
      <c r="KIE1" s="46"/>
      <c r="KIF1" s="46"/>
      <c r="KIG1" s="46"/>
      <c r="KIH1" s="46"/>
      <c r="KII1" s="46"/>
      <c r="KIJ1" s="46"/>
      <c r="KIK1" s="46"/>
      <c r="KIL1" s="46"/>
      <c r="KIM1" s="46"/>
      <c r="KIN1" s="46"/>
      <c r="KIO1" s="46"/>
      <c r="KIP1" s="46"/>
      <c r="KIQ1" s="46"/>
      <c r="KIR1" s="46"/>
      <c r="KIS1" s="46"/>
      <c r="KIT1" s="46"/>
      <c r="KIU1" s="46"/>
      <c r="KIV1" s="46"/>
      <c r="KIW1" s="46"/>
      <c r="KIX1" s="46"/>
      <c r="KIY1" s="46"/>
      <c r="KIZ1" s="46"/>
      <c r="KJA1" s="46"/>
      <c r="KJB1" s="46"/>
      <c r="KJC1" s="46"/>
      <c r="KJD1" s="46"/>
      <c r="KJE1" s="46"/>
      <c r="KJF1" s="46"/>
      <c r="KJG1" s="46"/>
      <c r="KJH1" s="46"/>
      <c r="KJI1" s="46"/>
      <c r="KJJ1" s="46"/>
      <c r="KJK1" s="46"/>
      <c r="KJL1" s="46"/>
      <c r="KJM1" s="46"/>
      <c r="KJN1" s="46"/>
      <c r="KJO1" s="46"/>
      <c r="KJP1" s="46"/>
      <c r="KJQ1" s="46"/>
      <c r="KJR1" s="46"/>
      <c r="KJS1" s="46"/>
      <c r="KJT1" s="46"/>
      <c r="KJU1" s="46"/>
      <c r="KJV1" s="46"/>
      <c r="KJW1" s="46"/>
      <c r="KJX1" s="46"/>
      <c r="KJY1" s="46"/>
      <c r="KJZ1" s="46"/>
      <c r="KKA1" s="46"/>
      <c r="KKB1" s="46"/>
      <c r="KKC1" s="46"/>
      <c r="KKD1" s="46"/>
      <c r="KKE1" s="46"/>
      <c r="KKF1" s="46"/>
      <c r="KKG1" s="46"/>
      <c r="KKH1" s="46"/>
      <c r="KKI1" s="46"/>
      <c r="KKJ1" s="46"/>
      <c r="KKK1" s="46"/>
      <c r="KKL1" s="46"/>
      <c r="KKM1" s="46"/>
      <c r="KKN1" s="46"/>
      <c r="KKO1" s="46"/>
      <c r="KKP1" s="46"/>
      <c r="KKQ1" s="46"/>
      <c r="KKR1" s="46"/>
      <c r="KKS1" s="46"/>
      <c r="KKT1" s="46"/>
      <c r="KKU1" s="46"/>
      <c r="KKV1" s="46"/>
      <c r="KKW1" s="46"/>
      <c r="KKX1" s="46"/>
      <c r="KKY1" s="46"/>
      <c r="KKZ1" s="46"/>
      <c r="KLA1" s="46"/>
      <c r="KLB1" s="46"/>
      <c r="KLC1" s="46"/>
      <c r="KLD1" s="46"/>
      <c r="KLE1" s="46"/>
      <c r="KLF1" s="46"/>
      <c r="KLG1" s="46"/>
      <c r="KLH1" s="46"/>
      <c r="KLI1" s="46"/>
      <c r="KLJ1" s="46"/>
      <c r="KLK1" s="46"/>
      <c r="KLL1" s="46"/>
      <c r="KLM1" s="46"/>
      <c r="KLN1" s="46"/>
      <c r="KLO1" s="46"/>
      <c r="KLP1" s="46"/>
      <c r="KLQ1" s="46"/>
      <c r="KLR1" s="46"/>
      <c r="KLS1" s="46"/>
      <c r="KLT1" s="46"/>
      <c r="KLU1" s="46"/>
      <c r="KLV1" s="46"/>
      <c r="KLW1" s="46"/>
      <c r="KLX1" s="46"/>
      <c r="KLY1" s="46"/>
      <c r="KLZ1" s="46"/>
      <c r="KMA1" s="46"/>
      <c r="KMB1" s="46"/>
      <c r="KMC1" s="46"/>
      <c r="KMD1" s="46"/>
      <c r="KME1" s="46"/>
      <c r="KMF1" s="46"/>
      <c r="KMG1" s="46"/>
      <c r="KMH1" s="46"/>
      <c r="KMI1" s="46"/>
      <c r="KMJ1" s="46"/>
      <c r="KMK1" s="46"/>
      <c r="KML1" s="46"/>
      <c r="KMM1" s="46"/>
      <c r="KMN1" s="46"/>
      <c r="KMO1" s="46"/>
      <c r="KMP1" s="46"/>
      <c r="KMQ1" s="46"/>
      <c r="KMR1" s="46"/>
      <c r="KMS1" s="46"/>
      <c r="KMT1" s="46"/>
      <c r="KMU1" s="46"/>
      <c r="KMV1" s="46"/>
      <c r="KMW1" s="46"/>
      <c r="KMX1" s="46"/>
      <c r="KMY1" s="46"/>
      <c r="KMZ1" s="46"/>
      <c r="KNA1" s="46"/>
      <c r="KNB1" s="46"/>
      <c r="KNC1" s="46"/>
      <c r="KND1" s="46"/>
      <c r="KNE1" s="46"/>
      <c r="KNF1" s="46"/>
      <c r="KNG1" s="46"/>
      <c r="KNH1" s="46"/>
      <c r="KNI1" s="46"/>
      <c r="KNJ1" s="46"/>
      <c r="KNK1" s="46"/>
      <c r="KNL1" s="46"/>
      <c r="KNM1" s="46"/>
      <c r="KNN1" s="46"/>
      <c r="KNO1" s="46"/>
      <c r="KNP1" s="46"/>
      <c r="KNQ1" s="46"/>
      <c r="KNR1" s="46"/>
      <c r="KNS1" s="46"/>
      <c r="KNT1" s="46"/>
      <c r="KNU1" s="46"/>
      <c r="KNV1" s="46"/>
      <c r="KNW1" s="46"/>
      <c r="KNX1" s="46"/>
      <c r="KNY1" s="46"/>
      <c r="KNZ1" s="46"/>
      <c r="KOA1" s="46"/>
      <c r="KOB1" s="46"/>
      <c r="KOC1" s="46"/>
      <c r="KOD1" s="46"/>
      <c r="KOE1" s="46"/>
      <c r="KOF1" s="46"/>
      <c r="KOG1" s="46"/>
      <c r="KOH1" s="46"/>
      <c r="KOI1" s="46"/>
      <c r="KOJ1" s="46"/>
      <c r="KOK1" s="46"/>
      <c r="KOL1" s="46"/>
      <c r="KOM1" s="46"/>
      <c r="KON1" s="46"/>
      <c r="KOO1" s="46"/>
      <c r="KOP1" s="46"/>
      <c r="KOQ1" s="46"/>
      <c r="KOR1" s="46"/>
      <c r="KOS1" s="46"/>
      <c r="KOT1" s="46"/>
      <c r="KOU1" s="46"/>
      <c r="KOV1" s="46"/>
      <c r="KOW1" s="46"/>
      <c r="KOX1" s="46"/>
      <c r="KOY1" s="46"/>
      <c r="KOZ1" s="46"/>
      <c r="KPA1" s="46"/>
      <c r="KPB1" s="46"/>
      <c r="KPC1" s="46"/>
      <c r="KPD1" s="46"/>
      <c r="KPE1" s="46"/>
      <c r="KPF1" s="46"/>
      <c r="KPG1" s="46"/>
      <c r="KPH1" s="46"/>
      <c r="KPI1" s="46"/>
      <c r="KPJ1" s="46"/>
      <c r="KPK1" s="46"/>
      <c r="KPL1" s="46"/>
      <c r="KPM1" s="46"/>
      <c r="KPN1" s="46"/>
      <c r="KPO1" s="46"/>
      <c r="KPP1" s="46"/>
      <c r="KPQ1" s="46"/>
      <c r="KPR1" s="46"/>
      <c r="KPS1" s="46"/>
      <c r="KPT1" s="46"/>
      <c r="KPU1" s="46"/>
      <c r="KPV1" s="46"/>
      <c r="KPW1" s="46"/>
      <c r="KPX1" s="46"/>
      <c r="KPY1" s="46"/>
      <c r="KPZ1" s="46"/>
      <c r="KQA1" s="46"/>
      <c r="KQB1" s="46"/>
      <c r="KQC1" s="46"/>
      <c r="KQD1" s="46"/>
      <c r="KQE1" s="46"/>
      <c r="KQF1" s="46"/>
      <c r="KQG1" s="46"/>
      <c r="KQH1" s="46"/>
      <c r="KQI1" s="46"/>
      <c r="KQJ1" s="46"/>
      <c r="KQK1" s="46"/>
      <c r="KQL1" s="46"/>
      <c r="KQM1" s="46"/>
      <c r="KQN1" s="46"/>
      <c r="KQO1" s="46"/>
      <c r="KQP1" s="46"/>
      <c r="KQQ1" s="46"/>
      <c r="KQR1" s="46"/>
      <c r="KQS1" s="46"/>
      <c r="KQT1" s="46"/>
      <c r="KQU1" s="46"/>
      <c r="KQV1" s="46"/>
      <c r="KQW1" s="46"/>
      <c r="KQX1" s="46"/>
      <c r="KQY1" s="46"/>
      <c r="KQZ1" s="46"/>
      <c r="KRA1" s="46"/>
      <c r="KRB1" s="46"/>
      <c r="KRC1" s="46"/>
      <c r="KRD1" s="46"/>
      <c r="KRE1" s="46"/>
      <c r="KRF1" s="46"/>
      <c r="KRG1" s="46"/>
      <c r="KRH1" s="46"/>
      <c r="KRI1" s="46"/>
      <c r="KRJ1" s="46"/>
      <c r="KRK1" s="46"/>
      <c r="KRL1" s="46"/>
      <c r="KRM1" s="46"/>
      <c r="KRN1" s="46"/>
      <c r="KRO1" s="46"/>
      <c r="KRP1" s="46"/>
      <c r="KRQ1" s="46"/>
      <c r="KRR1" s="46"/>
      <c r="KRS1" s="46"/>
      <c r="KRT1" s="46"/>
      <c r="KRU1" s="46"/>
      <c r="KRV1" s="46"/>
      <c r="KRW1" s="46"/>
      <c r="KRX1" s="46"/>
      <c r="KRY1" s="46"/>
      <c r="KRZ1" s="46"/>
      <c r="KSA1" s="46"/>
      <c r="KSB1" s="46"/>
      <c r="KSC1" s="46"/>
      <c r="KSD1" s="46"/>
      <c r="KSE1" s="46"/>
      <c r="KSF1" s="46"/>
      <c r="KSG1" s="46"/>
      <c r="KSH1" s="46"/>
      <c r="KSI1" s="46"/>
      <c r="KSJ1" s="46"/>
      <c r="KSK1" s="46"/>
      <c r="KSL1" s="46"/>
      <c r="KSM1" s="46"/>
      <c r="KSN1" s="46"/>
      <c r="KSO1" s="46"/>
      <c r="KSP1" s="46"/>
      <c r="KSQ1" s="46"/>
      <c r="KSR1" s="46"/>
      <c r="KSS1" s="46"/>
      <c r="KST1" s="46"/>
      <c r="KSU1" s="46"/>
      <c r="KSV1" s="46"/>
      <c r="KSW1" s="46"/>
      <c r="KSX1" s="46"/>
      <c r="KSY1" s="46"/>
      <c r="KSZ1" s="46"/>
      <c r="KTA1" s="46"/>
      <c r="KTB1" s="46"/>
      <c r="KTC1" s="46"/>
      <c r="KTD1" s="46"/>
      <c r="KTE1" s="46"/>
      <c r="KTF1" s="46"/>
      <c r="KTG1" s="46"/>
      <c r="KTH1" s="46"/>
      <c r="KTI1" s="46"/>
      <c r="KTJ1" s="46"/>
      <c r="KTK1" s="46"/>
      <c r="KTL1" s="46"/>
      <c r="KTM1" s="46"/>
      <c r="KTN1" s="46"/>
      <c r="KTO1" s="46"/>
      <c r="KTP1" s="46"/>
      <c r="KTQ1" s="46"/>
      <c r="KTR1" s="46"/>
      <c r="KTS1" s="46"/>
      <c r="KTT1" s="46"/>
      <c r="KTU1" s="46"/>
      <c r="KTV1" s="46"/>
      <c r="KTW1" s="46"/>
      <c r="KTX1" s="46"/>
      <c r="KTY1" s="46"/>
      <c r="KTZ1" s="46"/>
      <c r="KUA1" s="46"/>
      <c r="KUB1" s="46"/>
      <c r="KUC1" s="46"/>
      <c r="KUD1" s="46"/>
      <c r="KUE1" s="46"/>
      <c r="KUF1" s="46"/>
      <c r="KUG1" s="46"/>
      <c r="KUH1" s="46"/>
      <c r="KUI1" s="46"/>
      <c r="KUJ1" s="46"/>
      <c r="KUK1" s="46"/>
      <c r="KUL1" s="46"/>
      <c r="KUM1" s="46"/>
      <c r="KUN1" s="46"/>
      <c r="KUO1" s="46"/>
      <c r="KUP1" s="46"/>
      <c r="KUQ1" s="46"/>
      <c r="KUR1" s="46"/>
      <c r="KUS1" s="46"/>
      <c r="KUT1" s="46"/>
      <c r="KUU1" s="46"/>
      <c r="KUV1" s="46"/>
      <c r="KUW1" s="46"/>
      <c r="KUX1" s="46"/>
      <c r="KUY1" s="46"/>
      <c r="KUZ1" s="46"/>
      <c r="KVA1" s="46"/>
      <c r="KVB1" s="46"/>
      <c r="KVC1" s="46"/>
      <c r="KVD1" s="46"/>
      <c r="KVE1" s="46"/>
      <c r="KVF1" s="46"/>
      <c r="KVG1" s="46"/>
      <c r="KVH1" s="46"/>
      <c r="KVI1" s="46"/>
      <c r="KVJ1" s="46"/>
      <c r="KVK1" s="46"/>
      <c r="KVL1" s="46"/>
      <c r="KVM1" s="46"/>
      <c r="KVN1" s="46"/>
      <c r="KVO1" s="46"/>
      <c r="KVP1" s="46"/>
      <c r="KVQ1" s="46"/>
      <c r="KVR1" s="46"/>
      <c r="KVS1" s="46"/>
      <c r="KVT1" s="46"/>
      <c r="KVU1" s="46"/>
      <c r="KVV1" s="46"/>
      <c r="KVW1" s="46"/>
      <c r="KVX1" s="46"/>
      <c r="KVY1" s="46"/>
      <c r="KVZ1" s="46"/>
      <c r="KWA1" s="46"/>
      <c r="KWB1" s="46"/>
      <c r="KWC1" s="46"/>
      <c r="KWD1" s="46"/>
      <c r="KWE1" s="46"/>
      <c r="KWF1" s="46"/>
      <c r="KWG1" s="46"/>
      <c r="KWH1" s="46"/>
      <c r="KWI1" s="46"/>
      <c r="KWJ1" s="46"/>
      <c r="KWK1" s="46"/>
      <c r="KWL1" s="46"/>
      <c r="KWM1" s="46"/>
      <c r="KWN1" s="46"/>
      <c r="KWO1" s="46"/>
      <c r="KWP1" s="46"/>
      <c r="KWQ1" s="46"/>
      <c r="KWR1" s="46"/>
      <c r="KWS1" s="46"/>
      <c r="KWT1" s="46"/>
      <c r="KWU1" s="46"/>
      <c r="KWV1" s="46"/>
      <c r="KWW1" s="46"/>
      <c r="KWX1" s="46"/>
      <c r="KWY1" s="46"/>
      <c r="KWZ1" s="46"/>
      <c r="KXA1" s="46"/>
      <c r="KXB1" s="46"/>
      <c r="KXC1" s="46"/>
      <c r="KXD1" s="46"/>
      <c r="KXE1" s="46"/>
      <c r="KXF1" s="46"/>
      <c r="KXG1" s="46"/>
      <c r="KXH1" s="46"/>
      <c r="KXI1" s="46"/>
      <c r="KXJ1" s="46"/>
      <c r="KXK1" s="46"/>
      <c r="KXL1" s="46"/>
      <c r="KXM1" s="46"/>
      <c r="KXN1" s="46"/>
      <c r="KXO1" s="46"/>
      <c r="KXP1" s="46"/>
      <c r="KXQ1" s="46"/>
      <c r="KXR1" s="46"/>
      <c r="KXS1" s="46"/>
      <c r="KXT1" s="46"/>
      <c r="KXU1" s="46"/>
      <c r="KXV1" s="46"/>
      <c r="KXW1" s="46"/>
      <c r="KXX1" s="46"/>
      <c r="KXY1" s="46"/>
      <c r="KXZ1" s="46"/>
      <c r="KYA1" s="46"/>
      <c r="KYB1" s="46"/>
      <c r="KYC1" s="46"/>
      <c r="KYD1" s="46"/>
      <c r="KYE1" s="46"/>
      <c r="KYF1" s="46"/>
      <c r="KYG1" s="46"/>
      <c r="KYH1" s="46"/>
      <c r="KYI1" s="46"/>
      <c r="KYJ1" s="46"/>
      <c r="KYK1" s="46"/>
      <c r="KYL1" s="46"/>
      <c r="KYM1" s="46"/>
      <c r="KYN1" s="46"/>
      <c r="KYO1" s="46"/>
      <c r="KYP1" s="46"/>
      <c r="KYQ1" s="46"/>
      <c r="KYR1" s="46"/>
      <c r="KYS1" s="46"/>
      <c r="KYT1" s="46"/>
      <c r="KYU1" s="46"/>
      <c r="KYV1" s="46"/>
      <c r="KYW1" s="46"/>
      <c r="KYX1" s="46"/>
      <c r="KYY1" s="46"/>
      <c r="KYZ1" s="46"/>
      <c r="KZA1" s="46"/>
      <c r="KZB1" s="46"/>
      <c r="KZC1" s="46"/>
      <c r="KZD1" s="46"/>
      <c r="KZE1" s="46"/>
      <c r="KZF1" s="46"/>
      <c r="KZG1" s="46"/>
      <c r="KZH1" s="46"/>
      <c r="KZI1" s="46"/>
      <c r="KZJ1" s="46"/>
      <c r="KZK1" s="46"/>
      <c r="KZL1" s="46"/>
      <c r="KZM1" s="46"/>
      <c r="KZN1" s="46"/>
      <c r="KZO1" s="46"/>
      <c r="KZP1" s="46"/>
      <c r="KZQ1" s="46"/>
      <c r="KZR1" s="46"/>
      <c r="KZS1" s="46"/>
      <c r="KZT1" s="46"/>
      <c r="KZU1" s="46"/>
      <c r="KZV1" s="46"/>
      <c r="KZW1" s="46"/>
      <c r="KZX1" s="46"/>
      <c r="KZY1" s="46"/>
      <c r="KZZ1" s="46"/>
      <c r="LAA1" s="46"/>
      <c r="LAB1" s="46"/>
      <c r="LAC1" s="46"/>
      <c r="LAD1" s="46"/>
      <c r="LAE1" s="46"/>
      <c r="LAF1" s="46"/>
      <c r="LAG1" s="46"/>
      <c r="LAH1" s="46"/>
      <c r="LAI1" s="46"/>
      <c r="LAJ1" s="46"/>
      <c r="LAK1" s="46"/>
      <c r="LAL1" s="46"/>
      <c r="LAM1" s="46"/>
      <c r="LAN1" s="46"/>
      <c r="LAO1" s="46"/>
      <c r="LAP1" s="46"/>
      <c r="LAQ1" s="46"/>
      <c r="LAR1" s="46"/>
      <c r="LAS1" s="46"/>
      <c r="LAT1" s="46"/>
      <c r="LAU1" s="46"/>
      <c r="LAV1" s="46"/>
      <c r="LAW1" s="46"/>
      <c r="LAX1" s="46"/>
      <c r="LAY1" s="46"/>
      <c r="LAZ1" s="46"/>
      <c r="LBA1" s="46"/>
      <c r="LBB1" s="46"/>
      <c r="LBC1" s="46"/>
      <c r="LBD1" s="46"/>
      <c r="LBE1" s="46"/>
      <c r="LBF1" s="46"/>
      <c r="LBG1" s="46"/>
      <c r="LBH1" s="46"/>
      <c r="LBI1" s="46"/>
      <c r="LBJ1" s="46"/>
      <c r="LBK1" s="46"/>
      <c r="LBL1" s="46"/>
      <c r="LBM1" s="46"/>
      <c r="LBN1" s="46"/>
      <c r="LBO1" s="46"/>
      <c r="LBP1" s="46"/>
      <c r="LBQ1" s="46"/>
      <c r="LBR1" s="46"/>
      <c r="LBS1" s="46"/>
      <c r="LBT1" s="46"/>
      <c r="LBU1" s="46"/>
      <c r="LBV1" s="46"/>
      <c r="LBW1" s="46"/>
      <c r="LBX1" s="46"/>
      <c r="LBY1" s="46"/>
      <c r="LBZ1" s="46"/>
      <c r="LCA1" s="46"/>
      <c r="LCB1" s="46"/>
      <c r="LCC1" s="46"/>
      <c r="LCD1" s="46"/>
      <c r="LCE1" s="46"/>
      <c r="LCF1" s="46"/>
      <c r="LCG1" s="46"/>
      <c r="LCH1" s="46"/>
      <c r="LCI1" s="46"/>
      <c r="LCJ1" s="46"/>
      <c r="LCK1" s="46"/>
      <c r="LCL1" s="46"/>
      <c r="LCM1" s="46"/>
      <c r="LCN1" s="46"/>
      <c r="LCO1" s="46"/>
      <c r="LCP1" s="46"/>
      <c r="LCQ1" s="46"/>
      <c r="LCR1" s="46"/>
      <c r="LCS1" s="46"/>
      <c r="LCT1" s="46"/>
      <c r="LCU1" s="46"/>
      <c r="LCV1" s="46"/>
      <c r="LCW1" s="46"/>
      <c r="LCX1" s="46"/>
      <c r="LCY1" s="46"/>
      <c r="LCZ1" s="46"/>
      <c r="LDA1" s="46"/>
      <c r="LDB1" s="46"/>
      <c r="LDC1" s="46"/>
      <c r="LDD1" s="46"/>
      <c r="LDE1" s="46"/>
      <c r="LDF1" s="46"/>
      <c r="LDG1" s="46"/>
      <c r="LDH1" s="46"/>
      <c r="LDI1" s="46"/>
      <c r="LDJ1" s="46"/>
      <c r="LDK1" s="46"/>
      <c r="LDL1" s="46"/>
      <c r="LDM1" s="46"/>
      <c r="LDN1" s="46"/>
      <c r="LDO1" s="46"/>
      <c r="LDP1" s="46"/>
      <c r="LDQ1" s="46"/>
      <c r="LDR1" s="46"/>
      <c r="LDS1" s="46"/>
      <c r="LDT1" s="46"/>
      <c r="LDU1" s="46"/>
      <c r="LDV1" s="46"/>
      <c r="LDW1" s="46"/>
      <c r="LDX1" s="46"/>
      <c r="LDY1" s="46"/>
      <c r="LDZ1" s="46"/>
      <c r="LEA1" s="46"/>
      <c r="LEB1" s="46"/>
      <c r="LEC1" s="46"/>
      <c r="LED1" s="46"/>
      <c r="LEE1" s="46"/>
      <c r="LEF1" s="46"/>
      <c r="LEG1" s="46"/>
      <c r="LEH1" s="46"/>
      <c r="LEI1" s="46"/>
      <c r="LEJ1" s="46"/>
      <c r="LEK1" s="46"/>
      <c r="LEL1" s="46"/>
      <c r="LEM1" s="46"/>
      <c r="LEN1" s="46"/>
      <c r="LEO1" s="46"/>
      <c r="LEP1" s="46"/>
      <c r="LEQ1" s="46"/>
      <c r="LER1" s="46"/>
      <c r="LES1" s="46"/>
      <c r="LET1" s="46"/>
      <c r="LEU1" s="46"/>
      <c r="LEV1" s="46"/>
      <c r="LEW1" s="46"/>
      <c r="LEX1" s="46"/>
      <c r="LEY1" s="46"/>
      <c r="LEZ1" s="46"/>
      <c r="LFA1" s="46"/>
      <c r="LFB1" s="46"/>
      <c r="LFC1" s="46"/>
      <c r="LFD1" s="46"/>
      <c r="LFE1" s="46"/>
      <c r="LFF1" s="46"/>
      <c r="LFG1" s="46"/>
      <c r="LFH1" s="46"/>
      <c r="LFI1" s="46"/>
      <c r="LFJ1" s="46"/>
      <c r="LFK1" s="46"/>
      <c r="LFL1" s="46"/>
      <c r="LFM1" s="46"/>
      <c r="LFN1" s="46"/>
      <c r="LFO1" s="46"/>
      <c r="LFP1" s="46"/>
      <c r="LFQ1" s="46"/>
      <c r="LFR1" s="46"/>
      <c r="LFS1" s="46"/>
      <c r="LFT1" s="46"/>
      <c r="LFU1" s="46"/>
      <c r="LFV1" s="46"/>
      <c r="LFW1" s="46"/>
      <c r="LFX1" s="46"/>
      <c r="LFY1" s="46"/>
      <c r="LFZ1" s="46"/>
      <c r="LGA1" s="46"/>
      <c r="LGB1" s="46"/>
      <c r="LGC1" s="46"/>
      <c r="LGD1" s="46"/>
      <c r="LGE1" s="46"/>
      <c r="LGF1" s="46"/>
      <c r="LGG1" s="46"/>
      <c r="LGH1" s="46"/>
      <c r="LGI1" s="46"/>
      <c r="LGJ1" s="46"/>
      <c r="LGK1" s="46"/>
      <c r="LGL1" s="46"/>
      <c r="LGM1" s="46"/>
      <c r="LGN1" s="46"/>
      <c r="LGO1" s="46"/>
      <c r="LGP1" s="46"/>
      <c r="LGQ1" s="46"/>
      <c r="LGR1" s="46"/>
      <c r="LGS1" s="46"/>
      <c r="LGT1" s="46"/>
      <c r="LGU1" s="46"/>
      <c r="LGV1" s="46"/>
      <c r="LGW1" s="46"/>
      <c r="LGX1" s="46"/>
      <c r="LGY1" s="46"/>
      <c r="LGZ1" s="46"/>
      <c r="LHA1" s="46"/>
      <c r="LHB1" s="46"/>
      <c r="LHC1" s="46"/>
      <c r="LHD1" s="46"/>
      <c r="LHE1" s="46"/>
      <c r="LHF1" s="46"/>
      <c r="LHG1" s="46"/>
      <c r="LHH1" s="46"/>
      <c r="LHI1" s="46"/>
      <c r="LHJ1" s="46"/>
      <c r="LHK1" s="46"/>
      <c r="LHL1" s="46"/>
      <c r="LHM1" s="46"/>
      <c r="LHN1" s="46"/>
      <c r="LHO1" s="46"/>
      <c r="LHP1" s="46"/>
      <c r="LHQ1" s="46"/>
      <c r="LHR1" s="46"/>
      <c r="LHS1" s="46"/>
      <c r="LHT1" s="46"/>
      <c r="LHU1" s="46"/>
      <c r="LHV1" s="46"/>
      <c r="LHW1" s="46"/>
      <c r="LHX1" s="46"/>
      <c r="LHY1" s="46"/>
      <c r="LHZ1" s="46"/>
      <c r="LIA1" s="46"/>
      <c r="LIB1" s="46"/>
      <c r="LIC1" s="46"/>
      <c r="LID1" s="46"/>
      <c r="LIE1" s="46"/>
      <c r="LIF1" s="46"/>
      <c r="LIG1" s="46"/>
      <c r="LIH1" s="46"/>
      <c r="LII1" s="46"/>
      <c r="LIJ1" s="46"/>
      <c r="LIK1" s="46"/>
      <c r="LIL1" s="46"/>
      <c r="LIM1" s="46"/>
      <c r="LIN1" s="46"/>
      <c r="LIO1" s="46"/>
      <c r="LIP1" s="46"/>
      <c r="LIQ1" s="46"/>
      <c r="LIR1" s="46"/>
      <c r="LIS1" s="46"/>
      <c r="LIT1" s="46"/>
      <c r="LIU1" s="46"/>
      <c r="LIV1" s="46"/>
      <c r="LIW1" s="46"/>
      <c r="LIX1" s="46"/>
      <c r="LIY1" s="46"/>
      <c r="LIZ1" s="46"/>
      <c r="LJA1" s="46"/>
      <c r="LJB1" s="46"/>
      <c r="LJC1" s="46"/>
      <c r="LJD1" s="46"/>
      <c r="LJE1" s="46"/>
      <c r="LJF1" s="46"/>
      <c r="LJG1" s="46"/>
      <c r="LJH1" s="46"/>
      <c r="LJI1" s="46"/>
      <c r="LJJ1" s="46"/>
      <c r="LJK1" s="46"/>
      <c r="LJL1" s="46"/>
      <c r="LJM1" s="46"/>
      <c r="LJN1" s="46"/>
      <c r="LJO1" s="46"/>
      <c r="LJP1" s="46"/>
      <c r="LJQ1" s="46"/>
      <c r="LJR1" s="46"/>
      <c r="LJS1" s="46"/>
      <c r="LJT1" s="46"/>
      <c r="LJU1" s="46"/>
      <c r="LJV1" s="46"/>
      <c r="LJW1" s="46"/>
      <c r="LJX1" s="46"/>
      <c r="LJY1" s="46"/>
      <c r="LJZ1" s="46"/>
      <c r="LKA1" s="46"/>
      <c r="LKB1" s="46"/>
      <c r="LKC1" s="46"/>
      <c r="LKD1" s="46"/>
      <c r="LKE1" s="46"/>
      <c r="LKF1" s="46"/>
      <c r="LKG1" s="46"/>
      <c r="LKH1" s="46"/>
      <c r="LKI1" s="46"/>
      <c r="LKJ1" s="46"/>
      <c r="LKK1" s="46"/>
      <c r="LKL1" s="46"/>
      <c r="LKM1" s="46"/>
      <c r="LKN1" s="46"/>
      <c r="LKO1" s="46"/>
      <c r="LKP1" s="46"/>
      <c r="LKQ1" s="46"/>
      <c r="LKR1" s="46"/>
      <c r="LKS1" s="46"/>
      <c r="LKT1" s="46"/>
      <c r="LKU1" s="46"/>
      <c r="LKV1" s="46"/>
      <c r="LKW1" s="46"/>
      <c r="LKX1" s="46"/>
      <c r="LKY1" s="46"/>
      <c r="LKZ1" s="46"/>
      <c r="LLA1" s="46"/>
      <c r="LLB1" s="46"/>
      <c r="LLC1" s="46"/>
      <c r="LLD1" s="46"/>
      <c r="LLE1" s="46"/>
      <c r="LLF1" s="46"/>
      <c r="LLG1" s="46"/>
      <c r="LLH1" s="46"/>
      <c r="LLI1" s="46"/>
      <c r="LLJ1" s="46"/>
      <c r="LLK1" s="46"/>
      <c r="LLL1" s="46"/>
      <c r="LLM1" s="46"/>
      <c r="LLN1" s="46"/>
      <c r="LLO1" s="46"/>
      <c r="LLP1" s="46"/>
      <c r="LLQ1" s="46"/>
      <c r="LLR1" s="46"/>
      <c r="LLS1" s="46"/>
      <c r="LLT1" s="46"/>
      <c r="LLU1" s="46"/>
      <c r="LLV1" s="46"/>
      <c r="LLW1" s="46"/>
      <c r="LLX1" s="46"/>
      <c r="LLY1" s="46"/>
      <c r="LLZ1" s="46"/>
      <c r="LMA1" s="46"/>
      <c r="LMB1" s="46"/>
      <c r="LMC1" s="46"/>
      <c r="LMD1" s="46"/>
      <c r="LME1" s="46"/>
      <c r="LMF1" s="46"/>
      <c r="LMG1" s="46"/>
      <c r="LMH1" s="46"/>
      <c r="LMI1" s="46"/>
      <c r="LMJ1" s="46"/>
      <c r="LMK1" s="46"/>
      <c r="LML1" s="46"/>
      <c r="LMM1" s="46"/>
      <c r="LMN1" s="46"/>
      <c r="LMO1" s="46"/>
      <c r="LMP1" s="46"/>
      <c r="LMQ1" s="46"/>
      <c r="LMR1" s="46"/>
      <c r="LMS1" s="46"/>
      <c r="LMT1" s="46"/>
      <c r="LMU1" s="46"/>
      <c r="LMV1" s="46"/>
      <c r="LMW1" s="46"/>
      <c r="LMX1" s="46"/>
      <c r="LMY1" s="46"/>
      <c r="LMZ1" s="46"/>
      <c r="LNA1" s="46"/>
      <c r="LNB1" s="46"/>
      <c r="LNC1" s="46"/>
      <c r="LND1" s="46"/>
      <c r="LNE1" s="46"/>
      <c r="LNF1" s="46"/>
      <c r="LNG1" s="46"/>
      <c r="LNH1" s="46"/>
      <c r="LNI1" s="46"/>
      <c r="LNJ1" s="46"/>
      <c r="LNK1" s="46"/>
      <c r="LNL1" s="46"/>
      <c r="LNM1" s="46"/>
      <c r="LNN1" s="46"/>
      <c r="LNO1" s="46"/>
      <c r="LNP1" s="46"/>
      <c r="LNQ1" s="46"/>
      <c r="LNR1" s="46"/>
      <c r="LNS1" s="46"/>
      <c r="LNT1" s="46"/>
      <c r="LNU1" s="46"/>
      <c r="LNV1" s="46"/>
      <c r="LNW1" s="46"/>
      <c r="LNX1" s="46"/>
      <c r="LNY1" s="46"/>
      <c r="LNZ1" s="46"/>
      <c r="LOA1" s="46"/>
      <c r="LOB1" s="46"/>
      <c r="LOC1" s="46"/>
      <c r="LOD1" s="46"/>
      <c r="LOE1" s="46"/>
      <c r="LOF1" s="46"/>
      <c r="LOG1" s="46"/>
      <c r="LOH1" s="46"/>
      <c r="LOI1" s="46"/>
      <c r="LOJ1" s="46"/>
      <c r="LOK1" s="46"/>
      <c r="LOL1" s="46"/>
      <c r="LOM1" s="46"/>
      <c r="LON1" s="46"/>
      <c r="LOO1" s="46"/>
      <c r="LOP1" s="46"/>
      <c r="LOQ1" s="46"/>
      <c r="LOR1" s="46"/>
      <c r="LOS1" s="46"/>
      <c r="LOT1" s="46"/>
      <c r="LOU1" s="46"/>
      <c r="LOV1" s="46"/>
      <c r="LOW1" s="46"/>
      <c r="LOX1" s="46"/>
      <c r="LOY1" s="46"/>
      <c r="LOZ1" s="46"/>
      <c r="LPA1" s="46"/>
      <c r="LPB1" s="46"/>
      <c r="LPC1" s="46"/>
      <c r="LPD1" s="46"/>
      <c r="LPE1" s="46"/>
      <c r="LPF1" s="46"/>
      <c r="LPG1" s="46"/>
      <c r="LPH1" s="46"/>
      <c r="LPI1" s="46"/>
      <c r="LPJ1" s="46"/>
      <c r="LPK1" s="46"/>
      <c r="LPL1" s="46"/>
      <c r="LPM1" s="46"/>
      <c r="LPN1" s="46"/>
      <c r="LPO1" s="46"/>
      <c r="LPP1" s="46"/>
      <c r="LPQ1" s="46"/>
      <c r="LPR1" s="46"/>
      <c r="LPS1" s="46"/>
      <c r="LPT1" s="46"/>
      <c r="LPU1" s="46"/>
      <c r="LPV1" s="46"/>
      <c r="LPW1" s="46"/>
      <c r="LPX1" s="46"/>
      <c r="LPY1" s="46"/>
      <c r="LPZ1" s="46"/>
      <c r="LQA1" s="46"/>
      <c r="LQB1" s="46"/>
      <c r="LQC1" s="46"/>
      <c r="LQD1" s="46"/>
      <c r="LQE1" s="46"/>
      <c r="LQF1" s="46"/>
      <c r="LQG1" s="46"/>
      <c r="LQH1" s="46"/>
      <c r="LQI1" s="46"/>
      <c r="LQJ1" s="46"/>
      <c r="LQK1" s="46"/>
      <c r="LQL1" s="46"/>
      <c r="LQM1" s="46"/>
      <c r="LQN1" s="46"/>
      <c r="LQO1" s="46"/>
      <c r="LQP1" s="46"/>
      <c r="LQQ1" s="46"/>
      <c r="LQR1" s="46"/>
      <c r="LQS1" s="46"/>
      <c r="LQT1" s="46"/>
      <c r="LQU1" s="46"/>
      <c r="LQV1" s="46"/>
      <c r="LQW1" s="46"/>
      <c r="LQX1" s="46"/>
      <c r="LQY1" s="46"/>
      <c r="LQZ1" s="46"/>
      <c r="LRA1" s="46"/>
      <c r="LRB1" s="46"/>
      <c r="LRC1" s="46"/>
      <c r="LRD1" s="46"/>
      <c r="LRE1" s="46"/>
      <c r="LRF1" s="46"/>
      <c r="LRG1" s="46"/>
      <c r="LRH1" s="46"/>
      <c r="LRI1" s="46"/>
      <c r="LRJ1" s="46"/>
      <c r="LRK1" s="46"/>
      <c r="LRL1" s="46"/>
      <c r="LRM1" s="46"/>
      <c r="LRN1" s="46"/>
      <c r="LRO1" s="46"/>
      <c r="LRP1" s="46"/>
      <c r="LRQ1" s="46"/>
      <c r="LRR1" s="46"/>
      <c r="LRS1" s="46"/>
      <c r="LRT1" s="46"/>
      <c r="LRU1" s="46"/>
      <c r="LRV1" s="46"/>
      <c r="LRW1" s="46"/>
      <c r="LRX1" s="46"/>
      <c r="LRY1" s="46"/>
      <c r="LRZ1" s="46"/>
      <c r="LSA1" s="46"/>
      <c r="LSB1" s="46"/>
      <c r="LSC1" s="46"/>
      <c r="LSD1" s="46"/>
      <c r="LSE1" s="46"/>
      <c r="LSF1" s="46"/>
      <c r="LSG1" s="46"/>
      <c r="LSH1" s="46"/>
      <c r="LSI1" s="46"/>
      <c r="LSJ1" s="46"/>
      <c r="LSK1" s="46"/>
      <c r="LSL1" s="46"/>
      <c r="LSM1" s="46"/>
      <c r="LSN1" s="46"/>
      <c r="LSO1" s="46"/>
      <c r="LSP1" s="46"/>
      <c r="LSQ1" s="46"/>
      <c r="LSR1" s="46"/>
      <c r="LSS1" s="46"/>
      <c r="LST1" s="46"/>
      <c r="LSU1" s="46"/>
      <c r="LSV1" s="46"/>
      <c r="LSW1" s="46"/>
      <c r="LSX1" s="46"/>
      <c r="LSY1" s="46"/>
      <c r="LSZ1" s="46"/>
      <c r="LTA1" s="46"/>
      <c r="LTB1" s="46"/>
      <c r="LTC1" s="46"/>
      <c r="LTD1" s="46"/>
      <c r="LTE1" s="46"/>
      <c r="LTF1" s="46"/>
      <c r="LTG1" s="46"/>
      <c r="LTH1" s="46"/>
      <c r="LTI1" s="46"/>
      <c r="LTJ1" s="46"/>
      <c r="LTK1" s="46"/>
      <c r="LTL1" s="46"/>
      <c r="LTM1" s="46"/>
      <c r="LTN1" s="46"/>
      <c r="LTO1" s="46"/>
      <c r="LTP1" s="46"/>
      <c r="LTQ1" s="46"/>
      <c r="LTR1" s="46"/>
      <c r="LTS1" s="46"/>
      <c r="LTT1" s="46"/>
      <c r="LTU1" s="46"/>
      <c r="LTV1" s="46"/>
      <c r="LTW1" s="46"/>
      <c r="LTX1" s="46"/>
      <c r="LTY1" s="46"/>
      <c r="LTZ1" s="46"/>
      <c r="LUA1" s="46"/>
      <c r="LUB1" s="46"/>
      <c r="LUC1" s="46"/>
      <c r="LUD1" s="46"/>
      <c r="LUE1" s="46"/>
      <c r="LUF1" s="46"/>
      <c r="LUG1" s="46"/>
      <c r="LUH1" s="46"/>
      <c r="LUI1" s="46"/>
      <c r="LUJ1" s="46"/>
      <c r="LUK1" s="46"/>
      <c r="LUL1" s="46"/>
      <c r="LUM1" s="46"/>
      <c r="LUN1" s="46"/>
      <c r="LUO1" s="46"/>
      <c r="LUP1" s="46"/>
      <c r="LUQ1" s="46"/>
      <c r="LUR1" s="46"/>
      <c r="LUS1" s="46"/>
      <c r="LUT1" s="46"/>
      <c r="LUU1" s="46"/>
      <c r="LUV1" s="46"/>
      <c r="LUW1" s="46"/>
      <c r="LUX1" s="46"/>
      <c r="LUY1" s="46"/>
      <c r="LUZ1" s="46"/>
      <c r="LVA1" s="46"/>
      <c r="LVB1" s="46"/>
      <c r="LVC1" s="46"/>
      <c r="LVD1" s="46"/>
      <c r="LVE1" s="46"/>
      <c r="LVF1" s="46"/>
      <c r="LVG1" s="46"/>
      <c r="LVH1" s="46"/>
      <c r="LVI1" s="46"/>
      <c r="LVJ1" s="46"/>
      <c r="LVK1" s="46"/>
      <c r="LVL1" s="46"/>
      <c r="LVM1" s="46"/>
      <c r="LVN1" s="46"/>
      <c r="LVO1" s="46"/>
      <c r="LVP1" s="46"/>
      <c r="LVQ1" s="46"/>
      <c r="LVR1" s="46"/>
      <c r="LVS1" s="46"/>
      <c r="LVT1" s="46"/>
      <c r="LVU1" s="46"/>
      <c r="LVV1" s="46"/>
      <c r="LVW1" s="46"/>
      <c r="LVX1" s="46"/>
      <c r="LVY1" s="46"/>
      <c r="LVZ1" s="46"/>
      <c r="LWA1" s="46"/>
      <c r="LWB1" s="46"/>
      <c r="LWC1" s="46"/>
      <c r="LWD1" s="46"/>
      <c r="LWE1" s="46"/>
      <c r="LWF1" s="46"/>
      <c r="LWG1" s="46"/>
      <c r="LWH1" s="46"/>
      <c r="LWI1" s="46"/>
      <c r="LWJ1" s="46"/>
      <c r="LWK1" s="46"/>
      <c r="LWL1" s="46"/>
      <c r="LWM1" s="46"/>
      <c r="LWN1" s="46"/>
      <c r="LWO1" s="46"/>
      <c r="LWP1" s="46"/>
      <c r="LWQ1" s="46"/>
      <c r="LWR1" s="46"/>
      <c r="LWS1" s="46"/>
      <c r="LWT1" s="46"/>
      <c r="LWU1" s="46"/>
      <c r="LWV1" s="46"/>
      <c r="LWW1" s="46"/>
      <c r="LWX1" s="46"/>
      <c r="LWY1" s="46"/>
      <c r="LWZ1" s="46"/>
      <c r="LXA1" s="46"/>
      <c r="LXB1" s="46"/>
      <c r="LXC1" s="46"/>
      <c r="LXD1" s="46"/>
      <c r="LXE1" s="46"/>
      <c r="LXF1" s="46"/>
      <c r="LXG1" s="46"/>
      <c r="LXH1" s="46"/>
      <c r="LXI1" s="46"/>
      <c r="LXJ1" s="46"/>
      <c r="LXK1" s="46"/>
      <c r="LXL1" s="46"/>
      <c r="LXM1" s="46"/>
      <c r="LXN1" s="46"/>
      <c r="LXO1" s="46"/>
      <c r="LXP1" s="46"/>
      <c r="LXQ1" s="46"/>
      <c r="LXR1" s="46"/>
      <c r="LXS1" s="46"/>
      <c r="LXT1" s="46"/>
      <c r="LXU1" s="46"/>
      <c r="LXV1" s="46"/>
      <c r="LXW1" s="46"/>
      <c r="LXX1" s="46"/>
      <c r="LXY1" s="46"/>
      <c r="LXZ1" s="46"/>
      <c r="LYA1" s="46"/>
      <c r="LYB1" s="46"/>
      <c r="LYC1" s="46"/>
      <c r="LYD1" s="46"/>
      <c r="LYE1" s="46"/>
      <c r="LYF1" s="46"/>
      <c r="LYG1" s="46"/>
      <c r="LYH1" s="46"/>
      <c r="LYI1" s="46"/>
      <c r="LYJ1" s="46"/>
      <c r="LYK1" s="46"/>
      <c r="LYL1" s="46"/>
      <c r="LYM1" s="46"/>
      <c r="LYN1" s="46"/>
      <c r="LYO1" s="46"/>
      <c r="LYP1" s="46"/>
      <c r="LYQ1" s="46"/>
      <c r="LYR1" s="46"/>
      <c r="LYS1" s="46"/>
      <c r="LYT1" s="46"/>
      <c r="LYU1" s="46"/>
      <c r="LYV1" s="46"/>
      <c r="LYW1" s="46"/>
      <c r="LYX1" s="46"/>
      <c r="LYY1" s="46"/>
      <c r="LYZ1" s="46"/>
      <c r="LZA1" s="46"/>
      <c r="LZB1" s="46"/>
      <c r="LZC1" s="46"/>
      <c r="LZD1" s="46"/>
      <c r="LZE1" s="46"/>
      <c r="LZF1" s="46"/>
      <c r="LZG1" s="46"/>
      <c r="LZH1" s="46"/>
      <c r="LZI1" s="46"/>
      <c r="LZJ1" s="46"/>
      <c r="LZK1" s="46"/>
      <c r="LZL1" s="46"/>
      <c r="LZM1" s="46"/>
      <c r="LZN1" s="46"/>
      <c r="LZO1" s="46"/>
      <c r="LZP1" s="46"/>
      <c r="LZQ1" s="46"/>
      <c r="LZR1" s="46"/>
      <c r="LZS1" s="46"/>
      <c r="LZT1" s="46"/>
      <c r="LZU1" s="46"/>
      <c r="LZV1" s="46"/>
      <c r="LZW1" s="46"/>
      <c r="LZX1" s="46"/>
      <c r="LZY1" s="46"/>
      <c r="LZZ1" s="46"/>
      <c r="MAA1" s="46"/>
      <c r="MAB1" s="46"/>
      <c r="MAC1" s="46"/>
      <c r="MAD1" s="46"/>
      <c r="MAE1" s="46"/>
      <c r="MAF1" s="46"/>
      <c r="MAG1" s="46"/>
      <c r="MAH1" s="46"/>
      <c r="MAI1" s="46"/>
      <c r="MAJ1" s="46"/>
      <c r="MAK1" s="46"/>
      <c r="MAL1" s="46"/>
      <c r="MAM1" s="46"/>
      <c r="MAN1" s="46"/>
      <c r="MAO1" s="46"/>
      <c r="MAP1" s="46"/>
      <c r="MAQ1" s="46"/>
      <c r="MAR1" s="46"/>
      <c r="MAS1" s="46"/>
      <c r="MAT1" s="46"/>
      <c r="MAU1" s="46"/>
      <c r="MAV1" s="46"/>
      <c r="MAW1" s="46"/>
      <c r="MAX1" s="46"/>
      <c r="MAY1" s="46"/>
      <c r="MAZ1" s="46"/>
      <c r="MBA1" s="46"/>
      <c r="MBB1" s="46"/>
      <c r="MBC1" s="46"/>
      <c r="MBD1" s="46"/>
      <c r="MBE1" s="46"/>
      <c r="MBF1" s="46"/>
      <c r="MBG1" s="46"/>
      <c r="MBH1" s="46"/>
      <c r="MBI1" s="46"/>
      <c r="MBJ1" s="46"/>
      <c r="MBK1" s="46"/>
      <c r="MBL1" s="46"/>
      <c r="MBM1" s="46"/>
      <c r="MBN1" s="46"/>
      <c r="MBO1" s="46"/>
      <c r="MBP1" s="46"/>
      <c r="MBQ1" s="46"/>
      <c r="MBR1" s="46"/>
      <c r="MBS1" s="46"/>
      <c r="MBT1" s="46"/>
      <c r="MBU1" s="46"/>
      <c r="MBV1" s="46"/>
      <c r="MBW1" s="46"/>
      <c r="MBX1" s="46"/>
      <c r="MBY1" s="46"/>
      <c r="MBZ1" s="46"/>
      <c r="MCA1" s="46"/>
      <c r="MCB1" s="46"/>
      <c r="MCC1" s="46"/>
      <c r="MCD1" s="46"/>
      <c r="MCE1" s="46"/>
      <c r="MCF1" s="46"/>
      <c r="MCG1" s="46"/>
      <c r="MCH1" s="46"/>
      <c r="MCI1" s="46"/>
      <c r="MCJ1" s="46"/>
      <c r="MCK1" s="46"/>
      <c r="MCL1" s="46"/>
      <c r="MCM1" s="46"/>
      <c r="MCN1" s="46"/>
      <c r="MCO1" s="46"/>
      <c r="MCP1" s="46"/>
      <c r="MCQ1" s="46"/>
      <c r="MCR1" s="46"/>
      <c r="MCS1" s="46"/>
      <c r="MCT1" s="46"/>
      <c r="MCU1" s="46"/>
      <c r="MCV1" s="46"/>
      <c r="MCW1" s="46"/>
      <c r="MCX1" s="46"/>
      <c r="MCY1" s="46"/>
      <c r="MCZ1" s="46"/>
      <c r="MDA1" s="46"/>
      <c r="MDB1" s="46"/>
      <c r="MDC1" s="46"/>
      <c r="MDD1" s="46"/>
      <c r="MDE1" s="46"/>
      <c r="MDF1" s="46"/>
      <c r="MDG1" s="46"/>
      <c r="MDH1" s="46"/>
      <c r="MDI1" s="46"/>
      <c r="MDJ1" s="46"/>
      <c r="MDK1" s="46"/>
      <c r="MDL1" s="46"/>
      <c r="MDM1" s="46"/>
      <c r="MDN1" s="46"/>
      <c r="MDO1" s="46"/>
      <c r="MDP1" s="46"/>
      <c r="MDQ1" s="46"/>
      <c r="MDR1" s="46"/>
      <c r="MDS1" s="46"/>
      <c r="MDT1" s="46"/>
      <c r="MDU1" s="46"/>
      <c r="MDV1" s="46"/>
      <c r="MDW1" s="46"/>
      <c r="MDX1" s="46"/>
      <c r="MDY1" s="46"/>
      <c r="MDZ1" s="46"/>
      <c r="MEA1" s="46"/>
      <c r="MEB1" s="46"/>
      <c r="MEC1" s="46"/>
      <c r="MED1" s="46"/>
      <c r="MEE1" s="46"/>
      <c r="MEF1" s="46"/>
      <c r="MEG1" s="46"/>
      <c r="MEH1" s="46"/>
      <c r="MEI1" s="46"/>
      <c r="MEJ1" s="46"/>
      <c r="MEK1" s="46"/>
      <c r="MEL1" s="46"/>
      <c r="MEM1" s="46"/>
      <c r="MEN1" s="46"/>
      <c r="MEO1" s="46"/>
      <c r="MEP1" s="46"/>
      <c r="MEQ1" s="46"/>
      <c r="MER1" s="46"/>
      <c r="MES1" s="46"/>
      <c r="MET1" s="46"/>
      <c r="MEU1" s="46"/>
      <c r="MEV1" s="46"/>
      <c r="MEW1" s="46"/>
      <c r="MEX1" s="46"/>
      <c r="MEY1" s="46"/>
      <c r="MEZ1" s="46"/>
      <c r="MFA1" s="46"/>
      <c r="MFB1" s="46"/>
      <c r="MFC1" s="46"/>
      <c r="MFD1" s="46"/>
      <c r="MFE1" s="46"/>
      <c r="MFF1" s="46"/>
      <c r="MFG1" s="46"/>
      <c r="MFH1" s="46"/>
      <c r="MFI1" s="46"/>
      <c r="MFJ1" s="46"/>
      <c r="MFK1" s="46"/>
      <c r="MFL1" s="46"/>
      <c r="MFM1" s="46"/>
      <c r="MFN1" s="46"/>
      <c r="MFO1" s="46"/>
      <c r="MFP1" s="46"/>
      <c r="MFQ1" s="46"/>
      <c r="MFR1" s="46"/>
      <c r="MFS1" s="46"/>
      <c r="MFT1" s="46"/>
      <c r="MFU1" s="46"/>
      <c r="MFV1" s="46"/>
      <c r="MFW1" s="46"/>
      <c r="MFX1" s="46"/>
      <c r="MFY1" s="46"/>
      <c r="MFZ1" s="46"/>
      <c r="MGA1" s="46"/>
      <c r="MGB1" s="46"/>
      <c r="MGC1" s="46"/>
      <c r="MGD1" s="46"/>
      <c r="MGE1" s="46"/>
      <c r="MGF1" s="46"/>
      <c r="MGG1" s="46"/>
      <c r="MGH1" s="46"/>
      <c r="MGI1" s="46"/>
      <c r="MGJ1" s="46"/>
      <c r="MGK1" s="46"/>
      <c r="MGL1" s="46"/>
      <c r="MGM1" s="46"/>
      <c r="MGN1" s="46"/>
      <c r="MGO1" s="46"/>
      <c r="MGP1" s="46"/>
      <c r="MGQ1" s="46"/>
      <c r="MGR1" s="46"/>
      <c r="MGS1" s="46"/>
      <c r="MGT1" s="46"/>
      <c r="MGU1" s="46"/>
      <c r="MGV1" s="46"/>
      <c r="MGW1" s="46"/>
      <c r="MGX1" s="46"/>
      <c r="MGY1" s="46"/>
      <c r="MGZ1" s="46"/>
      <c r="MHA1" s="46"/>
      <c r="MHB1" s="46"/>
      <c r="MHC1" s="46"/>
      <c r="MHD1" s="46"/>
      <c r="MHE1" s="46"/>
      <c r="MHF1" s="46"/>
      <c r="MHG1" s="46"/>
      <c r="MHH1" s="46"/>
      <c r="MHI1" s="46"/>
      <c r="MHJ1" s="46"/>
      <c r="MHK1" s="46"/>
      <c r="MHL1" s="46"/>
      <c r="MHM1" s="46"/>
      <c r="MHN1" s="46"/>
      <c r="MHO1" s="46"/>
      <c r="MHP1" s="46"/>
      <c r="MHQ1" s="46"/>
      <c r="MHR1" s="46"/>
      <c r="MHS1" s="46"/>
      <c r="MHT1" s="46"/>
      <c r="MHU1" s="46"/>
      <c r="MHV1" s="46"/>
      <c r="MHW1" s="46"/>
      <c r="MHX1" s="46"/>
      <c r="MHY1" s="46"/>
      <c r="MHZ1" s="46"/>
      <c r="MIA1" s="46"/>
      <c r="MIB1" s="46"/>
      <c r="MIC1" s="46"/>
      <c r="MID1" s="46"/>
      <c r="MIE1" s="46"/>
      <c r="MIF1" s="46"/>
      <c r="MIG1" s="46"/>
      <c r="MIH1" s="46"/>
      <c r="MII1" s="46"/>
      <c r="MIJ1" s="46"/>
      <c r="MIK1" s="46"/>
      <c r="MIL1" s="46"/>
      <c r="MIM1" s="46"/>
      <c r="MIN1" s="46"/>
      <c r="MIO1" s="46"/>
      <c r="MIP1" s="46"/>
      <c r="MIQ1" s="46"/>
      <c r="MIR1" s="46"/>
      <c r="MIS1" s="46"/>
      <c r="MIT1" s="46"/>
      <c r="MIU1" s="46"/>
      <c r="MIV1" s="46"/>
      <c r="MIW1" s="46"/>
      <c r="MIX1" s="46"/>
      <c r="MIY1" s="46"/>
      <c r="MIZ1" s="46"/>
      <c r="MJA1" s="46"/>
      <c r="MJB1" s="46"/>
      <c r="MJC1" s="46"/>
      <c r="MJD1" s="46"/>
      <c r="MJE1" s="46"/>
      <c r="MJF1" s="46"/>
      <c r="MJG1" s="46"/>
      <c r="MJH1" s="46"/>
      <c r="MJI1" s="46"/>
      <c r="MJJ1" s="46"/>
      <c r="MJK1" s="46"/>
      <c r="MJL1" s="46"/>
      <c r="MJM1" s="46"/>
      <c r="MJN1" s="46"/>
      <c r="MJO1" s="46"/>
      <c r="MJP1" s="46"/>
      <c r="MJQ1" s="46"/>
      <c r="MJR1" s="46"/>
      <c r="MJS1" s="46"/>
      <c r="MJT1" s="46"/>
      <c r="MJU1" s="46"/>
      <c r="MJV1" s="46"/>
      <c r="MJW1" s="46"/>
      <c r="MJX1" s="46"/>
      <c r="MJY1" s="46"/>
      <c r="MJZ1" s="46"/>
      <c r="MKA1" s="46"/>
      <c r="MKB1" s="46"/>
      <c r="MKC1" s="46"/>
      <c r="MKD1" s="46"/>
      <c r="MKE1" s="46"/>
      <c r="MKF1" s="46"/>
      <c r="MKG1" s="46"/>
      <c r="MKH1" s="46"/>
      <c r="MKI1" s="46"/>
      <c r="MKJ1" s="46"/>
      <c r="MKK1" s="46"/>
      <c r="MKL1" s="46"/>
      <c r="MKM1" s="46"/>
      <c r="MKN1" s="46"/>
      <c r="MKO1" s="46"/>
      <c r="MKP1" s="46"/>
      <c r="MKQ1" s="46"/>
      <c r="MKR1" s="46"/>
      <c r="MKS1" s="46"/>
      <c r="MKT1" s="46"/>
      <c r="MKU1" s="46"/>
      <c r="MKV1" s="46"/>
      <c r="MKW1" s="46"/>
      <c r="MKX1" s="46"/>
      <c r="MKY1" s="46"/>
      <c r="MKZ1" s="46"/>
      <c r="MLA1" s="46"/>
      <c r="MLB1" s="46"/>
      <c r="MLC1" s="46"/>
      <c r="MLD1" s="46"/>
      <c r="MLE1" s="46"/>
      <c r="MLF1" s="46"/>
      <c r="MLG1" s="46"/>
      <c r="MLH1" s="46"/>
      <c r="MLI1" s="46"/>
      <c r="MLJ1" s="46"/>
      <c r="MLK1" s="46"/>
      <c r="MLL1" s="46"/>
      <c r="MLM1" s="46"/>
      <c r="MLN1" s="46"/>
      <c r="MLO1" s="46"/>
      <c r="MLP1" s="46"/>
      <c r="MLQ1" s="46"/>
      <c r="MLR1" s="46"/>
      <c r="MLS1" s="46"/>
      <c r="MLT1" s="46"/>
      <c r="MLU1" s="46"/>
      <c r="MLV1" s="46"/>
      <c r="MLW1" s="46"/>
      <c r="MLX1" s="46"/>
      <c r="MLY1" s="46"/>
      <c r="MLZ1" s="46"/>
      <c r="MMA1" s="46"/>
      <c r="MMB1" s="46"/>
      <c r="MMC1" s="46"/>
      <c r="MMD1" s="46"/>
      <c r="MME1" s="46"/>
      <c r="MMF1" s="46"/>
      <c r="MMG1" s="46"/>
      <c r="MMH1" s="46"/>
      <c r="MMI1" s="46"/>
      <c r="MMJ1" s="46"/>
      <c r="MMK1" s="46"/>
      <c r="MML1" s="46"/>
      <c r="MMM1" s="46"/>
      <c r="MMN1" s="46"/>
      <c r="MMO1" s="46"/>
      <c r="MMP1" s="46"/>
      <c r="MMQ1" s="46"/>
      <c r="MMR1" s="46"/>
      <c r="MMS1" s="46"/>
      <c r="MMT1" s="46"/>
      <c r="MMU1" s="46"/>
      <c r="MMV1" s="46"/>
      <c r="MMW1" s="46"/>
      <c r="MMX1" s="46"/>
      <c r="MMY1" s="46"/>
      <c r="MMZ1" s="46"/>
      <c r="MNA1" s="46"/>
      <c r="MNB1" s="46"/>
      <c r="MNC1" s="46"/>
      <c r="MND1" s="46"/>
      <c r="MNE1" s="46"/>
      <c r="MNF1" s="46"/>
      <c r="MNG1" s="46"/>
      <c r="MNH1" s="46"/>
      <c r="MNI1" s="46"/>
      <c r="MNJ1" s="46"/>
      <c r="MNK1" s="46"/>
      <c r="MNL1" s="46"/>
      <c r="MNM1" s="46"/>
      <c r="MNN1" s="46"/>
      <c r="MNO1" s="46"/>
      <c r="MNP1" s="46"/>
      <c r="MNQ1" s="46"/>
      <c r="MNR1" s="46"/>
      <c r="MNS1" s="46"/>
      <c r="MNT1" s="46"/>
      <c r="MNU1" s="46"/>
      <c r="MNV1" s="46"/>
      <c r="MNW1" s="46"/>
      <c r="MNX1" s="46"/>
      <c r="MNY1" s="46"/>
      <c r="MNZ1" s="46"/>
      <c r="MOA1" s="46"/>
      <c r="MOB1" s="46"/>
      <c r="MOC1" s="46"/>
      <c r="MOD1" s="46"/>
      <c r="MOE1" s="46"/>
      <c r="MOF1" s="46"/>
      <c r="MOG1" s="46"/>
      <c r="MOH1" s="46"/>
      <c r="MOI1" s="46"/>
      <c r="MOJ1" s="46"/>
      <c r="MOK1" s="46"/>
      <c r="MOL1" s="46"/>
      <c r="MOM1" s="46"/>
      <c r="MON1" s="46"/>
      <c r="MOO1" s="46"/>
      <c r="MOP1" s="46"/>
      <c r="MOQ1" s="46"/>
      <c r="MOR1" s="46"/>
      <c r="MOS1" s="46"/>
      <c r="MOT1" s="46"/>
      <c r="MOU1" s="46"/>
      <c r="MOV1" s="46"/>
      <c r="MOW1" s="46"/>
      <c r="MOX1" s="46"/>
      <c r="MOY1" s="46"/>
      <c r="MOZ1" s="46"/>
      <c r="MPA1" s="46"/>
      <c r="MPB1" s="46"/>
      <c r="MPC1" s="46"/>
      <c r="MPD1" s="46"/>
      <c r="MPE1" s="46"/>
      <c r="MPF1" s="46"/>
      <c r="MPG1" s="46"/>
      <c r="MPH1" s="46"/>
      <c r="MPI1" s="46"/>
      <c r="MPJ1" s="46"/>
      <c r="MPK1" s="46"/>
      <c r="MPL1" s="46"/>
      <c r="MPM1" s="46"/>
      <c r="MPN1" s="46"/>
      <c r="MPO1" s="46"/>
      <c r="MPP1" s="46"/>
      <c r="MPQ1" s="46"/>
      <c r="MPR1" s="46"/>
      <c r="MPS1" s="46"/>
      <c r="MPT1" s="46"/>
      <c r="MPU1" s="46"/>
      <c r="MPV1" s="46"/>
      <c r="MPW1" s="46"/>
      <c r="MPX1" s="46"/>
      <c r="MPY1" s="46"/>
      <c r="MPZ1" s="46"/>
      <c r="MQA1" s="46"/>
      <c r="MQB1" s="46"/>
      <c r="MQC1" s="46"/>
      <c r="MQD1" s="46"/>
      <c r="MQE1" s="46"/>
      <c r="MQF1" s="46"/>
      <c r="MQG1" s="46"/>
      <c r="MQH1" s="46"/>
      <c r="MQI1" s="46"/>
      <c r="MQJ1" s="46"/>
      <c r="MQK1" s="46"/>
      <c r="MQL1" s="46"/>
      <c r="MQM1" s="46"/>
      <c r="MQN1" s="46"/>
      <c r="MQO1" s="46"/>
      <c r="MQP1" s="46"/>
      <c r="MQQ1" s="46"/>
      <c r="MQR1" s="46"/>
      <c r="MQS1" s="46"/>
      <c r="MQT1" s="46"/>
      <c r="MQU1" s="46"/>
      <c r="MQV1" s="46"/>
      <c r="MQW1" s="46"/>
      <c r="MQX1" s="46"/>
      <c r="MQY1" s="46"/>
      <c r="MQZ1" s="46"/>
      <c r="MRA1" s="46"/>
      <c r="MRB1" s="46"/>
      <c r="MRC1" s="46"/>
      <c r="MRD1" s="46"/>
      <c r="MRE1" s="46"/>
      <c r="MRF1" s="46"/>
      <c r="MRG1" s="46"/>
      <c r="MRH1" s="46"/>
      <c r="MRI1" s="46"/>
      <c r="MRJ1" s="46"/>
      <c r="MRK1" s="46"/>
      <c r="MRL1" s="46"/>
      <c r="MRM1" s="46"/>
      <c r="MRN1" s="46"/>
      <c r="MRO1" s="46"/>
      <c r="MRP1" s="46"/>
      <c r="MRQ1" s="46"/>
      <c r="MRR1" s="46"/>
      <c r="MRS1" s="46"/>
      <c r="MRT1" s="46"/>
      <c r="MRU1" s="46"/>
      <c r="MRV1" s="46"/>
      <c r="MRW1" s="46"/>
      <c r="MRX1" s="46"/>
      <c r="MRY1" s="46"/>
      <c r="MRZ1" s="46"/>
      <c r="MSA1" s="46"/>
      <c r="MSB1" s="46"/>
      <c r="MSC1" s="46"/>
      <c r="MSD1" s="46"/>
      <c r="MSE1" s="46"/>
      <c r="MSF1" s="46"/>
      <c r="MSG1" s="46"/>
      <c r="MSH1" s="46"/>
      <c r="MSI1" s="46"/>
      <c r="MSJ1" s="46"/>
      <c r="MSK1" s="46"/>
      <c r="MSL1" s="46"/>
      <c r="MSM1" s="46"/>
      <c r="MSN1" s="46"/>
      <c r="MSO1" s="46"/>
      <c r="MSP1" s="46"/>
      <c r="MSQ1" s="46"/>
      <c r="MSR1" s="46"/>
      <c r="MSS1" s="46"/>
      <c r="MST1" s="46"/>
      <c r="MSU1" s="46"/>
      <c r="MSV1" s="46"/>
      <c r="MSW1" s="46"/>
      <c r="MSX1" s="46"/>
      <c r="MSY1" s="46"/>
      <c r="MSZ1" s="46"/>
      <c r="MTA1" s="46"/>
      <c r="MTB1" s="46"/>
      <c r="MTC1" s="46"/>
      <c r="MTD1" s="46"/>
      <c r="MTE1" s="46"/>
      <c r="MTF1" s="46"/>
      <c r="MTG1" s="46"/>
      <c r="MTH1" s="46"/>
      <c r="MTI1" s="46"/>
      <c r="MTJ1" s="46"/>
      <c r="MTK1" s="46"/>
      <c r="MTL1" s="46"/>
      <c r="MTM1" s="46"/>
      <c r="MTN1" s="46"/>
      <c r="MTO1" s="46"/>
      <c r="MTP1" s="46"/>
      <c r="MTQ1" s="46"/>
      <c r="MTR1" s="46"/>
      <c r="MTS1" s="46"/>
      <c r="MTT1" s="46"/>
      <c r="MTU1" s="46"/>
      <c r="MTV1" s="46"/>
      <c r="MTW1" s="46"/>
      <c r="MTX1" s="46"/>
      <c r="MTY1" s="46"/>
      <c r="MTZ1" s="46"/>
      <c r="MUA1" s="46"/>
      <c r="MUB1" s="46"/>
      <c r="MUC1" s="46"/>
      <c r="MUD1" s="46"/>
      <c r="MUE1" s="46"/>
      <c r="MUF1" s="46"/>
      <c r="MUG1" s="46"/>
      <c r="MUH1" s="46"/>
      <c r="MUI1" s="46"/>
      <c r="MUJ1" s="46"/>
      <c r="MUK1" s="46"/>
      <c r="MUL1" s="46"/>
      <c r="MUM1" s="46"/>
      <c r="MUN1" s="46"/>
      <c r="MUO1" s="46"/>
      <c r="MUP1" s="46"/>
      <c r="MUQ1" s="46"/>
      <c r="MUR1" s="46"/>
      <c r="MUS1" s="46"/>
      <c r="MUT1" s="46"/>
      <c r="MUU1" s="46"/>
      <c r="MUV1" s="46"/>
      <c r="MUW1" s="46"/>
      <c r="MUX1" s="46"/>
      <c r="MUY1" s="46"/>
      <c r="MUZ1" s="46"/>
      <c r="MVA1" s="46"/>
      <c r="MVB1" s="46"/>
      <c r="MVC1" s="46"/>
      <c r="MVD1" s="46"/>
      <c r="MVE1" s="46"/>
      <c r="MVF1" s="46"/>
      <c r="MVG1" s="46"/>
      <c r="MVH1" s="46"/>
      <c r="MVI1" s="46"/>
      <c r="MVJ1" s="46"/>
      <c r="MVK1" s="46"/>
      <c r="MVL1" s="46"/>
      <c r="MVM1" s="46"/>
      <c r="MVN1" s="46"/>
      <c r="MVO1" s="46"/>
      <c r="MVP1" s="46"/>
      <c r="MVQ1" s="46"/>
      <c r="MVR1" s="46"/>
      <c r="MVS1" s="46"/>
      <c r="MVT1" s="46"/>
      <c r="MVU1" s="46"/>
      <c r="MVV1" s="46"/>
      <c r="MVW1" s="46"/>
      <c r="MVX1" s="46"/>
      <c r="MVY1" s="46"/>
      <c r="MVZ1" s="46"/>
      <c r="MWA1" s="46"/>
      <c r="MWB1" s="46"/>
      <c r="MWC1" s="46"/>
      <c r="MWD1" s="46"/>
      <c r="MWE1" s="46"/>
      <c r="MWF1" s="46"/>
      <c r="MWG1" s="46"/>
      <c r="MWH1" s="46"/>
      <c r="MWI1" s="46"/>
      <c r="MWJ1" s="46"/>
      <c r="MWK1" s="46"/>
      <c r="MWL1" s="46"/>
      <c r="MWM1" s="46"/>
      <c r="MWN1" s="46"/>
      <c r="MWO1" s="46"/>
      <c r="MWP1" s="46"/>
      <c r="MWQ1" s="46"/>
      <c r="MWR1" s="46"/>
      <c r="MWS1" s="46"/>
      <c r="MWT1" s="46"/>
      <c r="MWU1" s="46"/>
      <c r="MWV1" s="46"/>
      <c r="MWW1" s="46"/>
      <c r="MWX1" s="46"/>
      <c r="MWY1" s="46"/>
      <c r="MWZ1" s="46"/>
      <c r="MXA1" s="46"/>
      <c r="MXB1" s="46"/>
      <c r="MXC1" s="46"/>
      <c r="MXD1" s="46"/>
      <c r="MXE1" s="46"/>
      <c r="MXF1" s="46"/>
      <c r="MXG1" s="46"/>
      <c r="MXH1" s="46"/>
      <c r="MXI1" s="46"/>
      <c r="MXJ1" s="46"/>
      <c r="MXK1" s="46"/>
      <c r="MXL1" s="46"/>
      <c r="MXM1" s="46"/>
      <c r="MXN1" s="46"/>
      <c r="MXO1" s="46"/>
      <c r="MXP1" s="46"/>
      <c r="MXQ1" s="46"/>
      <c r="MXR1" s="46"/>
      <c r="MXS1" s="46"/>
      <c r="MXT1" s="46"/>
      <c r="MXU1" s="46"/>
      <c r="MXV1" s="46"/>
      <c r="MXW1" s="46"/>
      <c r="MXX1" s="46"/>
      <c r="MXY1" s="46"/>
      <c r="MXZ1" s="46"/>
      <c r="MYA1" s="46"/>
      <c r="MYB1" s="46"/>
      <c r="MYC1" s="46"/>
      <c r="MYD1" s="46"/>
      <c r="MYE1" s="46"/>
      <c r="MYF1" s="46"/>
      <c r="MYG1" s="46"/>
      <c r="MYH1" s="46"/>
      <c r="MYI1" s="46"/>
      <c r="MYJ1" s="46"/>
      <c r="MYK1" s="46"/>
      <c r="MYL1" s="46"/>
      <c r="MYM1" s="46"/>
      <c r="MYN1" s="46"/>
      <c r="MYO1" s="46"/>
      <c r="MYP1" s="46"/>
      <c r="MYQ1" s="46"/>
      <c r="MYR1" s="46"/>
      <c r="MYS1" s="46"/>
      <c r="MYT1" s="46"/>
      <c r="MYU1" s="46"/>
      <c r="MYV1" s="46"/>
      <c r="MYW1" s="46"/>
      <c r="MYX1" s="46"/>
      <c r="MYY1" s="46"/>
      <c r="MYZ1" s="46"/>
      <c r="MZA1" s="46"/>
      <c r="MZB1" s="46"/>
      <c r="MZC1" s="46"/>
      <c r="MZD1" s="46"/>
      <c r="MZE1" s="46"/>
      <c r="MZF1" s="46"/>
      <c r="MZG1" s="46"/>
      <c r="MZH1" s="46"/>
      <c r="MZI1" s="46"/>
      <c r="MZJ1" s="46"/>
      <c r="MZK1" s="46"/>
      <c r="MZL1" s="46"/>
      <c r="MZM1" s="46"/>
      <c r="MZN1" s="46"/>
      <c r="MZO1" s="46"/>
      <c r="MZP1" s="46"/>
      <c r="MZQ1" s="46"/>
      <c r="MZR1" s="46"/>
      <c r="MZS1" s="46"/>
      <c r="MZT1" s="46"/>
      <c r="MZU1" s="46"/>
      <c r="MZV1" s="46"/>
      <c r="MZW1" s="46"/>
      <c r="MZX1" s="46"/>
      <c r="MZY1" s="46"/>
      <c r="MZZ1" s="46"/>
      <c r="NAA1" s="46"/>
      <c r="NAB1" s="46"/>
      <c r="NAC1" s="46"/>
      <c r="NAD1" s="46"/>
      <c r="NAE1" s="46"/>
      <c r="NAF1" s="46"/>
      <c r="NAG1" s="46"/>
      <c r="NAH1" s="46"/>
      <c r="NAI1" s="46"/>
      <c r="NAJ1" s="46"/>
      <c r="NAK1" s="46"/>
      <c r="NAL1" s="46"/>
      <c r="NAM1" s="46"/>
      <c r="NAN1" s="46"/>
      <c r="NAO1" s="46"/>
      <c r="NAP1" s="46"/>
      <c r="NAQ1" s="46"/>
      <c r="NAR1" s="46"/>
      <c r="NAS1" s="46"/>
      <c r="NAT1" s="46"/>
      <c r="NAU1" s="46"/>
      <c r="NAV1" s="46"/>
      <c r="NAW1" s="46"/>
      <c r="NAX1" s="46"/>
      <c r="NAY1" s="46"/>
      <c r="NAZ1" s="46"/>
      <c r="NBA1" s="46"/>
      <c r="NBB1" s="46"/>
      <c r="NBC1" s="46"/>
      <c r="NBD1" s="46"/>
      <c r="NBE1" s="46"/>
      <c r="NBF1" s="46"/>
      <c r="NBG1" s="46"/>
      <c r="NBH1" s="46"/>
      <c r="NBI1" s="46"/>
      <c r="NBJ1" s="46"/>
      <c r="NBK1" s="46"/>
      <c r="NBL1" s="46"/>
      <c r="NBM1" s="46"/>
      <c r="NBN1" s="46"/>
      <c r="NBO1" s="46"/>
      <c r="NBP1" s="46"/>
      <c r="NBQ1" s="46"/>
      <c r="NBR1" s="46"/>
      <c r="NBS1" s="46"/>
      <c r="NBT1" s="46"/>
      <c r="NBU1" s="46"/>
      <c r="NBV1" s="46"/>
      <c r="NBW1" s="46"/>
      <c r="NBX1" s="46"/>
      <c r="NBY1" s="46"/>
      <c r="NBZ1" s="46"/>
      <c r="NCA1" s="46"/>
      <c r="NCB1" s="46"/>
      <c r="NCC1" s="46"/>
      <c r="NCD1" s="46"/>
      <c r="NCE1" s="46"/>
      <c r="NCF1" s="46"/>
      <c r="NCG1" s="46"/>
      <c r="NCH1" s="46"/>
      <c r="NCI1" s="46"/>
      <c r="NCJ1" s="46"/>
      <c r="NCK1" s="46"/>
      <c r="NCL1" s="46"/>
      <c r="NCM1" s="46"/>
      <c r="NCN1" s="46"/>
      <c r="NCO1" s="46"/>
      <c r="NCP1" s="46"/>
      <c r="NCQ1" s="46"/>
      <c r="NCR1" s="46"/>
      <c r="NCS1" s="46"/>
      <c r="NCT1" s="46"/>
      <c r="NCU1" s="46"/>
      <c r="NCV1" s="46"/>
      <c r="NCW1" s="46"/>
      <c r="NCX1" s="46"/>
      <c r="NCY1" s="46"/>
      <c r="NCZ1" s="46"/>
      <c r="NDA1" s="46"/>
      <c r="NDB1" s="46"/>
      <c r="NDC1" s="46"/>
      <c r="NDD1" s="46"/>
      <c r="NDE1" s="46"/>
      <c r="NDF1" s="46"/>
      <c r="NDG1" s="46"/>
      <c r="NDH1" s="46"/>
      <c r="NDI1" s="46"/>
      <c r="NDJ1" s="46"/>
      <c r="NDK1" s="46"/>
      <c r="NDL1" s="46"/>
      <c r="NDM1" s="46"/>
      <c r="NDN1" s="46"/>
      <c r="NDO1" s="46"/>
      <c r="NDP1" s="46"/>
      <c r="NDQ1" s="46"/>
      <c r="NDR1" s="46"/>
      <c r="NDS1" s="46"/>
      <c r="NDT1" s="46"/>
      <c r="NDU1" s="46"/>
      <c r="NDV1" s="46"/>
      <c r="NDW1" s="46"/>
      <c r="NDX1" s="46"/>
      <c r="NDY1" s="46"/>
      <c r="NDZ1" s="46"/>
      <c r="NEA1" s="46"/>
      <c r="NEB1" s="46"/>
      <c r="NEC1" s="46"/>
      <c r="NED1" s="46"/>
      <c r="NEE1" s="46"/>
      <c r="NEF1" s="46"/>
      <c r="NEG1" s="46"/>
      <c r="NEH1" s="46"/>
      <c r="NEI1" s="46"/>
      <c r="NEJ1" s="46"/>
      <c r="NEK1" s="46"/>
      <c r="NEL1" s="46"/>
      <c r="NEM1" s="46"/>
      <c r="NEN1" s="46"/>
      <c r="NEO1" s="46"/>
      <c r="NEP1" s="46"/>
      <c r="NEQ1" s="46"/>
      <c r="NER1" s="46"/>
      <c r="NES1" s="46"/>
      <c r="NET1" s="46"/>
      <c r="NEU1" s="46"/>
      <c r="NEV1" s="46"/>
      <c r="NEW1" s="46"/>
      <c r="NEX1" s="46"/>
      <c r="NEY1" s="46"/>
      <c r="NEZ1" s="46"/>
      <c r="NFA1" s="46"/>
      <c r="NFB1" s="46"/>
      <c r="NFC1" s="46"/>
      <c r="NFD1" s="46"/>
      <c r="NFE1" s="46"/>
      <c r="NFF1" s="46"/>
      <c r="NFG1" s="46"/>
      <c r="NFH1" s="46"/>
      <c r="NFI1" s="46"/>
      <c r="NFJ1" s="46"/>
      <c r="NFK1" s="46"/>
      <c r="NFL1" s="46"/>
      <c r="NFM1" s="46"/>
      <c r="NFN1" s="46"/>
      <c r="NFO1" s="46"/>
      <c r="NFP1" s="46"/>
      <c r="NFQ1" s="46"/>
      <c r="NFR1" s="46"/>
      <c r="NFS1" s="46"/>
      <c r="NFT1" s="46"/>
      <c r="NFU1" s="46"/>
      <c r="NFV1" s="46"/>
      <c r="NFW1" s="46"/>
      <c r="NFX1" s="46"/>
      <c r="NFY1" s="46"/>
      <c r="NFZ1" s="46"/>
      <c r="NGA1" s="46"/>
      <c r="NGB1" s="46"/>
      <c r="NGC1" s="46"/>
      <c r="NGD1" s="46"/>
      <c r="NGE1" s="46"/>
      <c r="NGF1" s="46"/>
      <c r="NGG1" s="46"/>
      <c r="NGH1" s="46"/>
      <c r="NGI1" s="46"/>
      <c r="NGJ1" s="46"/>
      <c r="NGK1" s="46"/>
      <c r="NGL1" s="46"/>
      <c r="NGM1" s="46"/>
      <c r="NGN1" s="46"/>
      <c r="NGO1" s="46"/>
      <c r="NGP1" s="46"/>
      <c r="NGQ1" s="46"/>
      <c r="NGR1" s="46"/>
      <c r="NGS1" s="46"/>
      <c r="NGT1" s="46"/>
      <c r="NGU1" s="46"/>
      <c r="NGV1" s="46"/>
      <c r="NGW1" s="46"/>
      <c r="NGX1" s="46"/>
      <c r="NGY1" s="46"/>
      <c r="NGZ1" s="46"/>
      <c r="NHA1" s="46"/>
      <c r="NHB1" s="46"/>
      <c r="NHC1" s="46"/>
      <c r="NHD1" s="46"/>
      <c r="NHE1" s="46"/>
      <c r="NHF1" s="46"/>
      <c r="NHG1" s="46"/>
      <c r="NHH1" s="46"/>
      <c r="NHI1" s="46"/>
      <c r="NHJ1" s="46"/>
      <c r="NHK1" s="46"/>
      <c r="NHL1" s="46"/>
      <c r="NHM1" s="46"/>
      <c r="NHN1" s="46"/>
      <c r="NHO1" s="46"/>
      <c r="NHP1" s="46"/>
      <c r="NHQ1" s="46"/>
      <c r="NHR1" s="46"/>
      <c r="NHS1" s="46"/>
      <c r="NHT1" s="46"/>
      <c r="NHU1" s="46"/>
      <c r="NHV1" s="46"/>
      <c r="NHW1" s="46"/>
      <c r="NHX1" s="46"/>
      <c r="NHY1" s="46"/>
      <c r="NHZ1" s="46"/>
      <c r="NIA1" s="46"/>
      <c r="NIB1" s="46"/>
      <c r="NIC1" s="46"/>
      <c r="NID1" s="46"/>
      <c r="NIE1" s="46"/>
      <c r="NIF1" s="46"/>
      <c r="NIG1" s="46"/>
      <c r="NIH1" s="46"/>
      <c r="NII1" s="46"/>
      <c r="NIJ1" s="46"/>
      <c r="NIK1" s="46"/>
      <c r="NIL1" s="46"/>
      <c r="NIM1" s="46"/>
      <c r="NIN1" s="46"/>
      <c r="NIO1" s="46"/>
      <c r="NIP1" s="46"/>
      <c r="NIQ1" s="46"/>
      <c r="NIR1" s="46"/>
      <c r="NIS1" s="46"/>
      <c r="NIT1" s="46"/>
      <c r="NIU1" s="46"/>
      <c r="NIV1" s="46"/>
      <c r="NIW1" s="46"/>
      <c r="NIX1" s="46"/>
      <c r="NIY1" s="46"/>
      <c r="NIZ1" s="46"/>
      <c r="NJA1" s="46"/>
      <c r="NJB1" s="46"/>
      <c r="NJC1" s="46"/>
      <c r="NJD1" s="46"/>
      <c r="NJE1" s="46"/>
      <c r="NJF1" s="46"/>
      <c r="NJG1" s="46"/>
      <c r="NJH1" s="46"/>
      <c r="NJI1" s="46"/>
      <c r="NJJ1" s="46"/>
      <c r="NJK1" s="46"/>
      <c r="NJL1" s="46"/>
      <c r="NJM1" s="46"/>
      <c r="NJN1" s="46"/>
      <c r="NJO1" s="46"/>
      <c r="NJP1" s="46"/>
      <c r="NJQ1" s="46"/>
      <c r="NJR1" s="46"/>
      <c r="NJS1" s="46"/>
      <c r="NJT1" s="46"/>
      <c r="NJU1" s="46"/>
      <c r="NJV1" s="46"/>
      <c r="NJW1" s="46"/>
      <c r="NJX1" s="46"/>
      <c r="NJY1" s="46"/>
      <c r="NJZ1" s="46"/>
      <c r="NKA1" s="46"/>
      <c r="NKB1" s="46"/>
      <c r="NKC1" s="46"/>
      <c r="NKD1" s="46"/>
      <c r="NKE1" s="46"/>
      <c r="NKF1" s="46"/>
      <c r="NKG1" s="46"/>
      <c r="NKH1" s="46"/>
      <c r="NKI1" s="46"/>
      <c r="NKJ1" s="46"/>
      <c r="NKK1" s="46"/>
      <c r="NKL1" s="46"/>
      <c r="NKM1" s="46"/>
      <c r="NKN1" s="46"/>
      <c r="NKO1" s="46"/>
      <c r="NKP1" s="46"/>
      <c r="NKQ1" s="46"/>
      <c r="NKR1" s="46"/>
      <c r="NKS1" s="46"/>
      <c r="NKT1" s="46"/>
      <c r="NKU1" s="46"/>
      <c r="NKV1" s="46"/>
      <c r="NKW1" s="46"/>
      <c r="NKX1" s="46"/>
      <c r="NKY1" s="46"/>
      <c r="NKZ1" s="46"/>
      <c r="NLA1" s="46"/>
      <c r="NLB1" s="46"/>
      <c r="NLC1" s="46"/>
      <c r="NLD1" s="46"/>
      <c r="NLE1" s="46"/>
      <c r="NLF1" s="46"/>
      <c r="NLG1" s="46"/>
      <c r="NLH1" s="46"/>
      <c r="NLI1" s="46"/>
      <c r="NLJ1" s="46"/>
      <c r="NLK1" s="46"/>
      <c r="NLL1" s="46"/>
      <c r="NLM1" s="46"/>
      <c r="NLN1" s="46"/>
      <c r="NLO1" s="46"/>
      <c r="NLP1" s="46"/>
      <c r="NLQ1" s="46"/>
      <c r="NLR1" s="46"/>
      <c r="NLS1" s="46"/>
      <c r="NLT1" s="46"/>
      <c r="NLU1" s="46"/>
      <c r="NLV1" s="46"/>
      <c r="NLW1" s="46"/>
      <c r="NLX1" s="46"/>
      <c r="NLY1" s="46"/>
      <c r="NLZ1" s="46"/>
      <c r="NMA1" s="46"/>
      <c r="NMB1" s="46"/>
      <c r="NMC1" s="46"/>
      <c r="NMD1" s="46"/>
      <c r="NME1" s="46"/>
      <c r="NMF1" s="46"/>
      <c r="NMG1" s="46"/>
      <c r="NMH1" s="46"/>
      <c r="NMI1" s="46"/>
      <c r="NMJ1" s="46"/>
      <c r="NMK1" s="46"/>
      <c r="NML1" s="46"/>
      <c r="NMM1" s="46"/>
      <c r="NMN1" s="46"/>
      <c r="NMO1" s="46"/>
      <c r="NMP1" s="46"/>
      <c r="NMQ1" s="46"/>
      <c r="NMR1" s="46"/>
      <c r="NMS1" s="46"/>
      <c r="NMT1" s="46"/>
      <c r="NMU1" s="46"/>
      <c r="NMV1" s="46"/>
      <c r="NMW1" s="46"/>
      <c r="NMX1" s="46"/>
      <c r="NMY1" s="46"/>
      <c r="NMZ1" s="46"/>
      <c r="NNA1" s="46"/>
      <c r="NNB1" s="46"/>
      <c r="NNC1" s="46"/>
      <c r="NND1" s="46"/>
      <c r="NNE1" s="46"/>
      <c r="NNF1" s="46"/>
      <c r="NNG1" s="46"/>
      <c r="NNH1" s="46"/>
      <c r="NNI1" s="46"/>
      <c r="NNJ1" s="46"/>
      <c r="NNK1" s="46"/>
      <c r="NNL1" s="46"/>
      <c r="NNM1" s="46"/>
      <c r="NNN1" s="46"/>
      <c r="NNO1" s="46"/>
      <c r="NNP1" s="46"/>
      <c r="NNQ1" s="46"/>
      <c r="NNR1" s="46"/>
      <c r="NNS1" s="46"/>
      <c r="NNT1" s="46"/>
      <c r="NNU1" s="46"/>
      <c r="NNV1" s="46"/>
      <c r="NNW1" s="46"/>
      <c r="NNX1" s="46"/>
      <c r="NNY1" s="46"/>
      <c r="NNZ1" s="46"/>
      <c r="NOA1" s="46"/>
      <c r="NOB1" s="46"/>
      <c r="NOC1" s="46"/>
      <c r="NOD1" s="46"/>
      <c r="NOE1" s="46"/>
      <c r="NOF1" s="46"/>
      <c r="NOG1" s="46"/>
      <c r="NOH1" s="46"/>
      <c r="NOI1" s="46"/>
      <c r="NOJ1" s="46"/>
      <c r="NOK1" s="46"/>
      <c r="NOL1" s="46"/>
      <c r="NOM1" s="46"/>
      <c r="NON1" s="46"/>
      <c r="NOO1" s="46"/>
      <c r="NOP1" s="46"/>
      <c r="NOQ1" s="46"/>
      <c r="NOR1" s="46"/>
      <c r="NOS1" s="46"/>
      <c r="NOT1" s="46"/>
      <c r="NOU1" s="46"/>
      <c r="NOV1" s="46"/>
      <c r="NOW1" s="46"/>
      <c r="NOX1" s="46"/>
      <c r="NOY1" s="46"/>
      <c r="NOZ1" s="46"/>
      <c r="NPA1" s="46"/>
      <c r="NPB1" s="46"/>
      <c r="NPC1" s="46"/>
      <c r="NPD1" s="46"/>
      <c r="NPE1" s="46"/>
      <c r="NPF1" s="46"/>
      <c r="NPG1" s="46"/>
      <c r="NPH1" s="46"/>
      <c r="NPI1" s="46"/>
      <c r="NPJ1" s="46"/>
      <c r="NPK1" s="46"/>
      <c r="NPL1" s="46"/>
      <c r="NPM1" s="46"/>
      <c r="NPN1" s="46"/>
      <c r="NPO1" s="46"/>
      <c r="NPP1" s="46"/>
      <c r="NPQ1" s="46"/>
      <c r="NPR1" s="46"/>
      <c r="NPS1" s="46"/>
      <c r="NPT1" s="46"/>
      <c r="NPU1" s="46"/>
      <c r="NPV1" s="46"/>
      <c r="NPW1" s="46"/>
      <c r="NPX1" s="46"/>
      <c r="NPY1" s="46"/>
      <c r="NPZ1" s="46"/>
      <c r="NQA1" s="46"/>
      <c r="NQB1" s="46"/>
      <c r="NQC1" s="46"/>
      <c r="NQD1" s="46"/>
      <c r="NQE1" s="46"/>
      <c r="NQF1" s="46"/>
      <c r="NQG1" s="46"/>
      <c r="NQH1" s="46"/>
      <c r="NQI1" s="46"/>
      <c r="NQJ1" s="46"/>
      <c r="NQK1" s="46"/>
      <c r="NQL1" s="46"/>
      <c r="NQM1" s="46"/>
      <c r="NQN1" s="46"/>
      <c r="NQO1" s="46"/>
      <c r="NQP1" s="46"/>
      <c r="NQQ1" s="46"/>
      <c r="NQR1" s="46"/>
      <c r="NQS1" s="46"/>
      <c r="NQT1" s="46"/>
      <c r="NQU1" s="46"/>
      <c r="NQV1" s="46"/>
      <c r="NQW1" s="46"/>
      <c r="NQX1" s="46"/>
      <c r="NQY1" s="46"/>
      <c r="NQZ1" s="46"/>
      <c r="NRA1" s="46"/>
      <c r="NRB1" s="46"/>
      <c r="NRC1" s="46"/>
      <c r="NRD1" s="46"/>
      <c r="NRE1" s="46"/>
      <c r="NRF1" s="46"/>
      <c r="NRG1" s="46"/>
      <c r="NRH1" s="46"/>
      <c r="NRI1" s="46"/>
      <c r="NRJ1" s="46"/>
      <c r="NRK1" s="46"/>
      <c r="NRL1" s="46"/>
      <c r="NRM1" s="46"/>
      <c r="NRN1" s="46"/>
      <c r="NRO1" s="46"/>
      <c r="NRP1" s="46"/>
      <c r="NRQ1" s="46"/>
      <c r="NRR1" s="46"/>
      <c r="NRS1" s="46"/>
      <c r="NRT1" s="46"/>
      <c r="NRU1" s="46"/>
      <c r="NRV1" s="46"/>
      <c r="NRW1" s="46"/>
      <c r="NRX1" s="46"/>
      <c r="NRY1" s="46"/>
      <c r="NRZ1" s="46"/>
      <c r="NSA1" s="46"/>
      <c r="NSB1" s="46"/>
      <c r="NSC1" s="46"/>
      <c r="NSD1" s="46"/>
      <c r="NSE1" s="46"/>
      <c r="NSF1" s="46"/>
      <c r="NSG1" s="46"/>
      <c r="NSH1" s="46"/>
      <c r="NSI1" s="46"/>
      <c r="NSJ1" s="46"/>
      <c r="NSK1" s="46"/>
      <c r="NSL1" s="46"/>
      <c r="NSM1" s="46"/>
      <c r="NSN1" s="46"/>
      <c r="NSO1" s="46"/>
      <c r="NSP1" s="46"/>
      <c r="NSQ1" s="46"/>
      <c r="NSR1" s="46"/>
      <c r="NSS1" s="46"/>
      <c r="NST1" s="46"/>
      <c r="NSU1" s="46"/>
      <c r="NSV1" s="46"/>
      <c r="NSW1" s="46"/>
      <c r="NSX1" s="46"/>
      <c r="NSY1" s="46"/>
      <c r="NSZ1" s="46"/>
      <c r="NTA1" s="46"/>
      <c r="NTB1" s="46"/>
      <c r="NTC1" s="46"/>
      <c r="NTD1" s="46"/>
      <c r="NTE1" s="46"/>
      <c r="NTF1" s="46"/>
      <c r="NTG1" s="46"/>
      <c r="NTH1" s="46"/>
      <c r="NTI1" s="46"/>
      <c r="NTJ1" s="46"/>
      <c r="NTK1" s="46"/>
      <c r="NTL1" s="46"/>
      <c r="NTM1" s="46"/>
      <c r="NTN1" s="46"/>
      <c r="NTO1" s="46"/>
      <c r="NTP1" s="46"/>
      <c r="NTQ1" s="46"/>
      <c r="NTR1" s="46"/>
      <c r="NTS1" s="46"/>
      <c r="NTT1" s="46"/>
      <c r="NTU1" s="46"/>
      <c r="NTV1" s="46"/>
      <c r="NTW1" s="46"/>
      <c r="NTX1" s="46"/>
      <c r="NTY1" s="46"/>
      <c r="NTZ1" s="46"/>
      <c r="NUA1" s="46"/>
      <c r="NUB1" s="46"/>
      <c r="NUC1" s="46"/>
      <c r="NUD1" s="46"/>
      <c r="NUE1" s="46"/>
      <c r="NUF1" s="46"/>
      <c r="NUG1" s="46"/>
      <c r="NUH1" s="46"/>
      <c r="NUI1" s="46"/>
      <c r="NUJ1" s="46"/>
      <c r="NUK1" s="46"/>
      <c r="NUL1" s="46"/>
      <c r="NUM1" s="46"/>
      <c r="NUN1" s="46"/>
      <c r="NUO1" s="46"/>
      <c r="NUP1" s="46"/>
      <c r="NUQ1" s="46"/>
      <c r="NUR1" s="46"/>
      <c r="NUS1" s="46"/>
      <c r="NUT1" s="46"/>
      <c r="NUU1" s="46"/>
      <c r="NUV1" s="46"/>
      <c r="NUW1" s="46"/>
      <c r="NUX1" s="46"/>
      <c r="NUY1" s="46"/>
      <c r="NUZ1" s="46"/>
      <c r="NVA1" s="46"/>
      <c r="NVB1" s="46"/>
      <c r="NVC1" s="46"/>
      <c r="NVD1" s="46"/>
      <c r="NVE1" s="46"/>
      <c r="NVF1" s="46"/>
      <c r="NVG1" s="46"/>
      <c r="NVH1" s="46"/>
      <c r="NVI1" s="46"/>
      <c r="NVJ1" s="46"/>
      <c r="NVK1" s="46"/>
      <c r="NVL1" s="46"/>
      <c r="NVM1" s="46"/>
      <c r="NVN1" s="46"/>
      <c r="NVO1" s="46"/>
      <c r="NVP1" s="46"/>
      <c r="NVQ1" s="46"/>
      <c r="NVR1" s="46"/>
      <c r="NVS1" s="46"/>
      <c r="NVT1" s="46"/>
      <c r="NVU1" s="46"/>
      <c r="NVV1" s="46"/>
      <c r="NVW1" s="46"/>
      <c r="NVX1" s="46"/>
      <c r="NVY1" s="46"/>
      <c r="NVZ1" s="46"/>
      <c r="NWA1" s="46"/>
      <c r="NWB1" s="46"/>
      <c r="NWC1" s="46"/>
      <c r="NWD1" s="46"/>
      <c r="NWE1" s="46"/>
      <c r="NWF1" s="46"/>
      <c r="NWG1" s="46"/>
      <c r="NWH1" s="46"/>
      <c r="NWI1" s="46"/>
      <c r="NWJ1" s="46"/>
      <c r="NWK1" s="46"/>
      <c r="NWL1" s="46"/>
      <c r="NWM1" s="46"/>
      <c r="NWN1" s="46"/>
      <c r="NWO1" s="46"/>
      <c r="NWP1" s="46"/>
      <c r="NWQ1" s="46"/>
      <c r="NWR1" s="46"/>
      <c r="NWS1" s="46"/>
      <c r="NWT1" s="46"/>
      <c r="NWU1" s="46"/>
      <c r="NWV1" s="46"/>
      <c r="NWW1" s="46"/>
      <c r="NWX1" s="46"/>
      <c r="NWY1" s="46"/>
      <c r="NWZ1" s="46"/>
      <c r="NXA1" s="46"/>
      <c r="NXB1" s="46"/>
      <c r="NXC1" s="46"/>
      <c r="NXD1" s="46"/>
      <c r="NXE1" s="46"/>
      <c r="NXF1" s="46"/>
      <c r="NXG1" s="46"/>
      <c r="NXH1" s="46"/>
      <c r="NXI1" s="46"/>
      <c r="NXJ1" s="46"/>
      <c r="NXK1" s="46"/>
      <c r="NXL1" s="46"/>
      <c r="NXM1" s="46"/>
      <c r="NXN1" s="46"/>
      <c r="NXO1" s="46"/>
      <c r="NXP1" s="46"/>
      <c r="NXQ1" s="46"/>
      <c r="NXR1" s="46"/>
      <c r="NXS1" s="46"/>
      <c r="NXT1" s="46"/>
      <c r="NXU1" s="46"/>
      <c r="NXV1" s="46"/>
      <c r="NXW1" s="46"/>
      <c r="NXX1" s="46"/>
      <c r="NXY1" s="46"/>
      <c r="NXZ1" s="46"/>
      <c r="NYA1" s="46"/>
      <c r="NYB1" s="46"/>
      <c r="NYC1" s="46"/>
      <c r="NYD1" s="46"/>
      <c r="NYE1" s="46"/>
      <c r="NYF1" s="46"/>
      <c r="NYG1" s="46"/>
      <c r="NYH1" s="46"/>
      <c r="NYI1" s="46"/>
      <c r="NYJ1" s="46"/>
      <c r="NYK1" s="46"/>
      <c r="NYL1" s="46"/>
      <c r="NYM1" s="46"/>
      <c r="NYN1" s="46"/>
      <c r="NYO1" s="46"/>
      <c r="NYP1" s="46"/>
      <c r="NYQ1" s="46"/>
      <c r="NYR1" s="46"/>
      <c r="NYS1" s="46"/>
      <c r="NYT1" s="46"/>
      <c r="NYU1" s="46"/>
      <c r="NYV1" s="46"/>
      <c r="NYW1" s="46"/>
      <c r="NYX1" s="46"/>
      <c r="NYY1" s="46"/>
      <c r="NYZ1" s="46"/>
      <c r="NZA1" s="46"/>
      <c r="NZB1" s="46"/>
      <c r="NZC1" s="46"/>
      <c r="NZD1" s="46"/>
      <c r="NZE1" s="46"/>
      <c r="NZF1" s="46"/>
      <c r="NZG1" s="46"/>
      <c r="NZH1" s="46"/>
      <c r="NZI1" s="46"/>
      <c r="NZJ1" s="46"/>
      <c r="NZK1" s="46"/>
      <c r="NZL1" s="46"/>
      <c r="NZM1" s="46"/>
      <c r="NZN1" s="46"/>
      <c r="NZO1" s="46"/>
      <c r="NZP1" s="46"/>
      <c r="NZQ1" s="46"/>
      <c r="NZR1" s="46"/>
      <c r="NZS1" s="46"/>
      <c r="NZT1" s="46"/>
      <c r="NZU1" s="46"/>
      <c r="NZV1" s="46"/>
      <c r="NZW1" s="46"/>
      <c r="NZX1" s="46"/>
      <c r="NZY1" s="46"/>
      <c r="NZZ1" s="46"/>
      <c r="OAA1" s="46"/>
      <c r="OAB1" s="46"/>
      <c r="OAC1" s="46"/>
      <c r="OAD1" s="46"/>
      <c r="OAE1" s="46"/>
      <c r="OAF1" s="46"/>
      <c r="OAG1" s="46"/>
      <c r="OAH1" s="46"/>
      <c r="OAI1" s="46"/>
      <c r="OAJ1" s="46"/>
      <c r="OAK1" s="46"/>
      <c r="OAL1" s="46"/>
      <c r="OAM1" s="46"/>
      <c r="OAN1" s="46"/>
      <c r="OAO1" s="46"/>
      <c r="OAP1" s="46"/>
      <c r="OAQ1" s="46"/>
      <c r="OAR1" s="46"/>
      <c r="OAS1" s="46"/>
      <c r="OAT1" s="46"/>
      <c r="OAU1" s="46"/>
      <c r="OAV1" s="46"/>
      <c r="OAW1" s="46"/>
      <c r="OAX1" s="46"/>
      <c r="OAY1" s="46"/>
      <c r="OAZ1" s="46"/>
      <c r="OBA1" s="46"/>
      <c r="OBB1" s="46"/>
      <c r="OBC1" s="46"/>
      <c r="OBD1" s="46"/>
      <c r="OBE1" s="46"/>
      <c r="OBF1" s="46"/>
      <c r="OBG1" s="46"/>
      <c r="OBH1" s="46"/>
      <c r="OBI1" s="46"/>
      <c r="OBJ1" s="46"/>
      <c r="OBK1" s="46"/>
      <c r="OBL1" s="46"/>
      <c r="OBM1" s="46"/>
      <c r="OBN1" s="46"/>
      <c r="OBO1" s="46"/>
      <c r="OBP1" s="46"/>
      <c r="OBQ1" s="46"/>
      <c r="OBR1" s="46"/>
      <c r="OBS1" s="46"/>
      <c r="OBT1" s="46"/>
      <c r="OBU1" s="46"/>
      <c r="OBV1" s="46"/>
      <c r="OBW1" s="46"/>
      <c r="OBX1" s="46"/>
      <c r="OBY1" s="46"/>
      <c r="OBZ1" s="46"/>
      <c r="OCA1" s="46"/>
      <c r="OCB1" s="46"/>
      <c r="OCC1" s="46"/>
      <c r="OCD1" s="46"/>
      <c r="OCE1" s="46"/>
      <c r="OCF1" s="46"/>
      <c r="OCG1" s="46"/>
      <c r="OCH1" s="46"/>
      <c r="OCI1" s="46"/>
      <c r="OCJ1" s="46"/>
      <c r="OCK1" s="46"/>
      <c r="OCL1" s="46"/>
      <c r="OCM1" s="46"/>
      <c r="OCN1" s="46"/>
      <c r="OCO1" s="46"/>
      <c r="OCP1" s="46"/>
      <c r="OCQ1" s="46"/>
      <c r="OCR1" s="46"/>
      <c r="OCS1" s="46"/>
      <c r="OCT1" s="46"/>
      <c r="OCU1" s="46"/>
      <c r="OCV1" s="46"/>
      <c r="OCW1" s="46"/>
      <c r="OCX1" s="46"/>
      <c r="OCY1" s="46"/>
      <c r="OCZ1" s="46"/>
      <c r="ODA1" s="46"/>
      <c r="ODB1" s="46"/>
      <c r="ODC1" s="46"/>
      <c r="ODD1" s="46"/>
      <c r="ODE1" s="46"/>
      <c r="ODF1" s="46"/>
      <c r="ODG1" s="46"/>
      <c r="ODH1" s="46"/>
      <c r="ODI1" s="46"/>
      <c r="ODJ1" s="46"/>
      <c r="ODK1" s="46"/>
      <c r="ODL1" s="46"/>
      <c r="ODM1" s="46"/>
      <c r="ODN1" s="46"/>
      <c r="ODO1" s="46"/>
      <c r="ODP1" s="46"/>
      <c r="ODQ1" s="46"/>
      <c r="ODR1" s="46"/>
      <c r="ODS1" s="46"/>
      <c r="ODT1" s="46"/>
      <c r="ODU1" s="46"/>
      <c r="ODV1" s="46"/>
      <c r="ODW1" s="46"/>
      <c r="ODX1" s="46"/>
      <c r="ODY1" s="46"/>
      <c r="ODZ1" s="46"/>
      <c r="OEA1" s="46"/>
      <c r="OEB1" s="46"/>
      <c r="OEC1" s="46"/>
      <c r="OED1" s="46"/>
      <c r="OEE1" s="46"/>
      <c r="OEF1" s="46"/>
      <c r="OEG1" s="46"/>
      <c r="OEH1" s="46"/>
      <c r="OEI1" s="46"/>
      <c r="OEJ1" s="46"/>
      <c r="OEK1" s="46"/>
      <c r="OEL1" s="46"/>
      <c r="OEM1" s="46"/>
      <c r="OEN1" s="46"/>
      <c r="OEO1" s="46"/>
      <c r="OEP1" s="46"/>
      <c r="OEQ1" s="46"/>
      <c r="OER1" s="46"/>
      <c r="OES1" s="46"/>
      <c r="OET1" s="46"/>
      <c r="OEU1" s="46"/>
      <c r="OEV1" s="46"/>
      <c r="OEW1" s="46"/>
      <c r="OEX1" s="46"/>
      <c r="OEY1" s="46"/>
      <c r="OEZ1" s="46"/>
      <c r="OFA1" s="46"/>
      <c r="OFB1" s="46"/>
      <c r="OFC1" s="46"/>
      <c r="OFD1" s="46"/>
      <c r="OFE1" s="46"/>
      <c r="OFF1" s="46"/>
      <c r="OFG1" s="46"/>
      <c r="OFH1" s="46"/>
      <c r="OFI1" s="46"/>
      <c r="OFJ1" s="46"/>
      <c r="OFK1" s="46"/>
      <c r="OFL1" s="46"/>
      <c r="OFM1" s="46"/>
      <c r="OFN1" s="46"/>
      <c r="OFO1" s="46"/>
      <c r="OFP1" s="46"/>
      <c r="OFQ1" s="46"/>
      <c r="OFR1" s="46"/>
      <c r="OFS1" s="46"/>
      <c r="OFT1" s="46"/>
      <c r="OFU1" s="46"/>
      <c r="OFV1" s="46"/>
      <c r="OFW1" s="46"/>
      <c r="OFX1" s="46"/>
      <c r="OFY1" s="46"/>
      <c r="OFZ1" s="46"/>
      <c r="OGA1" s="46"/>
      <c r="OGB1" s="46"/>
      <c r="OGC1" s="46"/>
      <c r="OGD1" s="46"/>
      <c r="OGE1" s="46"/>
      <c r="OGF1" s="46"/>
      <c r="OGG1" s="46"/>
      <c r="OGH1" s="46"/>
      <c r="OGI1" s="46"/>
      <c r="OGJ1" s="46"/>
      <c r="OGK1" s="46"/>
      <c r="OGL1" s="46"/>
      <c r="OGM1" s="46"/>
      <c r="OGN1" s="46"/>
      <c r="OGO1" s="46"/>
      <c r="OGP1" s="46"/>
      <c r="OGQ1" s="46"/>
      <c r="OGR1" s="46"/>
      <c r="OGS1" s="46"/>
      <c r="OGT1" s="46"/>
      <c r="OGU1" s="46"/>
      <c r="OGV1" s="46"/>
      <c r="OGW1" s="46"/>
      <c r="OGX1" s="46"/>
      <c r="OGY1" s="46"/>
      <c r="OGZ1" s="46"/>
      <c r="OHA1" s="46"/>
      <c r="OHB1" s="46"/>
      <c r="OHC1" s="46"/>
      <c r="OHD1" s="46"/>
      <c r="OHE1" s="46"/>
      <c r="OHF1" s="46"/>
      <c r="OHG1" s="46"/>
      <c r="OHH1" s="46"/>
      <c r="OHI1" s="46"/>
      <c r="OHJ1" s="46"/>
      <c r="OHK1" s="46"/>
      <c r="OHL1" s="46"/>
      <c r="OHM1" s="46"/>
      <c r="OHN1" s="46"/>
      <c r="OHO1" s="46"/>
      <c r="OHP1" s="46"/>
      <c r="OHQ1" s="46"/>
      <c r="OHR1" s="46"/>
      <c r="OHS1" s="46"/>
      <c r="OHT1" s="46"/>
      <c r="OHU1" s="46"/>
      <c r="OHV1" s="46"/>
      <c r="OHW1" s="46"/>
      <c r="OHX1" s="46"/>
      <c r="OHY1" s="46"/>
      <c r="OHZ1" s="46"/>
      <c r="OIA1" s="46"/>
      <c r="OIB1" s="46"/>
      <c r="OIC1" s="46"/>
      <c r="OID1" s="46"/>
      <c r="OIE1" s="46"/>
      <c r="OIF1" s="46"/>
      <c r="OIG1" s="46"/>
      <c r="OIH1" s="46"/>
      <c r="OII1" s="46"/>
      <c r="OIJ1" s="46"/>
      <c r="OIK1" s="46"/>
      <c r="OIL1" s="46"/>
      <c r="OIM1" s="46"/>
      <c r="OIN1" s="46"/>
      <c r="OIO1" s="46"/>
      <c r="OIP1" s="46"/>
      <c r="OIQ1" s="46"/>
      <c r="OIR1" s="46"/>
      <c r="OIS1" s="46"/>
      <c r="OIT1" s="46"/>
      <c r="OIU1" s="46"/>
      <c r="OIV1" s="46"/>
      <c r="OIW1" s="46"/>
      <c r="OIX1" s="46"/>
      <c r="OIY1" s="46"/>
      <c r="OIZ1" s="46"/>
      <c r="OJA1" s="46"/>
      <c r="OJB1" s="46"/>
      <c r="OJC1" s="46"/>
      <c r="OJD1" s="46"/>
      <c r="OJE1" s="46"/>
      <c r="OJF1" s="46"/>
      <c r="OJG1" s="46"/>
      <c r="OJH1" s="46"/>
      <c r="OJI1" s="46"/>
      <c r="OJJ1" s="46"/>
      <c r="OJK1" s="46"/>
      <c r="OJL1" s="46"/>
      <c r="OJM1" s="46"/>
      <c r="OJN1" s="46"/>
      <c r="OJO1" s="46"/>
      <c r="OJP1" s="46"/>
      <c r="OJQ1" s="46"/>
      <c r="OJR1" s="46"/>
      <c r="OJS1" s="46"/>
      <c r="OJT1" s="46"/>
      <c r="OJU1" s="46"/>
      <c r="OJV1" s="46"/>
      <c r="OJW1" s="46"/>
      <c r="OJX1" s="46"/>
      <c r="OJY1" s="46"/>
      <c r="OJZ1" s="46"/>
      <c r="OKA1" s="46"/>
      <c r="OKB1" s="46"/>
      <c r="OKC1" s="46"/>
      <c r="OKD1" s="46"/>
      <c r="OKE1" s="46"/>
      <c r="OKF1" s="46"/>
      <c r="OKG1" s="46"/>
      <c r="OKH1" s="46"/>
      <c r="OKI1" s="46"/>
      <c r="OKJ1" s="46"/>
      <c r="OKK1" s="46"/>
      <c r="OKL1" s="46"/>
      <c r="OKM1" s="46"/>
      <c r="OKN1" s="46"/>
      <c r="OKO1" s="46"/>
      <c r="OKP1" s="46"/>
      <c r="OKQ1" s="46"/>
      <c r="OKR1" s="46"/>
      <c r="OKS1" s="46"/>
      <c r="OKT1" s="46"/>
      <c r="OKU1" s="46"/>
      <c r="OKV1" s="46"/>
      <c r="OKW1" s="46"/>
      <c r="OKX1" s="46"/>
      <c r="OKY1" s="46"/>
      <c r="OKZ1" s="46"/>
      <c r="OLA1" s="46"/>
      <c r="OLB1" s="46"/>
      <c r="OLC1" s="46"/>
      <c r="OLD1" s="46"/>
      <c r="OLE1" s="46"/>
      <c r="OLF1" s="46"/>
      <c r="OLG1" s="46"/>
      <c r="OLH1" s="46"/>
      <c r="OLI1" s="46"/>
      <c r="OLJ1" s="46"/>
      <c r="OLK1" s="46"/>
      <c r="OLL1" s="46"/>
      <c r="OLM1" s="46"/>
      <c r="OLN1" s="46"/>
      <c r="OLO1" s="46"/>
      <c r="OLP1" s="46"/>
      <c r="OLQ1" s="46"/>
      <c r="OLR1" s="46"/>
      <c r="OLS1" s="46"/>
      <c r="OLT1" s="46"/>
      <c r="OLU1" s="46"/>
      <c r="OLV1" s="46"/>
      <c r="OLW1" s="46"/>
      <c r="OLX1" s="46"/>
      <c r="OLY1" s="46"/>
      <c r="OLZ1" s="46"/>
      <c r="OMA1" s="46"/>
      <c r="OMB1" s="46"/>
      <c r="OMC1" s="46"/>
      <c r="OMD1" s="46"/>
      <c r="OME1" s="46"/>
      <c r="OMF1" s="46"/>
      <c r="OMG1" s="46"/>
      <c r="OMH1" s="46"/>
      <c r="OMI1" s="46"/>
      <c r="OMJ1" s="46"/>
      <c r="OMK1" s="46"/>
      <c r="OML1" s="46"/>
      <c r="OMM1" s="46"/>
      <c r="OMN1" s="46"/>
      <c r="OMO1" s="46"/>
      <c r="OMP1" s="46"/>
      <c r="OMQ1" s="46"/>
      <c r="OMR1" s="46"/>
      <c r="OMS1" s="46"/>
      <c r="OMT1" s="46"/>
      <c r="OMU1" s="46"/>
      <c r="OMV1" s="46"/>
      <c r="OMW1" s="46"/>
      <c r="OMX1" s="46"/>
      <c r="OMY1" s="46"/>
      <c r="OMZ1" s="46"/>
      <c r="ONA1" s="46"/>
      <c r="ONB1" s="46"/>
      <c r="ONC1" s="46"/>
      <c r="OND1" s="46"/>
      <c r="ONE1" s="46"/>
      <c r="ONF1" s="46"/>
      <c r="ONG1" s="46"/>
      <c r="ONH1" s="46"/>
      <c r="ONI1" s="46"/>
      <c r="ONJ1" s="46"/>
      <c r="ONK1" s="46"/>
      <c r="ONL1" s="46"/>
      <c r="ONM1" s="46"/>
      <c r="ONN1" s="46"/>
      <c r="ONO1" s="46"/>
      <c r="ONP1" s="46"/>
      <c r="ONQ1" s="46"/>
      <c r="ONR1" s="46"/>
      <c r="ONS1" s="46"/>
      <c r="ONT1" s="46"/>
      <c r="ONU1" s="46"/>
      <c r="ONV1" s="46"/>
      <c r="ONW1" s="46"/>
      <c r="ONX1" s="46"/>
      <c r="ONY1" s="46"/>
      <c r="ONZ1" s="46"/>
      <c r="OOA1" s="46"/>
      <c r="OOB1" s="46"/>
      <c r="OOC1" s="46"/>
      <c r="OOD1" s="46"/>
      <c r="OOE1" s="46"/>
      <c r="OOF1" s="46"/>
      <c r="OOG1" s="46"/>
      <c r="OOH1" s="46"/>
      <c r="OOI1" s="46"/>
      <c r="OOJ1" s="46"/>
      <c r="OOK1" s="46"/>
      <c r="OOL1" s="46"/>
      <c r="OOM1" s="46"/>
      <c r="OON1" s="46"/>
      <c r="OOO1" s="46"/>
      <c r="OOP1" s="46"/>
      <c r="OOQ1" s="46"/>
      <c r="OOR1" s="46"/>
      <c r="OOS1" s="46"/>
      <c r="OOT1" s="46"/>
      <c r="OOU1" s="46"/>
      <c r="OOV1" s="46"/>
      <c r="OOW1" s="46"/>
      <c r="OOX1" s="46"/>
      <c r="OOY1" s="46"/>
      <c r="OOZ1" s="46"/>
      <c r="OPA1" s="46"/>
      <c r="OPB1" s="46"/>
      <c r="OPC1" s="46"/>
      <c r="OPD1" s="46"/>
      <c r="OPE1" s="46"/>
      <c r="OPF1" s="46"/>
      <c r="OPG1" s="46"/>
      <c r="OPH1" s="46"/>
      <c r="OPI1" s="46"/>
      <c r="OPJ1" s="46"/>
      <c r="OPK1" s="46"/>
      <c r="OPL1" s="46"/>
      <c r="OPM1" s="46"/>
      <c r="OPN1" s="46"/>
      <c r="OPO1" s="46"/>
      <c r="OPP1" s="46"/>
      <c r="OPQ1" s="46"/>
      <c r="OPR1" s="46"/>
      <c r="OPS1" s="46"/>
      <c r="OPT1" s="46"/>
      <c r="OPU1" s="46"/>
      <c r="OPV1" s="46"/>
      <c r="OPW1" s="46"/>
      <c r="OPX1" s="46"/>
      <c r="OPY1" s="46"/>
      <c r="OPZ1" s="46"/>
      <c r="OQA1" s="46"/>
      <c r="OQB1" s="46"/>
      <c r="OQC1" s="46"/>
      <c r="OQD1" s="46"/>
      <c r="OQE1" s="46"/>
      <c r="OQF1" s="46"/>
      <c r="OQG1" s="46"/>
      <c r="OQH1" s="46"/>
      <c r="OQI1" s="46"/>
      <c r="OQJ1" s="46"/>
      <c r="OQK1" s="46"/>
      <c r="OQL1" s="46"/>
      <c r="OQM1" s="46"/>
      <c r="OQN1" s="46"/>
      <c r="OQO1" s="46"/>
      <c r="OQP1" s="46"/>
      <c r="OQQ1" s="46"/>
      <c r="OQR1" s="46"/>
      <c r="OQS1" s="46"/>
      <c r="OQT1" s="46"/>
      <c r="OQU1" s="46"/>
      <c r="OQV1" s="46"/>
      <c r="OQW1" s="46"/>
      <c r="OQX1" s="46"/>
      <c r="OQY1" s="46"/>
      <c r="OQZ1" s="46"/>
      <c r="ORA1" s="46"/>
      <c r="ORB1" s="46"/>
      <c r="ORC1" s="46"/>
      <c r="ORD1" s="46"/>
      <c r="ORE1" s="46"/>
      <c r="ORF1" s="46"/>
      <c r="ORG1" s="46"/>
      <c r="ORH1" s="46"/>
      <c r="ORI1" s="46"/>
      <c r="ORJ1" s="46"/>
      <c r="ORK1" s="46"/>
      <c r="ORL1" s="46"/>
      <c r="ORM1" s="46"/>
      <c r="ORN1" s="46"/>
      <c r="ORO1" s="46"/>
      <c r="ORP1" s="46"/>
      <c r="ORQ1" s="46"/>
      <c r="ORR1" s="46"/>
      <c r="ORS1" s="46"/>
      <c r="ORT1" s="46"/>
      <c r="ORU1" s="46"/>
      <c r="ORV1" s="46"/>
      <c r="ORW1" s="46"/>
      <c r="ORX1" s="46"/>
      <c r="ORY1" s="46"/>
      <c r="ORZ1" s="46"/>
      <c r="OSA1" s="46"/>
      <c r="OSB1" s="46"/>
      <c r="OSC1" s="46"/>
      <c r="OSD1" s="46"/>
      <c r="OSE1" s="46"/>
      <c r="OSF1" s="46"/>
      <c r="OSG1" s="46"/>
      <c r="OSH1" s="46"/>
      <c r="OSI1" s="46"/>
      <c r="OSJ1" s="46"/>
      <c r="OSK1" s="46"/>
      <c r="OSL1" s="46"/>
      <c r="OSM1" s="46"/>
      <c r="OSN1" s="46"/>
      <c r="OSO1" s="46"/>
      <c r="OSP1" s="46"/>
      <c r="OSQ1" s="46"/>
      <c r="OSR1" s="46"/>
      <c r="OSS1" s="46"/>
      <c r="OST1" s="46"/>
      <c r="OSU1" s="46"/>
      <c r="OSV1" s="46"/>
      <c r="OSW1" s="46"/>
      <c r="OSX1" s="46"/>
      <c r="OSY1" s="46"/>
      <c r="OSZ1" s="46"/>
      <c r="OTA1" s="46"/>
      <c r="OTB1" s="46"/>
      <c r="OTC1" s="46"/>
      <c r="OTD1" s="46"/>
      <c r="OTE1" s="46"/>
      <c r="OTF1" s="46"/>
      <c r="OTG1" s="46"/>
      <c r="OTH1" s="46"/>
      <c r="OTI1" s="46"/>
      <c r="OTJ1" s="46"/>
      <c r="OTK1" s="46"/>
      <c r="OTL1" s="46"/>
      <c r="OTM1" s="46"/>
      <c r="OTN1" s="46"/>
      <c r="OTO1" s="46"/>
      <c r="OTP1" s="46"/>
      <c r="OTQ1" s="46"/>
      <c r="OTR1" s="46"/>
      <c r="OTS1" s="46"/>
      <c r="OTT1" s="46"/>
      <c r="OTU1" s="46"/>
      <c r="OTV1" s="46"/>
      <c r="OTW1" s="46"/>
      <c r="OTX1" s="46"/>
      <c r="OTY1" s="46"/>
      <c r="OTZ1" s="46"/>
      <c r="OUA1" s="46"/>
      <c r="OUB1" s="46"/>
      <c r="OUC1" s="46"/>
      <c r="OUD1" s="46"/>
      <c r="OUE1" s="46"/>
      <c r="OUF1" s="46"/>
      <c r="OUG1" s="46"/>
      <c r="OUH1" s="46"/>
      <c r="OUI1" s="46"/>
      <c r="OUJ1" s="46"/>
      <c r="OUK1" s="46"/>
      <c r="OUL1" s="46"/>
      <c r="OUM1" s="46"/>
      <c r="OUN1" s="46"/>
      <c r="OUO1" s="46"/>
      <c r="OUP1" s="46"/>
      <c r="OUQ1" s="46"/>
      <c r="OUR1" s="46"/>
      <c r="OUS1" s="46"/>
      <c r="OUT1" s="46"/>
      <c r="OUU1" s="46"/>
      <c r="OUV1" s="46"/>
      <c r="OUW1" s="46"/>
      <c r="OUX1" s="46"/>
      <c r="OUY1" s="46"/>
      <c r="OUZ1" s="46"/>
      <c r="OVA1" s="46"/>
      <c r="OVB1" s="46"/>
      <c r="OVC1" s="46"/>
      <c r="OVD1" s="46"/>
      <c r="OVE1" s="46"/>
      <c r="OVF1" s="46"/>
      <c r="OVG1" s="46"/>
      <c r="OVH1" s="46"/>
      <c r="OVI1" s="46"/>
      <c r="OVJ1" s="46"/>
      <c r="OVK1" s="46"/>
      <c r="OVL1" s="46"/>
      <c r="OVM1" s="46"/>
      <c r="OVN1" s="46"/>
      <c r="OVO1" s="46"/>
      <c r="OVP1" s="46"/>
      <c r="OVQ1" s="46"/>
      <c r="OVR1" s="46"/>
      <c r="OVS1" s="46"/>
      <c r="OVT1" s="46"/>
      <c r="OVU1" s="46"/>
      <c r="OVV1" s="46"/>
      <c r="OVW1" s="46"/>
      <c r="OVX1" s="46"/>
      <c r="OVY1" s="46"/>
      <c r="OVZ1" s="46"/>
      <c r="OWA1" s="46"/>
      <c r="OWB1" s="46"/>
      <c r="OWC1" s="46"/>
      <c r="OWD1" s="46"/>
      <c r="OWE1" s="46"/>
      <c r="OWF1" s="46"/>
      <c r="OWG1" s="46"/>
      <c r="OWH1" s="46"/>
      <c r="OWI1" s="46"/>
      <c r="OWJ1" s="46"/>
      <c r="OWK1" s="46"/>
      <c r="OWL1" s="46"/>
      <c r="OWM1" s="46"/>
      <c r="OWN1" s="46"/>
      <c r="OWO1" s="46"/>
      <c r="OWP1" s="46"/>
      <c r="OWQ1" s="46"/>
      <c r="OWR1" s="46"/>
      <c r="OWS1" s="46"/>
      <c r="OWT1" s="46"/>
      <c r="OWU1" s="46"/>
      <c r="OWV1" s="46"/>
      <c r="OWW1" s="46"/>
      <c r="OWX1" s="46"/>
      <c r="OWY1" s="46"/>
      <c r="OWZ1" s="46"/>
      <c r="OXA1" s="46"/>
      <c r="OXB1" s="46"/>
      <c r="OXC1" s="46"/>
      <c r="OXD1" s="46"/>
      <c r="OXE1" s="46"/>
      <c r="OXF1" s="46"/>
      <c r="OXG1" s="46"/>
      <c r="OXH1" s="46"/>
      <c r="OXI1" s="46"/>
      <c r="OXJ1" s="46"/>
      <c r="OXK1" s="46"/>
      <c r="OXL1" s="46"/>
      <c r="OXM1" s="46"/>
      <c r="OXN1" s="46"/>
      <c r="OXO1" s="46"/>
      <c r="OXP1" s="46"/>
      <c r="OXQ1" s="46"/>
      <c r="OXR1" s="46"/>
      <c r="OXS1" s="46"/>
      <c r="OXT1" s="46"/>
      <c r="OXU1" s="46"/>
      <c r="OXV1" s="46"/>
      <c r="OXW1" s="46"/>
      <c r="OXX1" s="46"/>
      <c r="OXY1" s="46"/>
      <c r="OXZ1" s="46"/>
      <c r="OYA1" s="46"/>
      <c r="OYB1" s="46"/>
      <c r="OYC1" s="46"/>
      <c r="OYD1" s="46"/>
      <c r="OYE1" s="46"/>
      <c r="OYF1" s="46"/>
      <c r="OYG1" s="46"/>
      <c r="OYH1" s="46"/>
      <c r="OYI1" s="46"/>
      <c r="OYJ1" s="46"/>
      <c r="OYK1" s="46"/>
      <c r="OYL1" s="46"/>
      <c r="OYM1" s="46"/>
      <c r="OYN1" s="46"/>
      <c r="OYO1" s="46"/>
      <c r="OYP1" s="46"/>
      <c r="OYQ1" s="46"/>
      <c r="OYR1" s="46"/>
      <c r="OYS1" s="46"/>
      <c r="OYT1" s="46"/>
      <c r="OYU1" s="46"/>
      <c r="OYV1" s="46"/>
      <c r="OYW1" s="46"/>
      <c r="OYX1" s="46"/>
      <c r="OYY1" s="46"/>
      <c r="OYZ1" s="46"/>
      <c r="OZA1" s="46"/>
      <c r="OZB1" s="46"/>
      <c r="OZC1" s="46"/>
      <c r="OZD1" s="46"/>
      <c r="OZE1" s="46"/>
      <c r="OZF1" s="46"/>
      <c r="OZG1" s="46"/>
      <c r="OZH1" s="46"/>
      <c r="OZI1" s="46"/>
      <c r="OZJ1" s="46"/>
      <c r="OZK1" s="46"/>
      <c r="OZL1" s="46"/>
      <c r="OZM1" s="46"/>
      <c r="OZN1" s="46"/>
      <c r="OZO1" s="46"/>
      <c r="OZP1" s="46"/>
      <c r="OZQ1" s="46"/>
      <c r="OZR1" s="46"/>
      <c r="OZS1" s="46"/>
      <c r="OZT1" s="46"/>
      <c r="OZU1" s="46"/>
      <c r="OZV1" s="46"/>
      <c r="OZW1" s="46"/>
      <c r="OZX1" s="46"/>
      <c r="OZY1" s="46"/>
      <c r="OZZ1" s="46"/>
      <c r="PAA1" s="46"/>
      <c r="PAB1" s="46"/>
      <c r="PAC1" s="46"/>
      <c r="PAD1" s="46"/>
      <c r="PAE1" s="46"/>
      <c r="PAF1" s="46"/>
      <c r="PAG1" s="46"/>
      <c r="PAH1" s="46"/>
      <c r="PAI1" s="46"/>
      <c r="PAJ1" s="46"/>
      <c r="PAK1" s="46"/>
      <c r="PAL1" s="46"/>
      <c r="PAM1" s="46"/>
      <c r="PAN1" s="46"/>
      <c r="PAO1" s="46"/>
      <c r="PAP1" s="46"/>
      <c r="PAQ1" s="46"/>
      <c r="PAR1" s="46"/>
      <c r="PAS1" s="46"/>
      <c r="PAT1" s="46"/>
      <c r="PAU1" s="46"/>
      <c r="PAV1" s="46"/>
      <c r="PAW1" s="46"/>
      <c r="PAX1" s="46"/>
      <c r="PAY1" s="46"/>
      <c r="PAZ1" s="46"/>
      <c r="PBA1" s="46"/>
      <c r="PBB1" s="46"/>
      <c r="PBC1" s="46"/>
      <c r="PBD1" s="46"/>
      <c r="PBE1" s="46"/>
      <c r="PBF1" s="46"/>
      <c r="PBG1" s="46"/>
      <c r="PBH1" s="46"/>
      <c r="PBI1" s="46"/>
      <c r="PBJ1" s="46"/>
      <c r="PBK1" s="46"/>
      <c r="PBL1" s="46"/>
      <c r="PBM1" s="46"/>
      <c r="PBN1" s="46"/>
      <c r="PBO1" s="46"/>
      <c r="PBP1" s="46"/>
      <c r="PBQ1" s="46"/>
      <c r="PBR1" s="46"/>
      <c r="PBS1" s="46"/>
      <c r="PBT1" s="46"/>
      <c r="PBU1" s="46"/>
      <c r="PBV1" s="46"/>
      <c r="PBW1" s="46"/>
      <c r="PBX1" s="46"/>
      <c r="PBY1" s="46"/>
      <c r="PBZ1" s="46"/>
      <c r="PCA1" s="46"/>
      <c r="PCB1" s="46"/>
      <c r="PCC1" s="46"/>
      <c r="PCD1" s="46"/>
      <c r="PCE1" s="46"/>
      <c r="PCF1" s="46"/>
      <c r="PCG1" s="46"/>
      <c r="PCH1" s="46"/>
      <c r="PCI1" s="46"/>
      <c r="PCJ1" s="46"/>
      <c r="PCK1" s="46"/>
      <c r="PCL1" s="46"/>
      <c r="PCM1" s="46"/>
      <c r="PCN1" s="46"/>
      <c r="PCO1" s="46"/>
      <c r="PCP1" s="46"/>
      <c r="PCQ1" s="46"/>
      <c r="PCR1" s="46"/>
      <c r="PCS1" s="46"/>
      <c r="PCT1" s="46"/>
      <c r="PCU1" s="46"/>
      <c r="PCV1" s="46"/>
      <c r="PCW1" s="46"/>
      <c r="PCX1" s="46"/>
      <c r="PCY1" s="46"/>
      <c r="PCZ1" s="46"/>
      <c r="PDA1" s="46"/>
      <c r="PDB1" s="46"/>
      <c r="PDC1" s="46"/>
      <c r="PDD1" s="46"/>
      <c r="PDE1" s="46"/>
      <c r="PDF1" s="46"/>
      <c r="PDG1" s="46"/>
      <c r="PDH1" s="46"/>
      <c r="PDI1" s="46"/>
      <c r="PDJ1" s="46"/>
      <c r="PDK1" s="46"/>
      <c r="PDL1" s="46"/>
      <c r="PDM1" s="46"/>
      <c r="PDN1" s="46"/>
      <c r="PDO1" s="46"/>
      <c r="PDP1" s="46"/>
      <c r="PDQ1" s="46"/>
      <c r="PDR1" s="46"/>
      <c r="PDS1" s="46"/>
      <c r="PDT1" s="46"/>
      <c r="PDU1" s="46"/>
      <c r="PDV1" s="46"/>
      <c r="PDW1" s="46"/>
      <c r="PDX1" s="46"/>
      <c r="PDY1" s="46"/>
      <c r="PDZ1" s="46"/>
      <c r="PEA1" s="46"/>
      <c r="PEB1" s="46"/>
      <c r="PEC1" s="46"/>
      <c r="PED1" s="46"/>
      <c r="PEE1" s="46"/>
      <c r="PEF1" s="46"/>
      <c r="PEG1" s="46"/>
      <c r="PEH1" s="46"/>
      <c r="PEI1" s="46"/>
      <c r="PEJ1" s="46"/>
      <c r="PEK1" s="46"/>
      <c r="PEL1" s="46"/>
      <c r="PEM1" s="46"/>
      <c r="PEN1" s="46"/>
      <c r="PEO1" s="46"/>
      <c r="PEP1" s="46"/>
      <c r="PEQ1" s="46"/>
      <c r="PER1" s="46"/>
      <c r="PES1" s="46"/>
      <c r="PET1" s="46"/>
      <c r="PEU1" s="46"/>
      <c r="PEV1" s="46"/>
      <c r="PEW1" s="46"/>
      <c r="PEX1" s="46"/>
      <c r="PEY1" s="46"/>
      <c r="PEZ1" s="46"/>
      <c r="PFA1" s="46"/>
      <c r="PFB1" s="46"/>
      <c r="PFC1" s="46"/>
      <c r="PFD1" s="46"/>
      <c r="PFE1" s="46"/>
      <c r="PFF1" s="46"/>
      <c r="PFG1" s="46"/>
      <c r="PFH1" s="46"/>
      <c r="PFI1" s="46"/>
      <c r="PFJ1" s="46"/>
      <c r="PFK1" s="46"/>
      <c r="PFL1" s="46"/>
      <c r="PFM1" s="46"/>
      <c r="PFN1" s="46"/>
      <c r="PFO1" s="46"/>
      <c r="PFP1" s="46"/>
      <c r="PFQ1" s="46"/>
      <c r="PFR1" s="46"/>
      <c r="PFS1" s="46"/>
      <c r="PFT1" s="46"/>
      <c r="PFU1" s="46"/>
      <c r="PFV1" s="46"/>
      <c r="PFW1" s="46"/>
      <c r="PFX1" s="46"/>
      <c r="PFY1" s="46"/>
      <c r="PFZ1" s="46"/>
      <c r="PGA1" s="46"/>
      <c r="PGB1" s="46"/>
      <c r="PGC1" s="46"/>
      <c r="PGD1" s="46"/>
      <c r="PGE1" s="46"/>
      <c r="PGF1" s="46"/>
      <c r="PGG1" s="46"/>
      <c r="PGH1" s="46"/>
      <c r="PGI1" s="46"/>
      <c r="PGJ1" s="46"/>
      <c r="PGK1" s="46"/>
      <c r="PGL1" s="46"/>
      <c r="PGM1" s="46"/>
      <c r="PGN1" s="46"/>
      <c r="PGO1" s="46"/>
      <c r="PGP1" s="46"/>
      <c r="PGQ1" s="46"/>
      <c r="PGR1" s="46"/>
      <c r="PGS1" s="46"/>
      <c r="PGT1" s="46"/>
      <c r="PGU1" s="46"/>
      <c r="PGV1" s="46"/>
      <c r="PGW1" s="46"/>
      <c r="PGX1" s="46"/>
      <c r="PGY1" s="46"/>
      <c r="PGZ1" s="46"/>
      <c r="PHA1" s="46"/>
      <c r="PHB1" s="46"/>
      <c r="PHC1" s="46"/>
      <c r="PHD1" s="46"/>
      <c r="PHE1" s="46"/>
      <c r="PHF1" s="46"/>
      <c r="PHG1" s="46"/>
      <c r="PHH1" s="46"/>
      <c r="PHI1" s="46"/>
      <c r="PHJ1" s="46"/>
      <c r="PHK1" s="46"/>
      <c r="PHL1" s="46"/>
      <c r="PHM1" s="46"/>
      <c r="PHN1" s="46"/>
      <c r="PHO1" s="46"/>
      <c r="PHP1" s="46"/>
      <c r="PHQ1" s="46"/>
      <c r="PHR1" s="46"/>
      <c r="PHS1" s="46"/>
      <c r="PHT1" s="46"/>
      <c r="PHU1" s="46"/>
      <c r="PHV1" s="46"/>
      <c r="PHW1" s="46"/>
      <c r="PHX1" s="46"/>
      <c r="PHY1" s="46"/>
      <c r="PHZ1" s="46"/>
      <c r="PIA1" s="46"/>
      <c r="PIB1" s="46"/>
      <c r="PIC1" s="46"/>
      <c r="PID1" s="46"/>
      <c r="PIE1" s="46"/>
      <c r="PIF1" s="46"/>
      <c r="PIG1" s="46"/>
      <c r="PIH1" s="46"/>
      <c r="PII1" s="46"/>
      <c r="PIJ1" s="46"/>
      <c r="PIK1" s="46"/>
      <c r="PIL1" s="46"/>
      <c r="PIM1" s="46"/>
      <c r="PIN1" s="46"/>
      <c r="PIO1" s="46"/>
      <c r="PIP1" s="46"/>
      <c r="PIQ1" s="46"/>
      <c r="PIR1" s="46"/>
      <c r="PIS1" s="46"/>
      <c r="PIT1" s="46"/>
      <c r="PIU1" s="46"/>
      <c r="PIV1" s="46"/>
      <c r="PIW1" s="46"/>
      <c r="PIX1" s="46"/>
      <c r="PIY1" s="46"/>
      <c r="PIZ1" s="46"/>
      <c r="PJA1" s="46"/>
      <c r="PJB1" s="46"/>
      <c r="PJC1" s="46"/>
      <c r="PJD1" s="46"/>
      <c r="PJE1" s="46"/>
      <c r="PJF1" s="46"/>
      <c r="PJG1" s="46"/>
      <c r="PJH1" s="46"/>
      <c r="PJI1" s="46"/>
      <c r="PJJ1" s="46"/>
      <c r="PJK1" s="46"/>
      <c r="PJL1" s="46"/>
      <c r="PJM1" s="46"/>
      <c r="PJN1" s="46"/>
      <c r="PJO1" s="46"/>
      <c r="PJP1" s="46"/>
      <c r="PJQ1" s="46"/>
      <c r="PJR1" s="46"/>
      <c r="PJS1" s="46"/>
      <c r="PJT1" s="46"/>
      <c r="PJU1" s="46"/>
      <c r="PJV1" s="46"/>
      <c r="PJW1" s="46"/>
      <c r="PJX1" s="46"/>
      <c r="PJY1" s="46"/>
      <c r="PJZ1" s="46"/>
      <c r="PKA1" s="46"/>
      <c r="PKB1" s="46"/>
      <c r="PKC1" s="46"/>
      <c r="PKD1" s="46"/>
      <c r="PKE1" s="46"/>
      <c r="PKF1" s="46"/>
      <c r="PKG1" s="46"/>
      <c r="PKH1" s="46"/>
      <c r="PKI1" s="46"/>
      <c r="PKJ1" s="46"/>
      <c r="PKK1" s="46"/>
      <c r="PKL1" s="46"/>
      <c r="PKM1" s="46"/>
      <c r="PKN1" s="46"/>
      <c r="PKO1" s="46"/>
      <c r="PKP1" s="46"/>
      <c r="PKQ1" s="46"/>
      <c r="PKR1" s="46"/>
      <c r="PKS1" s="46"/>
      <c r="PKT1" s="46"/>
      <c r="PKU1" s="46"/>
      <c r="PKV1" s="46"/>
      <c r="PKW1" s="46"/>
      <c r="PKX1" s="46"/>
      <c r="PKY1" s="46"/>
      <c r="PKZ1" s="46"/>
      <c r="PLA1" s="46"/>
      <c r="PLB1" s="46"/>
      <c r="PLC1" s="46"/>
      <c r="PLD1" s="46"/>
      <c r="PLE1" s="46"/>
      <c r="PLF1" s="46"/>
      <c r="PLG1" s="46"/>
      <c r="PLH1" s="46"/>
      <c r="PLI1" s="46"/>
      <c r="PLJ1" s="46"/>
      <c r="PLK1" s="46"/>
      <c r="PLL1" s="46"/>
      <c r="PLM1" s="46"/>
      <c r="PLN1" s="46"/>
      <c r="PLO1" s="46"/>
      <c r="PLP1" s="46"/>
      <c r="PLQ1" s="46"/>
      <c r="PLR1" s="46"/>
      <c r="PLS1" s="46"/>
      <c r="PLT1" s="46"/>
      <c r="PLU1" s="46"/>
      <c r="PLV1" s="46"/>
      <c r="PLW1" s="46"/>
      <c r="PLX1" s="46"/>
      <c r="PLY1" s="46"/>
      <c r="PLZ1" s="46"/>
      <c r="PMA1" s="46"/>
      <c r="PMB1" s="46"/>
      <c r="PMC1" s="46"/>
      <c r="PMD1" s="46"/>
      <c r="PME1" s="46"/>
      <c r="PMF1" s="46"/>
      <c r="PMG1" s="46"/>
      <c r="PMH1" s="46"/>
      <c r="PMI1" s="46"/>
      <c r="PMJ1" s="46"/>
      <c r="PMK1" s="46"/>
      <c r="PML1" s="46"/>
      <c r="PMM1" s="46"/>
      <c r="PMN1" s="46"/>
      <c r="PMO1" s="46"/>
      <c r="PMP1" s="46"/>
      <c r="PMQ1" s="46"/>
      <c r="PMR1" s="46"/>
      <c r="PMS1" s="46"/>
      <c r="PMT1" s="46"/>
      <c r="PMU1" s="46"/>
      <c r="PMV1" s="46"/>
      <c r="PMW1" s="46"/>
      <c r="PMX1" s="46"/>
      <c r="PMY1" s="46"/>
      <c r="PMZ1" s="46"/>
      <c r="PNA1" s="46"/>
      <c r="PNB1" s="46"/>
      <c r="PNC1" s="46"/>
      <c r="PND1" s="46"/>
      <c r="PNE1" s="46"/>
      <c r="PNF1" s="46"/>
      <c r="PNG1" s="46"/>
      <c r="PNH1" s="46"/>
      <c r="PNI1" s="46"/>
      <c r="PNJ1" s="46"/>
      <c r="PNK1" s="46"/>
      <c r="PNL1" s="46"/>
      <c r="PNM1" s="46"/>
      <c r="PNN1" s="46"/>
      <c r="PNO1" s="46"/>
      <c r="PNP1" s="46"/>
      <c r="PNQ1" s="46"/>
      <c r="PNR1" s="46"/>
      <c r="PNS1" s="46"/>
      <c r="PNT1" s="46"/>
      <c r="PNU1" s="46"/>
      <c r="PNV1" s="46"/>
      <c r="PNW1" s="46"/>
      <c r="PNX1" s="46"/>
      <c r="PNY1" s="46"/>
      <c r="PNZ1" s="46"/>
      <c r="POA1" s="46"/>
      <c r="POB1" s="46"/>
      <c r="POC1" s="46"/>
      <c r="POD1" s="46"/>
      <c r="POE1" s="46"/>
      <c r="POF1" s="46"/>
      <c r="POG1" s="46"/>
      <c r="POH1" s="46"/>
      <c r="POI1" s="46"/>
      <c r="POJ1" s="46"/>
      <c r="POK1" s="46"/>
      <c r="POL1" s="46"/>
      <c r="POM1" s="46"/>
      <c r="PON1" s="46"/>
      <c r="POO1" s="46"/>
      <c r="POP1" s="46"/>
      <c r="POQ1" s="46"/>
      <c r="POR1" s="46"/>
      <c r="POS1" s="46"/>
      <c r="POT1" s="46"/>
      <c r="POU1" s="46"/>
      <c r="POV1" s="46"/>
      <c r="POW1" s="46"/>
      <c r="POX1" s="46"/>
      <c r="POY1" s="46"/>
      <c r="POZ1" s="46"/>
      <c r="PPA1" s="46"/>
      <c r="PPB1" s="46"/>
      <c r="PPC1" s="46"/>
      <c r="PPD1" s="46"/>
      <c r="PPE1" s="46"/>
      <c r="PPF1" s="46"/>
      <c r="PPG1" s="46"/>
      <c r="PPH1" s="46"/>
      <c r="PPI1" s="46"/>
      <c r="PPJ1" s="46"/>
      <c r="PPK1" s="46"/>
      <c r="PPL1" s="46"/>
      <c r="PPM1" s="46"/>
      <c r="PPN1" s="46"/>
      <c r="PPO1" s="46"/>
      <c r="PPP1" s="46"/>
      <c r="PPQ1" s="46"/>
      <c r="PPR1" s="46"/>
      <c r="PPS1" s="46"/>
      <c r="PPT1" s="46"/>
      <c r="PPU1" s="46"/>
      <c r="PPV1" s="46"/>
      <c r="PPW1" s="46"/>
      <c r="PPX1" s="46"/>
      <c r="PPY1" s="46"/>
      <c r="PPZ1" s="46"/>
      <c r="PQA1" s="46"/>
      <c r="PQB1" s="46"/>
      <c r="PQC1" s="46"/>
      <c r="PQD1" s="46"/>
      <c r="PQE1" s="46"/>
      <c r="PQF1" s="46"/>
      <c r="PQG1" s="46"/>
      <c r="PQH1" s="46"/>
      <c r="PQI1" s="46"/>
      <c r="PQJ1" s="46"/>
      <c r="PQK1" s="46"/>
      <c r="PQL1" s="46"/>
      <c r="PQM1" s="46"/>
      <c r="PQN1" s="46"/>
      <c r="PQO1" s="46"/>
      <c r="PQP1" s="46"/>
      <c r="PQQ1" s="46"/>
      <c r="PQR1" s="46"/>
      <c r="PQS1" s="46"/>
      <c r="PQT1" s="46"/>
      <c r="PQU1" s="46"/>
      <c r="PQV1" s="46"/>
      <c r="PQW1" s="46"/>
      <c r="PQX1" s="46"/>
      <c r="PQY1" s="46"/>
      <c r="PQZ1" s="46"/>
      <c r="PRA1" s="46"/>
      <c r="PRB1" s="46"/>
      <c r="PRC1" s="46"/>
      <c r="PRD1" s="46"/>
      <c r="PRE1" s="46"/>
      <c r="PRF1" s="46"/>
      <c r="PRG1" s="46"/>
      <c r="PRH1" s="46"/>
      <c r="PRI1" s="46"/>
      <c r="PRJ1" s="46"/>
      <c r="PRK1" s="46"/>
      <c r="PRL1" s="46"/>
      <c r="PRM1" s="46"/>
      <c r="PRN1" s="46"/>
      <c r="PRO1" s="46"/>
      <c r="PRP1" s="46"/>
      <c r="PRQ1" s="46"/>
      <c r="PRR1" s="46"/>
      <c r="PRS1" s="46"/>
      <c r="PRT1" s="46"/>
      <c r="PRU1" s="46"/>
      <c r="PRV1" s="46"/>
      <c r="PRW1" s="46"/>
      <c r="PRX1" s="46"/>
      <c r="PRY1" s="46"/>
      <c r="PRZ1" s="46"/>
      <c r="PSA1" s="46"/>
      <c r="PSB1" s="46"/>
      <c r="PSC1" s="46"/>
      <c r="PSD1" s="46"/>
      <c r="PSE1" s="46"/>
      <c r="PSF1" s="46"/>
      <c r="PSG1" s="46"/>
      <c r="PSH1" s="46"/>
      <c r="PSI1" s="46"/>
      <c r="PSJ1" s="46"/>
      <c r="PSK1" s="46"/>
      <c r="PSL1" s="46"/>
      <c r="PSM1" s="46"/>
      <c r="PSN1" s="46"/>
      <c r="PSO1" s="46"/>
      <c r="PSP1" s="46"/>
      <c r="PSQ1" s="46"/>
      <c r="PSR1" s="46"/>
      <c r="PSS1" s="46"/>
      <c r="PST1" s="46"/>
      <c r="PSU1" s="46"/>
      <c r="PSV1" s="46"/>
      <c r="PSW1" s="46"/>
      <c r="PSX1" s="46"/>
      <c r="PSY1" s="46"/>
      <c r="PSZ1" s="46"/>
      <c r="PTA1" s="46"/>
      <c r="PTB1" s="46"/>
      <c r="PTC1" s="46"/>
      <c r="PTD1" s="46"/>
      <c r="PTE1" s="46"/>
      <c r="PTF1" s="46"/>
      <c r="PTG1" s="46"/>
      <c r="PTH1" s="46"/>
      <c r="PTI1" s="46"/>
      <c r="PTJ1" s="46"/>
      <c r="PTK1" s="46"/>
      <c r="PTL1" s="46"/>
      <c r="PTM1" s="46"/>
      <c r="PTN1" s="46"/>
      <c r="PTO1" s="46"/>
      <c r="PTP1" s="46"/>
      <c r="PTQ1" s="46"/>
      <c r="PTR1" s="46"/>
      <c r="PTS1" s="46"/>
      <c r="PTT1" s="46"/>
      <c r="PTU1" s="46"/>
      <c r="PTV1" s="46"/>
      <c r="PTW1" s="46"/>
      <c r="PTX1" s="46"/>
      <c r="PTY1" s="46"/>
      <c r="PTZ1" s="46"/>
      <c r="PUA1" s="46"/>
      <c r="PUB1" s="46"/>
      <c r="PUC1" s="46"/>
      <c r="PUD1" s="46"/>
      <c r="PUE1" s="46"/>
      <c r="PUF1" s="46"/>
      <c r="PUG1" s="46"/>
      <c r="PUH1" s="46"/>
      <c r="PUI1" s="46"/>
      <c r="PUJ1" s="46"/>
      <c r="PUK1" s="46"/>
      <c r="PUL1" s="46"/>
      <c r="PUM1" s="46"/>
      <c r="PUN1" s="46"/>
      <c r="PUO1" s="46"/>
      <c r="PUP1" s="46"/>
      <c r="PUQ1" s="46"/>
      <c r="PUR1" s="46"/>
      <c r="PUS1" s="46"/>
      <c r="PUT1" s="46"/>
      <c r="PUU1" s="46"/>
      <c r="PUV1" s="46"/>
      <c r="PUW1" s="46"/>
      <c r="PUX1" s="46"/>
      <c r="PUY1" s="46"/>
      <c r="PUZ1" s="46"/>
      <c r="PVA1" s="46"/>
      <c r="PVB1" s="46"/>
      <c r="PVC1" s="46"/>
      <c r="PVD1" s="46"/>
      <c r="PVE1" s="46"/>
      <c r="PVF1" s="46"/>
      <c r="PVG1" s="46"/>
      <c r="PVH1" s="46"/>
      <c r="PVI1" s="46"/>
      <c r="PVJ1" s="46"/>
      <c r="PVK1" s="46"/>
      <c r="PVL1" s="46"/>
      <c r="PVM1" s="46"/>
      <c r="PVN1" s="46"/>
      <c r="PVO1" s="46"/>
      <c r="PVP1" s="46"/>
      <c r="PVQ1" s="46"/>
      <c r="PVR1" s="46"/>
      <c r="PVS1" s="46"/>
      <c r="PVT1" s="46"/>
      <c r="PVU1" s="46"/>
      <c r="PVV1" s="46"/>
      <c r="PVW1" s="46"/>
      <c r="PVX1" s="46"/>
      <c r="PVY1" s="46"/>
      <c r="PVZ1" s="46"/>
      <c r="PWA1" s="46"/>
      <c r="PWB1" s="46"/>
      <c r="PWC1" s="46"/>
      <c r="PWD1" s="46"/>
      <c r="PWE1" s="46"/>
      <c r="PWF1" s="46"/>
      <c r="PWG1" s="46"/>
      <c r="PWH1" s="46"/>
      <c r="PWI1" s="46"/>
      <c r="PWJ1" s="46"/>
      <c r="PWK1" s="46"/>
      <c r="PWL1" s="46"/>
      <c r="PWM1" s="46"/>
      <c r="PWN1" s="46"/>
      <c r="PWO1" s="46"/>
      <c r="PWP1" s="46"/>
      <c r="PWQ1" s="46"/>
      <c r="PWR1" s="46"/>
      <c r="PWS1" s="46"/>
      <c r="PWT1" s="46"/>
      <c r="PWU1" s="46"/>
      <c r="PWV1" s="46"/>
      <c r="PWW1" s="46"/>
      <c r="PWX1" s="46"/>
      <c r="PWY1" s="46"/>
      <c r="PWZ1" s="46"/>
      <c r="PXA1" s="46"/>
      <c r="PXB1" s="46"/>
      <c r="PXC1" s="46"/>
      <c r="PXD1" s="46"/>
      <c r="PXE1" s="46"/>
      <c r="PXF1" s="46"/>
      <c r="PXG1" s="46"/>
      <c r="PXH1" s="46"/>
      <c r="PXI1" s="46"/>
      <c r="PXJ1" s="46"/>
      <c r="PXK1" s="46"/>
      <c r="PXL1" s="46"/>
      <c r="PXM1" s="46"/>
      <c r="PXN1" s="46"/>
      <c r="PXO1" s="46"/>
      <c r="PXP1" s="46"/>
      <c r="PXQ1" s="46"/>
      <c r="PXR1" s="46"/>
      <c r="PXS1" s="46"/>
      <c r="PXT1" s="46"/>
      <c r="PXU1" s="46"/>
      <c r="PXV1" s="46"/>
      <c r="PXW1" s="46"/>
      <c r="PXX1" s="46"/>
      <c r="PXY1" s="46"/>
      <c r="PXZ1" s="46"/>
      <c r="PYA1" s="46"/>
      <c r="PYB1" s="46"/>
      <c r="PYC1" s="46"/>
      <c r="PYD1" s="46"/>
      <c r="PYE1" s="46"/>
      <c r="PYF1" s="46"/>
      <c r="PYG1" s="46"/>
      <c r="PYH1" s="46"/>
      <c r="PYI1" s="46"/>
      <c r="PYJ1" s="46"/>
      <c r="PYK1" s="46"/>
      <c r="PYL1" s="46"/>
      <c r="PYM1" s="46"/>
      <c r="PYN1" s="46"/>
      <c r="PYO1" s="46"/>
      <c r="PYP1" s="46"/>
      <c r="PYQ1" s="46"/>
      <c r="PYR1" s="46"/>
      <c r="PYS1" s="46"/>
      <c r="PYT1" s="46"/>
      <c r="PYU1" s="46"/>
      <c r="PYV1" s="46"/>
      <c r="PYW1" s="46"/>
      <c r="PYX1" s="46"/>
      <c r="PYY1" s="46"/>
      <c r="PYZ1" s="46"/>
      <c r="PZA1" s="46"/>
      <c r="PZB1" s="46"/>
      <c r="PZC1" s="46"/>
      <c r="PZD1" s="46"/>
      <c r="PZE1" s="46"/>
      <c r="PZF1" s="46"/>
      <c r="PZG1" s="46"/>
      <c r="PZH1" s="46"/>
      <c r="PZI1" s="46"/>
      <c r="PZJ1" s="46"/>
      <c r="PZK1" s="46"/>
      <c r="PZL1" s="46"/>
      <c r="PZM1" s="46"/>
      <c r="PZN1" s="46"/>
      <c r="PZO1" s="46"/>
      <c r="PZP1" s="46"/>
      <c r="PZQ1" s="46"/>
      <c r="PZR1" s="46"/>
      <c r="PZS1" s="46"/>
      <c r="PZT1" s="46"/>
      <c r="PZU1" s="46"/>
      <c r="PZV1" s="46"/>
      <c r="PZW1" s="46"/>
      <c r="PZX1" s="46"/>
      <c r="PZY1" s="46"/>
      <c r="PZZ1" s="46"/>
      <c r="QAA1" s="46"/>
      <c r="QAB1" s="46"/>
      <c r="QAC1" s="46"/>
      <c r="QAD1" s="46"/>
      <c r="QAE1" s="46"/>
      <c r="QAF1" s="46"/>
      <c r="QAG1" s="46"/>
      <c r="QAH1" s="46"/>
      <c r="QAI1" s="46"/>
      <c r="QAJ1" s="46"/>
      <c r="QAK1" s="46"/>
      <c r="QAL1" s="46"/>
      <c r="QAM1" s="46"/>
      <c r="QAN1" s="46"/>
      <c r="QAO1" s="46"/>
      <c r="QAP1" s="46"/>
      <c r="QAQ1" s="46"/>
      <c r="QAR1" s="46"/>
      <c r="QAS1" s="46"/>
      <c r="QAT1" s="46"/>
      <c r="QAU1" s="46"/>
      <c r="QAV1" s="46"/>
      <c r="QAW1" s="46"/>
      <c r="QAX1" s="46"/>
      <c r="QAY1" s="46"/>
      <c r="QAZ1" s="46"/>
      <c r="QBA1" s="46"/>
      <c r="QBB1" s="46"/>
      <c r="QBC1" s="46"/>
      <c r="QBD1" s="46"/>
      <c r="QBE1" s="46"/>
      <c r="QBF1" s="46"/>
      <c r="QBG1" s="46"/>
      <c r="QBH1" s="46"/>
      <c r="QBI1" s="46"/>
      <c r="QBJ1" s="46"/>
      <c r="QBK1" s="46"/>
      <c r="QBL1" s="46"/>
      <c r="QBM1" s="46"/>
      <c r="QBN1" s="46"/>
      <c r="QBO1" s="46"/>
      <c r="QBP1" s="46"/>
      <c r="QBQ1" s="46"/>
      <c r="QBR1" s="46"/>
      <c r="QBS1" s="46"/>
      <c r="QBT1" s="46"/>
      <c r="QBU1" s="46"/>
      <c r="QBV1" s="46"/>
      <c r="QBW1" s="46"/>
      <c r="QBX1" s="46"/>
      <c r="QBY1" s="46"/>
      <c r="QBZ1" s="46"/>
      <c r="QCA1" s="46"/>
      <c r="QCB1" s="46"/>
      <c r="QCC1" s="46"/>
      <c r="QCD1" s="46"/>
      <c r="QCE1" s="46"/>
      <c r="QCF1" s="46"/>
      <c r="QCG1" s="46"/>
      <c r="QCH1" s="46"/>
      <c r="QCI1" s="46"/>
      <c r="QCJ1" s="46"/>
      <c r="QCK1" s="46"/>
      <c r="QCL1" s="46"/>
      <c r="QCM1" s="46"/>
      <c r="QCN1" s="46"/>
      <c r="QCO1" s="46"/>
      <c r="QCP1" s="46"/>
      <c r="QCQ1" s="46"/>
      <c r="QCR1" s="46"/>
      <c r="QCS1" s="46"/>
      <c r="QCT1" s="46"/>
      <c r="QCU1" s="46"/>
      <c r="QCV1" s="46"/>
      <c r="QCW1" s="46"/>
      <c r="QCX1" s="46"/>
      <c r="QCY1" s="46"/>
      <c r="QCZ1" s="46"/>
      <c r="QDA1" s="46"/>
      <c r="QDB1" s="46"/>
      <c r="QDC1" s="46"/>
      <c r="QDD1" s="46"/>
      <c r="QDE1" s="46"/>
      <c r="QDF1" s="46"/>
      <c r="QDG1" s="46"/>
      <c r="QDH1" s="46"/>
      <c r="QDI1" s="46"/>
      <c r="QDJ1" s="46"/>
      <c r="QDK1" s="46"/>
      <c r="QDL1" s="46"/>
      <c r="QDM1" s="46"/>
      <c r="QDN1" s="46"/>
      <c r="QDO1" s="46"/>
      <c r="QDP1" s="46"/>
      <c r="QDQ1" s="46"/>
      <c r="QDR1" s="46"/>
      <c r="QDS1" s="46"/>
      <c r="QDT1" s="46"/>
      <c r="QDU1" s="46"/>
      <c r="QDV1" s="46"/>
      <c r="QDW1" s="46"/>
      <c r="QDX1" s="46"/>
      <c r="QDY1" s="46"/>
      <c r="QDZ1" s="46"/>
      <c r="QEA1" s="46"/>
      <c r="QEB1" s="46"/>
      <c r="QEC1" s="46"/>
      <c r="QED1" s="46"/>
      <c r="QEE1" s="46"/>
      <c r="QEF1" s="46"/>
      <c r="QEG1" s="46"/>
      <c r="QEH1" s="46"/>
      <c r="QEI1" s="46"/>
      <c r="QEJ1" s="46"/>
      <c r="QEK1" s="46"/>
      <c r="QEL1" s="46"/>
      <c r="QEM1" s="46"/>
      <c r="QEN1" s="46"/>
      <c r="QEO1" s="46"/>
      <c r="QEP1" s="46"/>
      <c r="QEQ1" s="46"/>
      <c r="QER1" s="46"/>
      <c r="QES1" s="46"/>
      <c r="QET1" s="46"/>
      <c r="QEU1" s="46"/>
      <c r="QEV1" s="46"/>
      <c r="QEW1" s="46"/>
      <c r="QEX1" s="46"/>
      <c r="QEY1" s="46"/>
      <c r="QEZ1" s="46"/>
      <c r="QFA1" s="46"/>
      <c r="QFB1" s="46"/>
      <c r="QFC1" s="46"/>
      <c r="QFD1" s="46"/>
      <c r="QFE1" s="46"/>
      <c r="QFF1" s="46"/>
      <c r="QFG1" s="46"/>
      <c r="QFH1" s="46"/>
      <c r="QFI1" s="46"/>
      <c r="QFJ1" s="46"/>
      <c r="QFK1" s="46"/>
      <c r="QFL1" s="46"/>
      <c r="QFM1" s="46"/>
      <c r="QFN1" s="46"/>
      <c r="QFO1" s="46"/>
      <c r="QFP1" s="46"/>
      <c r="QFQ1" s="46"/>
      <c r="QFR1" s="46"/>
      <c r="QFS1" s="46"/>
      <c r="QFT1" s="46"/>
      <c r="QFU1" s="46"/>
      <c r="QFV1" s="46"/>
      <c r="QFW1" s="46"/>
      <c r="QFX1" s="46"/>
      <c r="QFY1" s="46"/>
      <c r="QFZ1" s="46"/>
      <c r="QGA1" s="46"/>
      <c r="QGB1" s="46"/>
      <c r="QGC1" s="46"/>
      <c r="QGD1" s="46"/>
      <c r="QGE1" s="46"/>
      <c r="QGF1" s="46"/>
      <c r="QGG1" s="46"/>
      <c r="QGH1" s="46"/>
      <c r="QGI1" s="46"/>
      <c r="QGJ1" s="46"/>
      <c r="QGK1" s="46"/>
      <c r="QGL1" s="46"/>
      <c r="QGM1" s="46"/>
      <c r="QGN1" s="46"/>
      <c r="QGO1" s="46"/>
      <c r="QGP1" s="46"/>
      <c r="QGQ1" s="46"/>
      <c r="QGR1" s="46"/>
      <c r="QGS1" s="46"/>
      <c r="QGT1" s="46"/>
      <c r="QGU1" s="46"/>
      <c r="QGV1" s="46"/>
      <c r="QGW1" s="46"/>
      <c r="QGX1" s="46"/>
      <c r="QGY1" s="46"/>
      <c r="QGZ1" s="46"/>
      <c r="QHA1" s="46"/>
      <c r="QHB1" s="46"/>
      <c r="QHC1" s="46"/>
      <c r="QHD1" s="46"/>
      <c r="QHE1" s="46"/>
      <c r="QHF1" s="46"/>
      <c r="QHG1" s="46"/>
      <c r="QHH1" s="46"/>
      <c r="QHI1" s="46"/>
      <c r="QHJ1" s="46"/>
      <c r="QHK1" s="46"/>
      <c r="QHL1" s="46"/>
      <c r="QHM1" s="46"/>
      <c r="QHN1" s="46"/>
      <c r="QHO1" s="46"/>
      <c r="QHP1" s="46"/>
      <c r="QHQ1" s="46"/>
      <c r="QHR1" s="46"/>
      <c r="QHS1" s="46"/>
      <c r="QHT1" s="46"/>
      <c r="QHU1" s="46"/>
      <c r="QHV1" s="46"/>
      <c r="QHW1" s="46"/>
      <c r="QHX1" s="46"/>
      <c r="QHY1" s="46"/>
      <c r="QHZ1" s="46"/>
      <c r="QIA1" s="46"/>
      <c r="QIB1" s="46"/>
      <c r="QIC1" s="46"/>
      <c r="QID1" s="46"/>
      <c r="QIE1" s="46"/>
      <c r="QIF1" s="46"/>
      <c r="QIG1" s="46"/>
      <c r="QIH1" s="46"/>
      <c r="QII1" s="46"/>
      <c r="QIJ1" s="46"/>
      <c r="QIK1" s="46"/>
      <c r="QIL1" s="46"/>
      <c r="QIM1" s="46"/>
      <c r="QIN1" s="46"/>
      <c r="QIO1" s="46"/>
      <c r="QIP1" s="46"/>
      <c r="QIQ1" s="46"/>
      <c r="QIR1" s="46"/>
      <c r="QIS1" s="46"/>
      <c r="QIT1" s="46"/>
      <c r="QIU1" s="46"/>
      <c r="QIV1" s="46"/>
      <c r="QIW1" s="46"/>
      <c r="QIX1" s="46"/>
      <c r="QIY1" s="46"/>
      <c r="QIZ1" s="46"/>
      <c r="QJA1" s="46"/>
      <c r="QJB1" s="46"/>
      <c r="QJC1" s="46"/>
      <c r="QJD1" s="46"/>
      <c r="QJE1" s="46"/>
      <c r="QJF1" s="46"/>
      <c r="QJG1" s="46"/>
      <c r="QJH1" s="46"/>
      <c r="QJI1" s="46"/>
      <c r="QJJ1" s="46"/>
      <c r="QJK1" s="46"/>
      <c r="QJL1" s="46"/>
      <c r="QJM1" s="46"/>
      <c r="QJN1" s="46"/>
      <c r="QJO1" s="46"/>
      <c r="QJP1" s="46"/>
      <c r="QJQ1" s="46"/>
      <c r="QJR1" s="46"/>
      <c r="QJS1" s="46"/>
      <c r="QJT1" s="46"/>
      <c r="QJU1" s="46"/>
      <c r="QJV1" s="46"/>
      <c r="QJW1" s="46"/>
      <c r="QJX1" s="46"/>
      <c r="QJY1" s="46"/>
      <c r="QJZ1" s="46"/>
      <c r="QKA1" s="46"/>
      <c r="QKB1" s="46"/>
      <c r="QKC1" s="46"/>
      <c r="QKD1" s="46"/>
      <c r="QKE1" s="46"/>
      <c r="QKF1" s="46"/>
      <c r="QKG1" s="46"/>
      <c r="QKH1" s="46"/>
      <c r="QKI1" s="46"/>
      <c r="QKJ1" s="46"/>
      <c r="QKK1" s="46"/>
      <c r="QKL1" s="46"/>
      <c r="QKM1" s="46"/>
      <c r="QKN1" s="46"/>
      <c r="QKO1" s="46"/>
      <c r="QKP1" s="46"/>
      <c r="QKQ1" s="46"/>
      <c r="QKR1" s="46"/>
      <c r="QKS1" s="46"/>
      <c r="QKT1" s="46"/>
      <c r="QKU1" s="46"/>
      <c r="QKV1" s="46"/>
      <c r="QKW1" s="46"/>
      <c r="QKX1" s="46"/>
      <c r="QKY1" s="46"/>
      <c r="QKZ1" s="46"/>
      <c r="QLA1" s="46"/>
      <c r="QLB1" s="46"/>
      <c r="QLC1" s="46"/>
      <c r="QLD1" s="46"/>
      <c r="QLE1" s="46"/>
      <c r="QLF1" s="46"/>
      <c r="QLG1" s="46"/>
      <c r="QLH1" s="46"/>
      <c r="QLI1" s="46"/>
      <c r="QLJ1" s="46"/>
      <c r="QLK1" s="46"/>
      <c r="QLL1" s="46"/>
      <c r="QLM1" s="46"/>
      <c r="QLN1" s="46"/>
      <c r="QLO1" s="46"/>
      <c r="QLP1" s="46"/>
      <c r="QLQ1" s="46"/>
      <c r="QLR1" s="46"/>
      <c r="QLS1" s="46"/>
      <c r="QLT1" s="46"/>
      <c r="QLU1" s="46"/>
      <c r="QLV1" s="46"/>
      <c r="QLW1" s="46"/>
      <c r="QLX1" s="46"/>
      <c r="QLY1" s="46"/>
      <c r="QLZ1" s="46"/>
      <c r="QMA1" s="46"/>
      <c r="QMB1" s="46"/>
      <c r="QMC1" s="46"/>
      <c r="QMD1" s="46"/>
      <c r="QME1" s="46"/>
      <c r="QMF1" s="46"/>
      <c r="QMG1" s="46"/>
      <c r="QMH1" s="46"/>
      <c r="QMI1" s="46"/>
      <c r="QMJ1" s="46"/>
      <c r="QMK1" s="46"/>
      <c r="QML1" s="46"/>
      <c r="QMM1" s="46"/>
      <c r="QMN1" s="46"/>
      <c r="QMO1" s="46"/>
      <c r="QMP1" s="46"/>
      <c r="QMQ1" s="46"/>
      <c r="QMR1" s="46"/>
      <c r="QMS1" s="46"/>
      <c r="QMT1" s="46"/>
      <c r="QMU1" s="46"/>
      <c r="QMV1" s="46"/>
      <c r="QMW1" s="46"/>
      <c r="QMX1" s="46"/>
      <c r="QMY1" s="46"/>
      <c r="QMZ1" s="46"/>
      <c r="QNA1" s="46"/>
      <c r="QNB1" s="46"/>
      <c r="QNC1" s="46"/>
      <c r="QND1" s="46"/>
      <c r="QNE1" s="46"/>
      <c r="QNF1" s="46"/>
      <c r="QNG1" s="46"/>
      <c r="QNH1" s="46"/>
      <c r="QNI1" s="46"/>
      <c r="QNJ1" s="46"/>
      <c r="QNK1" s="46"/>
      <c r="QNL1" s="46"/>
      <c r="QNM1" s="46"/>
      <c r="QNN1" s="46"/>
      <c r="QNO1" s="46"/>
      <c r="QNP1" s="46"/>
      <c r="QNQ1" s="46"/>
      <c r="QNR1" s="46"/>
      <c r="QNS1" s="46"/>
      <c r="QNT1" s="46"/>
      <c r="QNU1" s="46"/>
      <c r="QNV1" s="46"/>
      <c r="QNW1" s="46"/>
      <c r="QNX1" s="46"/>
      <c r="QNY1" s="46"/>
      <c r="QNZ1" s="46"/>
      <c r="QOA1" s="46"/>
      <c r="QOB1" s="46"/>
      <c r="QOC1" s="46"/>
      <c r="QOD1" s="46"/>
      <c r="QOE1" s="46"/>
      <c r="QOF1" s="46"/>
      <c r="QOG1" s="46"/>
      <c r="QOH1" s="46"/>
      <c r="QOI1" s="46"/>
      <c r="QOJ1" s="46"/>
      <c r="QOK1" s="46"/>
      <c r="QOL1" s="46"/>
      <c r="QOM1" s="46"/>
      <c r="QON1" s="46"/>
      <c r="QOO1" s="46"/>
      <c r="QOP1" s="46"/>
      <c r="QOQ1" s="46"/>
      <c r="QOR1" s="46"/>
      <c r="QOS1" s="46"/>
      <c r="QOT1" s="46"/>
      <c r="QOU1" s="46"/>
      <c r="QOV1" s="46"/>
      <c r="QOW1" s="46"/>
      <c r="QOX1" s="46"/>
      <c r="QOY1" s="46"/>
      <c r="QOZ1" s="46"/>
      <c r="QPA1" s="46"/>
      <c r="QPB1" s="46"/>
      <c r="QPC1" s="46"/>
      <c r="QPD1" s="46"/>
      <c r="QPE1" s="46"/>
      <c r="QPF1" s="46"/>
      <c r="QPG1" s="46"/>
      <c r="QPH1" s="46"/>
      <c r="QPI1" s="46"/>
      <c r="QPJ1" s="46"/>
      <c r="QPK1" s="46"/>
      <c r="QPL1" s="46"/>
      <c r="QPM1" s="46"/>
      <c r="QPN1" s="46"/>
      <c r="QPO1" s="46"/>
      <c r="QPP1" s="46"/>
      <c r="QPQ1" s="46"/>
      <c r="QPR1" s="46"/>
      <c r="QPS1" s="46"/>
      <c r="QPT1" s="46"/>
      <c r="QPU1" s="46"/>
      <c r="QPV1" s="46"/>
      <c r="QPW1" s="46"/>
      <c r="QPX1" s="46"/>
      <c r="QPY1" s="46"/>
      <c r="QPZ1" s="46"/>
      <c r="QQA1" s="46"/>
      <c r="QQB1" s="46"/>
      <c r="QQC1" s="46"/>
      <c r="QQD1" s="46"/>
      <c r="QQE1" s="46"/>
      <c r="QQF1" s="46"/>
      <c r="QQG1" s="46"/>
      <c r="QQH1" s="46"/>
      <c r="QQI1" s="46"/>
      <c r="QQJ1" s="46"/>
      <c r="QQK1" s="46"/>
      <c r="QQL1" s="46"/>
      <c r="QQM1" s="46"/>
      <c r="QQN1" s="46"/>
      <c r="QQO1" s="46"/>
      <c r="QQP1" s="46"/>
      <c r="QQQ1" s="46"/>
      <c r="QQR1" s="46"/>
      <c r="QQS1" s="46"/>
      <c r="QQT1" s="46"/>
      <c r="QQU1" s="46"/>
      <c r="QQV1" s="46"/>
      <c r="QQW1" s="46"/>
      <c r="QQX1" s="46"/>
      <c r="QQY1" s="46"/>
      <c r="QQZ1" s="46"/>
      <c r="QRA1" s="46"/>
      <c r="QRB1" s="46"/>
      <c r="QRC1" s="46"/>
      <c r="QRD1" s="46"/>
      <c r="QRE1" s="46"/>
      <c r="QRF1" s="46"/>
      <c r="QRG1" s="46"/>
      <c r="QRH1" s="46"/>
      <c r="QRI1" s="46"/>
      <c r="QRJ1" s="46"/>
      <c r="QRK1" s="46"/>
      <c r="QRL1" s="46"/>
      <c r="QRM1" s="46"/>
      <c r="QRN1" s="46"/>
      <c r="QRO1" s="46"/>
      <c r="QRP1" s="46"/>
      <c r="QRQ1" s="46"/>
      <c r="QRR1" s="46"/>
      <c r="QRS1" s="46"/>
      <c r="QRT1" s="46"/>
      <c r="QRU1" s="46"/>
      <c r="QRV1" s="46"/>
      <c r="QRW1" s="46"/>
      <c r="QRX1" s="46"/>
      <c r="QRY1" s="46"/>
      <c r="QRZ1" s="46"/>
      <c r="QSA1" s="46"/>
      <c r="QSB1" s="46"/>
      <c r="QSC1" s="46"/>
      <c r="QSD1" s="46"/>
      <c r="QSE1" s="46"/>
      <c r="QSF1" s="46"/>
      <c r="QSG1" s="46"/>
      <c r="QSH1" s="46"/>
      <c r="QSI1" s="46"/>
      <c r="QSJ1" s="46"/>
      <c r="QSK1" s="46"/>
      <c r="QSL1" s="46"/>
      <c r="QSM1" s="46"/>
      <c r="QSN1" s="46"/>
      <c r="QSO1" s="46"/>
      <c r="QSP1" s="46"/>
      <c r="QSQ1" s="46"/>
      <c r="QSR1" s="46"/>
      <c r="QSS1" s="46"/>
      <c r="QST1" s="46"/>
      <c r="QSU1" s="46"/>
      <c r="QSV1" s="46"/>
      <c r="QSW1" s="46"/>
      <c r="QSX1" s="46"/>
      <c r="QSY1" s="46"/>
      <c r="QSZ1" s="46"/>
      <c r="QTA1" s="46"/>
      <c r="QTB1" s="46"/>
      <c r="QTC1" s="46"/>
      <c r="QTD1" s="46"/>
      <c r="QTE1" s="46"/>
      <c r="QTF1" s="46"/>
      <c r="QTG1" s="46"/>
      <c r="QTH1" s="46"/>
      <c r="QTI1" s="46"/>
      <c r="QTJ1" s="46"/>
      <c r="QTK1" s="46"/>
      <c r="QTL1" s="46"/>
      <c r="QTM1" s="46"/>
      <c r="QTN1" s="46"/>
      <c r="QTO1" s="46"/>
      <c r="QTP1" s="46"/>
      <c r="QTQ1" s="46"/>
      <c r="QTR1" s="46"/>
      <c r="QTS1" s="46"/>
      <c r="QTT1" s="46"/>
      <c r="QTU1" s="46"/>
      <c r="QTV1" s="46"/>
      <c r="QTW1" s="46"/>
      <c r="QTX1" s="46"/>
      <c r="QTY1" s="46"/>
      <c r="QTZ1" s="46"/>
      <c r="QUA1" s="46"/>
      <c r="QUB1" s="46"/>
      <c r="QUC1" s="46"/>
      <c r="QUD1" s="46"/>
      <c r="QUE1" s="46"/>
      <c r="QUF1" s="46"/>
      <c r="QUG1" s="46"/>
      <c r="QUH1" s="46"/>
      <c r="QUI1" s="46"/>
      <c r="QUJ1" s="46"/>
      <c r="QUK1" s="46"/>
      <c r="QUL1" s="46"/>
      <c r="QUM1" s="46"/>
      <c r="QUN1" s="46"/>
      <c r="QUO1" s="46"/>
      <c r="QUP1" s="46"/>
      <c r="QUQ1" s="46"/>
      <c r="QUR1" s="46"/>
      <c r="QUS1" s="46"/>
      <c r="QUT1" s="46"/>
      <c r="QUU1" s="46"/>
      <c r="QUV1" s="46"/>
      <c r="QUW1" s="46"/>
      <c r="QUX1" s="46"/>
      <c r="QUY1" s="46"/>
      <c r="QUZ1" s="46"/>
      <c r="QVA1" s="46"/>
      <c r="QVB1" s="46"/>
      <c r="QVC1" s="46"/>
      <c r="QVD1" s="46"/>
      <c r="QVE1" s="46"/>
      <c r="QVF1" s="46"/>
      <c r="QVG1" s="46"/>
      <c r="QVH1" s="46"/>
      <c r="QVI1" s="46"/>
      <c r="QVJ1" s="46"/>
      <c r="QVK1" s="46"/>
      <c r="QVL1" s="46"/>
      <c r="QVM1" s="46"/>
      <c r="QVN1" s="46"/>
      <c r="QVO1" s="46"/>
      <c r="QVP1" s="46"/>
      <c r="QVQ1" s="46"/>
      <c r="QVR1" s="46"/>
      <c r="QVS1" s="46"/>
      <c r="QVT1" s="46"/>
      <c r="QVU1" s="46"/>
      <c r="QVV1" s="46"/>
      <c r="QVW1" s="46"/>
      <c r="QVX1" s="46"/>
      <c r="QVY1" s="46"/>
      <c r="QVZ1" s="46"/>
      <c r="QWA1" s="46"/>
      <c r="QWB1" s="46"/>
      <c r="QWC1" s="46"/>
      <c r="QWD1" s="46"/>
      <c r="QWE1" s="46"/>
      <c r="QWF1" s="46"/>
      <c r="QWG1" s="46"/>
      <c r="QWH1" s="46"/>
      <c r="QWI1" s="46"/>
      <c r="QWJ1" s="46"/>
      <c r="QWK1" s="46"/>
      <c r="QWL1" s="46"/>
      <c r="QWM1" s="46"/>
      <c r="QWN1" s="46"/>
      <c r="QWO1" s="46"/>
      <c r="QWP1" s="46"/>
      <c r="QWQ1" s="46"/>
      <c r="QWR1" s="46"/>
      <c r="QWS1" s="46"/>
      <c r="QWT1" s="46"/>
      <c r="QWU1" s="46"/>
      <c r="QWV1" s="46"/>
      <c r="QWW1" s="46"/>
      <c r="QWX1" s="46"/>
      <c r="QWY1" s="46"/>
      <c r="QWZ1" s="46"/>
      <c r="QXA1" s="46"/>
      <c r="QXB1" s="46"/>
      <c r="QXC1" s="46"/>
      <c r="QXD1" s="46"/>
      <c r="QXE1" s="46"/>
      <c r="QXF1" s="46"/>
      <c r="QXG1" s="46"/>
      <c r="QXH1" s="46"/>
      <c r="QXI1" s="46"/>
      <c r="QXJ1" s="46"/>
      <c r="QXK1" s="46"/>
      <c r="QXL1" s="46"/>
      <c r="QXM1" s="46"/>
      <c r="QXN1" s="46"/>
      <c r="QXO1" s="46"/>
      <c r="QXP1" s="46"/>
      <c r="QXQ1" s="46"/>
      <c r="QXR1" s="46"/>
      <c r="QXS1" s="46"/>
      <c r="QXT1" s="46"/>
      <c r="QXU1" s="46"/>
      <c r="QXV1" s="46"/>
      <c r="QXW1" s="46"/>
      <c r="QXX1" s="46"/>
      <c r="QXY1" s="46"/>
      <c r="QXZ1" s="46"/>
      <c r="QYA1" s="46"/>
      <c r="QYB1" s="46"/>
      <c r="QYC1" s="46"/>
      <c r="QYD1" s="46"/>
      <c r="QYE1" s="46"/>
      <c r="QYF1" s="46"/>
      <c r="QYG1" s="46"/>
      <c r="QYH1" s="46"/>
      <c r="QYI1" s="46"/>
      <c r="QYJ1" s="46"/>
      <c r="QYK1" s="46"/>
      <c r="QYL1" s="46"/>
      <c r="QYM1" s="46"/>
      <c r="QYN1" s="46"/>
      <c r="QYO1" s="46"/>
      <c r="QYP1" s="46"/>
      <c r="QYQ1" s="46"/>
      <c r="QYR1" s="46"/>
      <c r="QYS1" s="46"/>
      <c r="QYT1" s="46"/>
      <c r="QYU1" s="46"/>
      <c r="QYV1" s="46"/>
      <c r="QYW1" s="46"/>
      <c r="QYX1" s="46"/>
      <c r="QYY1" s="46"/>
      <c r="QYZ1" s="46"/>
      <c r="QZA1" s="46"/>
      <c r="QZB1" s="46"/>
      <c r="QZC1" s="46"/>
      <c r="QZD1" s="46"/>
      <c r="QZE1" s="46"/>
      <c r="QZF1" s="46"/>
      <c r="QZG1" s="46"/>
      <c r="QZH1" s="46"/>
      <c r="QZI1" s="46"/>
      <c r="QZJ1" s="46"/>
      <c r="QZK1" s="46"/>
      <c r="QZL1" s="46"/>
      <c r="QZM1" s="46"/>
      <c r="QZN1" s="46"/>
      <c r="QZO1" s="46"/>
      <c r="QZP1" s="46"/>
      <c r="QZQ1" s="46"/>
      <c r="QZR1" s="46"/>
      <c r="QZS1" s="46"/>
      <c r="QZT1" s="46"/>
      <c r="QZU1" s="46"/>
      <c r="QZV1" s="46"/>
      <c r="QZW1" s="46"/>
      <c r="QZX1" s="46"/>
      <c r="QZY1" s="46"/>
      <c r="QZZ1" s="46"/>
      <c r="RAA1" s="46"/>
      <c r="RAB1" s="46"/>
      <c r="RAC1" s="46"/>
      <c r="RAD1" s="46"/>
      <c r="RAE1" s="46"/>
      <c r="RAF1" s="46"/>
      <c r="RAG1" s="46"/>
      <c r="RAH1" s="46"/>
      <c r="RAI1" s="46"/>
      <c r="RAJ1" s="46"/>
      <c r="RAK1" s="46"/>
      <c r="RAL1" s="46"/>
      <c r="RAM1" s="46"/>
      <c r="RAN1" s="46"/>
      <c r="RAO1" s="46"/>
      <c r="RAP1" s="46"/>
      <c r="RAQ1" s="46"/>
      <c r="RAR1" s="46"/>
      <c r="RAS1" s="46"/>
      <c r="RAT1" s="46"/>
      <c r="RAU1" s="46"/>
      <c r="RAV1" s="46"/>
      <c r="RAW1" s="46"/>
      <c r="RAX1" s="46"/>
      <c r="RAY1" s="46"/>
      <c r="RAZ1" s="46"/>
      <c r="RBA1" s="46"/>
      <c r="RBB1" s="46"/>
      <c r="RBC1" s="46"/>
      <c r="RBD1" s="46"/>
      <c r="RBE1" s="46"/>
      <c r="RBF1" s="46"/>
      <c r="RBG1" s="46"/>
      <c r="RBH1" s="46"/>
      <c r="RBI1" s="46"/>
      <c r="RBJ1" s="46"/>
      <c r="RBK1" s="46"/>
      <c r="RBL1" s="46"/>
      <c r="RBM1" s="46"/>
      <c r="RBN1" s="46"/>
      <c r="RBO1" s="46"/>
      <c r="RBP1" s="46"/>
      <c r="RBQ1" s="46"/>
      <c r="RBR1" s="46"/>
      <c r="RBS1" s="46"/>
      <c r="RBT1" s="46"/>
      <c r="RBU1" s="46"/>
      <c r="RBV1" s="46"/>
      <c r="RBW1" s="46"/>
      <c r="RBX1" s="46"/>
      <c r="RBY1" s="46"/>
      <c r="RBZ1" s="46"/>
      <c r="RCA1" s="46"/>
      <c r="RCB1" s="46"/>
      <c r="RCC1" s="46"/>
      <c r="RCD1" s="46"/>
      <c r="RCE1" s="46"/>
      <c r="RCF1" s="46"/>
      <c r="RCG1" s="46"/>
      <c r="RCH1" s="46"/>
      <c r="RCI1" s="46"/>
      <c r="RCJ1" s="46"/>
      <c r="RCK1" s="46"/>
      <c r="RCL1" s="46"/>
      <c r="RCM1" s="46"/>
      <c r="RCN1" s="46"/>
      <c r="RCO1" s="46"/>
      <c r="RCP1" s="46"/>
      <c r="RCQ1" s="46"/>
      <c r="RCR1" s="46"/>
      <c r="RCS1" s="46"/>
      <c r="RCT1" s="46"/>
      <c r="RCU1" s="46"/>
      <c r="RCV1" s="46"/>
      <c r="RCW1" s="46"/>
      <c r="RCX1" s="46"/>
      <c r="RCY1" s="46"/>
      <c r="RCZ1" s="46"/>
      <c r="RDA1" s="46"/>
      <c r="RDB1" s="46"/>
      <c r="RDC1" s="46"/>
      <c r="RDD1" s="46"/>
      <c r="RDE1" s="46"/>
      <c r="RDF1" s="46"/>
      <c r="RDG1" s="46"/>
      <c r="RDH1" s="46"/>
      <c r="RDI1" s="46"/>
      <c r="RDJ1" s="46"/>
      <c r="RDK1" s="46"/>
      <c r="RDL1" s="46"/>
      <c r="RDM1" s="46"/>
      <c r="RDN1" s="46"/>
      <c r="RDO1" s="46"/>
      <c r="RDP1" s="46"/>
      <c r="RDQ1" s="46"/>
      <c r="RDR1" s="46"/>
      <c r="RDS1" s="46"/>
      <c r="RDT1" s="46"/>
      <c r="RDU1" s="46"/>
      <c r="RDV1" s="46"/>
      <c r="RDW1" s="46"/>
      <c r="RDX1" s="46"/>
      <c r="RDY1" s="46"/>
      <c r="RDZ1" s="46"/>
      <c r="REA1" s="46"/>
      <c r="REB1" s="46"/>
      <c r="REC1" s="46"/>
      <c r="RED1" s="46"/>
      <c r="REE1" s="46"/>
      <c r="REF1" s="46"/>
      <c r="REG1" s="46"/>
      <c r="REH1" s="46"/>
      <c r="REI1" s="46"/>
      <c r="REJ1" s="46"/>
      <c r="REK1" s="46"/>
      <c r="REL1" s="46"/>
      <c r="REM1" s="46"/>
      <c r="REN1" s="46"/>
      <c r="REO1" s="46"/>
      <c r="REP1" s="46"/>
      <c r="REQ1" s="46"/>
      <c r="RER1" s="46"/>
      <c r="RES1" s="46"/>
      <c r="RET1" s="46"/>
      <c r="REU1" s="46"/>
      <c r="REV1" s="46"/>
      <c r="REW1" s="46"/>
      <c r="REX1" s="46"/>
      <c r="REY1" s="46"/>
      <c r="REZ1" s="46"/>
      <c r="RFA1" s="46"/>
      <c r="RFB1" s="46"/>
      <c r="RFC1" s="46"/>
      <c r="RFD1" s="46"/>
      <c r="RFE1" s="46"/>
      <c r="RFF1" s="46"/>
      <c r="RFG1" s="46"/>
      <c r="RFH1" s="46"/>
      <c r="RFI1" s="46"/>
      <c r="RFJ1" s="46"/>
      <c r="RFK1" s="46"/>
      <c r="RFL1" s="46"/>
      <c r="RFM1" s="46"/>
      <c r="RFN1" s="46"/>
      <c r="RFO1" s="46"/>
      <c r="RFP1" s="46"/>
      <c r="RFQ1" s="46"/>
      <c r="RFR1" s="46"/>
      <c r="RFS1" s="46"/>
      <c r="RFT1" s="46"/>
      <c r="RFU1" s="46"/>
      <c r="RFV1" s="46"/>
      <c r="RFW1" s="46"/>
      <c r="RFX1" s="46"/>
      <c r="RFY1" s="46"/>
      <c r="RFZ1" s="46"/>
      <c r="RGA1" s="46"/>
      <c r="RGB1" s="46"/>
      <c r="RGC1" s="46"/>
      <c r="RGD1" s="46"/>
      <c r="RGE1" s="46"/>
      <c r="RGF1" s="46"/>
      <c r="RGG1" s="46"/>
      <c r="RGH1" s="46"/>
      <c r="RGI1" s="46"/>
      <c r="RGJ1" s="46"/>
      <c r="RGK1" s="46"/>
      <c r="RGL1" s="46"/>
      <c r="RGM1" s="46"/>
      <c r="RGN1" s="46"/>
      <c r="RGO1" s="46"/>
      <c r="RGP1" s="46"/>
      <c r="RGQ1" s="46"/>
      <c r="RGR1" s="46"/>
      <c r="RGS1" s="46"/>
      <c r="RGT1" s="46"/>
      <c r="RGU1" s="46"/>
      <c r="RGV1" s="46"/>
      <c r="RGW1" s="46"/>
      <c r="RGX1" s="46"/>
      <c r="RGY1" s="46"/>
      <c r="RGZ1" s="46"/>
      <c r="RHA1" s="46"/>
      <c r="RHB1" s="46"/>
      <c r="RHC1" s="46"/>
      <c r="RHD1" s="46"/>
      <c r="RHE1" s="46"/>
      <c r="RHF1" s="46"/>
      <c r="RHG1" s="46"/>
      <c r="RHH1" s="46"/>
      <c r="RHI1" s="46"/>
      <c r="RHJ1" s="46"/>
      <c r="RHK1" s="46"/>
      <c r="RHL1" s="46"/>
      <c r="RHM1" s="46"/>
      <c r="RHN1" s="46"/>
      <c r="RHO1" s="46"/>
      <c r="RHP1" s="46"/>
      <c r="RHQ1" s="46"/>
      <c r="RHR1" s="46"/>
      <c r="RHS1" s="46"/>
      <c r="RHT1" s="46"/>
      <c r="RHU1" s="46"/>
      <c r="RHV1" s="46"/>
      <c r="RHW1" s="46"/>
      <c r="RHX1" s="46"/>
      <c r="RHY1" s="46"/>
      <c r="RHZ1" s="46"/>
      <c r="RIA1" s="46"/>
      <c r="RIB1" s="46"/>
      <c r="RIC1" s="46"/>
      <c r="RID1" s="46"/>
      <c r="RIE1" s="46"/>
      <c r="RIF1" s="46"/>
      <c r="RIG1" s="46"/>
      <c r="RIH1" s="46"/>
      <c r="RII1" s="46"/>
      <c r="RIJ1" s="46"/>
      <c r="RIK1" s="46"/>
      <c r="RIL1" s="46"/>
      <c r="RIM1" s="46"/>
      <c r="RIN1" s="46"/>
      <c r="RIO1" s="46"/>
      <c r="RIP1" s="46"/>
      <c r="RIQ1" s="46"/>
      <c r="RIR1" s="46"/>
      <c r="RIS1" s="46"/>
      <c r="RIT1" s="46"/>
      <c r="RIU1" s="46"/>
      <c r="RIV1" s="46"/>
      <c r="RIW1" s="46"/>
      <c r="RIX1" s="46"/>
      <c r="RIY1" s="46"/>
      <c r="RIZ1" s="46"/>
      <c r="RJA1" s="46"/>
      <c r="RJB1" s="46"/>
      <c r="RJC1" s="46"/>
      <c r="RJD1" s="46"/>
      <c r="RJE1" s="46"/>
      <c r="RJF1" s="46"/>
      <c r="RJG1" s="46"/>
      <c r="RJH1" s="46"/>
      <c r="RJI1" s="46"/>
      <c r="RJJ1" s="46"/>
      <c r="RJK1" s="46"/>
      <c r="RJL1" s="46"/>
      <c r="RJM1" s="46"/>
      <c r="RJN1" s="46"/>
      <c r="RJO1" s="46"/>
      <c r="RJP1" s="46"/>
      <c r="RJQ1" s="46"/>
      <c r="RJR1" s="46"/>
      <c r="RJS1" s="46"/>
      <c r="RJT1" s="46"/>
      <c r="RJU1" s="46"/>
      <c r="RJV1" s="46"/>
      <c r="RJW1" s="46"/>
      <c r="RJX1" s="46"/>
      <c r="RJY1" s="46"/>
      <c r="RJZ1" s="46"/>
      <c r="RKA1" s="46"/>
      <c r="RKB1" s="46"/>
      <c r="RKC1" s="46"/>
      <c r="RKD1" s="46"/>
      <c r="RKE1" s="46"/>
      <c r="RKF1" s="46"/>
      <c r="RKG1" s="46"/>
      <c r="RKH1" s="46"/>
      <c r="RKI1" s="46"/>
      <c r="RKJ1" s="46"/>
      <c r="RKK1" s="46"/>
      <c r="RKL1" s="46"/>
      <c r="RKM1" s="46"/>
      <c r="RKN1" s="46"/>
      <c r="RKO1" s="46"/>
      <c r="RKP1" s="46"/>
      <c r="RKQ1" s="46"/>
      <c r="RKR1" s="46"/>
      <c r="RKS1" s="46"/>
      <c r="RKT1" s="46"/>
      <c r="RKU1" s="46"/>
      <c r="RKV1" s="46"/>
      <c r="RKW1" s="46"/>
      <c r="RKX1" s="46"/>
      <c r="RKY1" s="46"/>
      <c r="RKZ1" s="46"/>
      <c r="RLA1" s="46"/>
      <c r="RLB1" s="46"/>
      <c r="RLC1" s="46"/>
      <c r="RLD1" s="46"/>
      <c r="RLE1" s="46"/>
      <c r="RLF1" s="46"/>
      <c r="RLG1" s="46"/>
      <c r="RLH1" s="46"/>
      <c r="RLI1" s="46"/>
      <c r="RLJ1" s="46"/>
      <c r="RLK1" s="46"/>
      <c r="RLL1" s="46"/>
      <c r="RLM1" s="46"/>
      <c r="RLN1" s="46"/>
      <c r="RLO1" s="46"/>
      <c r="RLP1" s="46"/>
      <c r="RLQ1" s="46"/>
      <c r="RLR1" s="46"/>
      <c r="RLS1" s="46"/>
      <c r="RLT1" s="46"/>
      <c r="RLU1" s="46"/>
      <c r="RLV1" s="46"/>
      <c r="RLW1" s="46"/>
      <c r="RLX1" s="46"/>
      <c r="RLY1" s="46"/>
      <c r="RLZ1" s="46"/>
      <c r="RMA1" s="46"/>
      <c r="RMB1" s="46"/>
      <c r="RMC1" s="46"/>
      <c r="RMD1" s="46"/>
      <c r="RME1" s="46"/>
      <c r="RMF1" s="46"/>
      <c r="RMG1" s="46"/>
      <c r="RMH1" s="46"/>
      <c r="RMI1" s="46"/>
      <c r="RMJ1" s="46"/>
      <c r="RMK1" s="46"/>
      <c r="RML1" s="46"/>
      <c r="RMM1" s="46"/>
      <c r="RMN1" s="46"/>
      <c r="RMO1" s="46"/>
      <c r="RMP1" s="46"/>
      <c r="RMQ1" s="46"/>
      <c r="RMR1" s="46"/>
      <c r="RMS1" s="46"/>
      <c r="RMT1" s="46"/>
      <c r="RMU1" s="46"/>
      <c r="RMV1" s="46"/>
      <c r="RMW1" s="46"/>
      <c r="RMX1" s="46"/>
      <c r="RMY1" s="46"/>
      <c r="RMZ1" s="46"/>
      <c r="RNA1" s="46"/>
      <c r="RNB1" s="46"/>
      <c r="RNC1" s="46"/>
      <c r="RND1" s="46"/>
      <c r="RNE1" s="46"/>
      <c r="RNF1" s="46"/>
      <c r="RNG1" s="46"/>
      <c r="RNH1" s="46"/>
      <c r="RNI1" s="46"/>
      <c r="RNJ1" s="46"/>
      <c r="RNK1" s="46"/>
      <c r="RNL1" s="46"/>
      <c r="RNM1" s="46"/>
      <c r="RNN1" s="46"/>
      <c r="RNO1" s="46"/>
      <c r="RNP1" s="46"/>
      <c r="RNQ1" s="46"/>
      <c r="RNR1" s="46"/>
      <c r="RNS1" s="46"/>
      <c r="RNT1" s="46"/>
      <c r="RNU1" s="46"/>
      <c r="RNV1" s="46"/>
      <c r="RNW1" s="46"/>
      <c r="RNX1" s="46"/>
      <c r="RNY1" s="46"/>
      <c r="RNZ1" s="46"/>
      <c r="ROA1" s="46"/>
      <c r="ROB1" s="46"/>
      <c r="ROC1" s="46"/>
      <c r="ROD1" s="46"/>
      <c r="ROE1" s="46"/>
      <c r="ROF1" s="46"/>
      <c r="ROG1" s="46"/>
      <c r="ROH1" s="46"/>
      <c r="ROI1" s="46"/>
      <c r="ROJ1" s="46"/>
      <c r="ROK1" s="46"/>
      <c r="ROL1" s="46"/>
      <c r="ROM1" s="46"/>
      <c r="RON1" s="46"/>
      <c r="ROO1" s="46"/>
      <c r="ROP1" s="46"/>
      <c r="ROQ1" s="46"/>
      <c r="ROR1" s="46"/>
      <c r="ROS1" s="46"/>
      <c r="ROT1" s="46"/>
      <c r="ROU1" s="46"/>
      <c r="ROV1" s="46"/>
      <c r="ROW1" s="46"/>
      <c r="ROX1" s="46"/>
      <c r="ROY1" s="46"/>
      <c r="ROZ1" s="46"/>
      <c r="RPA1" s="46"/>
      <c r="RPB1" s="46"/>
      <c r="RPC1" s="46"/>
      <c r="RPD1" s="46"/>
      <c r="RPE1" s="46"/>
      <c r="RPF1" s="46"/>
      <c r="RPG1" s="46"/>
      <c r="RPH1" s="46"/>
      <c r="RPI1" s="46"/>
      <c r="RPJ1" s="46"/>
      <c r="RPK1" s="46"/>
      <c r="RPL1" s="46"/>
      <c r="RPM1" s="46"/>
      <c r="RPN1" s="46"/>
      <c r="RPO1" s="46"/>
      <c r="RPP1" s="46"/>
      <c r="RPQ1" s="46"/>
      <c r="RPR1" s="46"/>
      <c r="RPS1" s="46"/>
      <c r="RPT1" s="46"/>
      <c r="RPU1" s="46"/>
      <c r="RPV1" s="46"/>
      <c r="RPW1" s="46"/>
      <c r="RPX1" s="46"/>
      <c r="RPY1" s="46"/>
      <c r="RPZ1" s="46"/>
      <c r="RQA1" s="46"/>
      <c r="RQB1" s="46"/>
      <c r="RQC1" s="46"/>
      <c r="RQD1" s="46"/>
      <c r="RQE1" s="46"/>
      <c r="RQF1" s="46"/>
      <c r="RQG1" s="46"/>
      <c r="RQH1" s="46"/>
      <c r="RQI1" s="46"/>
      <c r="RQJ1" s="46"/>
      <c r="RQK1" s="46"/>
      <c r="RQL1" s="46"/>
      <c r="RQM1" s="46"/>
      <c r="RQN1" s="46"/>
      <c r="RQO1" s="46"/>
      <c r="RQP1" s="46"/>
      <c r="RQQ1" s="46"/>
      <c r="RQR1" s="46"/>
      <c r="RQS1" s="46"/>
      <c r="RQT1" s="46"/>
      <c r="RQU1" s="46"/>
      <c r="RQV1" s="46"/>
      <c r="RQW1" s="46"/>
      <c r="RQX1" s="46"/>
      <c r="RQY1" s="46"/>
      <c r="RQZ1" s="46"/>
      <c r="RRA1" s="46"/>
      <c r="RRB1" s="46"/>
      <c r="RRC1" s="46"/>
      <c r="RRD1" s="46"/>
      <c r="RRE1" s="46"/>
      <c r="RRF1" s="46"/>
      <c r="RRG1" s="46"/>
      <c r="RRH1" s="46"/>
      <c r="RRI1" s="46"/>
      <c r="RRJ1" s="46"/>
      <c r="RRK1" s="46"/>
      <c r="RRL1" s="46"/>
      <c r="RRM1" s="46"/>
      <c r="RRN1" s="46"/>
      <c r="RRO1" s="46"/>
      <c r="RRP1" s="46"/>
      <c r="RRQ1" s="46"/>
      <c r="RRR1" s="46"/>
      <c r="RRS1" s="46"/>
      <c r="RRT1" s="46"/>
      <c r="RRU1" s="46"/>
      <c r="RRV1" s="46"/>
      <c r="RRW1" s="46"/>
      <c r="RRX1" s="46"/>
      <c r="RRY1" s="46"/>
      <c r="RRZ1" s="46"/>
      <c r="RSA1" s="46"/>
      <c r="RSB1" s="46"/>
      <c r="RSC1" s="46"/>
      <c r="RSD1" s="46"/>
      <c r="RSE1" s="46"/>
      <c r="RSF1" s="46"/>
      <c r="RSG1" s="46"/>
      <c r="RSH1" s="46"/>
      <c r="RSI1" s="46"/>
      <c r="RSJ1" s="46"/>
      <c r="RSK1" s="46"/>
      <c r="RSL1" s="46"/>
      <c r="RSM1" s="46"/>
      <c r="RSN1" s="46"/>
      <c r="RSO1" s="46"/>
      <c r="RSP1" s="46"/>
      <c r="RSQ1" s="46"/>
      <c r="RSR1" s="46"/>
      <c r="RSS1" s="46"/>
      <c r="RST1" s="46"/>
      <c r="RSU1" s="46"/>
      <c r="RSV1" s="46"/>
      <c r="RSW1" s="46"/>
      <c r="RSX1" s="46"/>
      <c r="RSY1" s="46"/>
      <c r="RSZ1" s="46"/>
      <c r="RTA1" s="46"/>
      <c r="RTB1" s="46"/>
      <c r="RTC1" s="46"/>
      <c r="RTD1" s="46"/>
      <c r="RTE1" s="46"/>
      <c r="RTF1" s="46"/>
      <c r="RTG1" s="46"/>
      <c r="RTH1" s="46"/>
      <c r="RTI1" s="46"/>
      <c r="RTJ1" s="46"/>
      <c r="RTK1" s="46"/>
      <c r="RTL1" s="46"/>
      <c r="RTM1" s="46"/>
      <c r="RTN1" s="46"/>
      <c r="RTO1" s="46"/>
      <c r="RTP1" s="46"/>
      <c r="RTQ1" s="46"/>
      <c r="RTR1" s="46"/>
      <c r="RTS1" s="46"/>
      <c r="RTT1" s="46"/>
      <c r="RTU1" s="46"/>
      <c r="RTV1" s="46"/>
      <c r="RTW1" s="46"/>
      <c r="RTX1" s="46"/>
      <c r="RTY1" s="46"/>
      <c r="RTZ1" s="46"/>
      <c r="RUA1" s="46"/>
      <c r="RUB1" s="46"/>
      <c r="RUC1" s="46"/>
      <c r="RUD1" s="46"/>
      <c r="RUE1" s="46"/>
      <c r="RUF1" s="46"/>
      <c r="RUG1" s="46"/>
      <c r="RUH1" s="46"/>
      <c r="RUI1" s="46"/>
      <c r="RUJ1" s="46"/>
      <c r="RUK1" s="46"/>
      <c r="RUL1" s="46"/>
      <c r="RUM1" s="46"/>
      <c r="RUN1" s="46"/>
      <c r="RUO1" s="46"/>
      <c r="RUP1" s="46"/>
      <c r="RUQ1" s="46"/>
      <c r="RUR1" s="46"/>
      <c r="RUS1" s="46"/>
      <c r="RUT1" s="46"/>
      <c r="RUU1" s="46"/>
      <c r="RUV1" s="46"/>
      <c r="RUW1" s="46"/>
      <c r="RUX1" s="46"/>
      <c r="RUY1" s="46"/>
      <c r="RUZ1" s="46"/>
      <c r="RVA1" s="46"/>
      <c r="RVB1" s="46"/>
      <c r="RVC1" s="46"/>
      <c r="RVD1" s="46"/>
      <c r="RVE1" s="46"/>
      <c r="RVF1" s="46"/>
      <c r="RVG1" s="46"/>
      <c r="RVH1" s="46"/>
      <c r="RVI1" s="46"/>
      <c r="RVJ1" s="46"/>
      <c r="RVK1" s="46"/>
      <c r="RVL1" s="46"/>
      <c r="RVM1" s="46"/>
      <c r="RVN1" s="46"/>
      <c r="RVO1" s="46"/>
      <c r="RVP1" s="46"/>
      <c r="RVQ1" s="46"/>
      <c r="RVR1" s="46"/>
      <c r="RVS1" s="46"/>
      <c r="RVT1" s="46"/>
      <c r="RVU1" s="46"/>
      <c r="RVV1" s="46"/>
      <c r="RVW1" s="46"/>
      <c r="RVX1" s="46"/>
      <c r="RVY1" s="46"/>
      <c r="RVZ1" s="46"/>
      <c r="RWA1" s="46"/>
      <c r="RWB1" s="46"/>
      <c r="RWC1" s="46"/>
      <c r="RWD1" s="46"/>
      <c r="RWE1" s="46"/>
      <c r="RWF1" s="46"/>
      <c r="RWG1" s="46"/>
      <c r="RWH1" s="46"/>
      <c r="RWI1" s="46"/>
      <c r="RWJ1" s="46"/>
      <c r="RWK1" s="46"/>
      <c r="RWL1" s="46"/>
      <c r="RWM1" s="46"/>
      <c r="RWN1" s="46"/>
      <c r="RWO1" s="46"/>
      <c r="RWP1" s="46"/>
      <c r="RWQ1" s="46"/>
      <c r="RWR1" s="46"/>
      <c r="RWS1" s="46"/>
      <c r="RWT1" s="46"/>
      <c r="RWU1" s="46"/>
      <c r="RWV1" s="46"/>
      <c r="RWW1" s="46"/>
      <c r="RWX1" s="46"/>
      <c r="RWY1" s="46"/>
      <c r="RWZ1" s="46"/>
      <c r="RXA1" s="46"/>
      <c r="RXB1" s="46"/>
      <c r="RXC1" s="46"/>
      <c r="RXD1" s="46"/>
      <c r="RXE1" s="46"/>
      <c r="RXF1" s="46"/>
      <c r="RXG1" s="46"/>
      <c r="RXH1" s="46"/>
      <c r="RXI1" s="46"/>
      <c r="RXJ1" s="46"/>
      <c r="RXK1" s="46"/>
      <c r="RXL1" s="46"/>
      <c r="RXM1" s="46"/>
      <c r="RXN1" s="46"/>
      <c r="RXO1" s="46"/>
      <c r="RXP1" s="46"/>
      <c r="RXQ1" s="46"/>
      <c r="RXR1" s="46"/>
      <c r="RXS1" s="46"/>
      <c r="RXT1" s="46"/>
      <c r="RXU1" s="46"/>
      <c r="RXV1" s="46"/>
      <c r="RXW1" s="46"/>
      <c r="RXX1" s="46"/>
      <c r="RXY1" s="46"/>
      <c r="RXZ1" s="46"/>
      <c r="RYA1" s="46"/>
      <c r="RYB1" s="46"/>
      <c r="RYC1" s="46"/>
      <c r="RYD1" s="46"/>
      <c r="RYE1" s="46"/>
      <c r="RYF1" s="46"/>
      <c r="RYG1" s="46"/>
      <c r="RYH1" s="46"/>
      <c r="RYI1" s="46"/>
      <c r="RYJ1" s="46"/>
      <c r="RYK1" s="46"/>
      <c r="RYL1" s="46"/>
      <c r="RYM1" s="46"/>
      <c r="RYN1" s="46"/>
      <c r="RYO1" s="46"/>
      <c r="RYP1" s="46"/>
      <c r="RYQ1" s="46"/>
      <c r="RYR1" s="46"/>
      <c r="RYS1" s="46"/>
      <c r="RYT1" s="46"/>
      <c r="RYU1" s="46"/>
      <c r="RYV1" s="46"/>
      <c r="RYW1" s="46"/>
      <c r="RYX1" s="46"/>
      <c r="RYY1" s="46"/>
      <c r="RYZ1" s="46"/>
      <c r="RZA1" s="46"/>
      <c r="RZB1" s="46"/>
      <c r="RZC1" s="46"/>
      <c r="RZD1" s="46"/>
      <c r="RZE1" s="46"/>
      <c r="RZF1" s="46"/>
      <c r="RZG1" s="46"/>
      <c r="RZH1" s="46"/>
      <c r="RZI1" s="46"/>
      <c r="RZJ1" s="46"/>
      <c r="RZK1" s="46"/>
      <c r="RZL1" s="46"/>
      <c r="RZM1" s="46"/>
      <c r="RZN1" s="46"/>
      <c r="RZO1" s="46"/>
      <c r="RZP1" s="46"/>
      <c r="RZQ1" s="46"/>
      <c r="RZR1" s="46"/>
      <c r="RZS1" s="46"/>
      <c r="RZT1" s="46"/>
      <c r="RZU1" s="46"/>
      <c r="RZV1" s="46"/>
      <c r="RZW1" s="46"/>
      <c r="RZX1" s="46"/>
      <c r="RZY1" s="46"/>
      <c r="RZZ1" s="46"/>
      <c r="SAA1" s="46"/>
      <c r="SAB1" s="46"/>
      <c r="SAC1" s="46"/>
      <c r="SAD1" s="46"/>
      <c r="SAE1" s="46"/>
      <c r="SAF1" s="46"/>
      <c r="SAG1" s="46"/>
      <c r="SAH1" s="46"/>
      <c r="SAI1" s="46"/>
      <c r="SAJ1" s="46"/>
      <c r="SAK1" s="46"/>
      <c r="SAL1" s="46"/>
      <c r="SAM1" s="46"/>
      <c r="SAN1" s="46"/>
      <c r="SAO1" s="46"/>
      <c r="SAP1" s="46"/>
      <c r="SAQ1" s="46"/>
      <c r="SAR1" s="46"/>
      <c r="SAS1" s="46"/>
      <c r="SAT1" s="46"/>
      <c r="SAU1" s="46"/>
      <c r="SAV1" s="46"/>
      <c r="SAW1" s="46"/>
      <c r="SAX1" s="46"/>
      <c r="SAY1" s="46"/>
      <c r="SAZ1" s="46"/>
      <c r="SBA1" s="46"/>
      <c r="SBB1" s="46"/>
      <c r="SBC1" s="46"/>
      <c r="SBD1" s="46"/>
      <c r="SBE1" s="46"/>
      <c r="SBF1" s="46"/>
      <c r="SBG1" s="46"/>
      <c r="SBH1" s="46"/>
      <c r="SBI1" s="46"/>
      <c r="SBJ1" s="46"/>
      <c r="SBK1" s="46"/>
      <c r="SBL1" s="46"/>
      <c r="SBM1" s="46"/>
      <c r="SBN1" s="46"/>
      <c r="SBO1" s="46"/>
      <c r="SBP1" s="46"/>
      <c r="SBQ1" s="46"/>
      <c r="SBR1" s="46"/>
      <c r="SBS1" s="46"/>
      <c r="SBT1" s="46"/>
      <c r="SBU1" s="46"/>
      <c r="SBV1" s="46"/>
      <c r="SBW1" s="46"/>
      <c r="SBX1" s="46"/>
      <c r="SBY1" s="46"/>
      <c r="SBZ1" s="46"/>
      <c r="SCA1" s="46"/>
      <c r="SCB1" s="46"/>
      <c r="SCC1" s="46"/>
      <c r="SCD1" s="46"/>
      <c r="SCE1" s="46"/>
      <c r="SCF1" s="46"/>
      <c r="SCG1" s="46"/>
      <c r="SCH1" s="46"/>
      <c r="SCI1" s="46"/>
      <c r="SCJ1" s="46"/>
      <c r="SCK1" s="46"/>
      <c r="SCL1" s="46"/>
      <c r="SCM1" s="46"/>
      <c r="SCN1" s="46"/>
      <c r="SCO1" s="46"/>
      <c r="SCP1" s="46"/>
      <c r="SCQ1" s="46"/>
      <c r="SCR1" s="46"/>
      <c r="SCS1" s="46"/>
      <c r="SCT1" s="46"/>
      <c r="SCU1" s="46"/>
      <c r="SCV1" s="46"/>
      <c r="SCW1" s="46"/>
      <c r="SCX1" s="46"/>
      <c r="SCY1" s="46"/>
      <c r="SCZ1" s="46"/>
      <c r="SDA1" s="46"/>
      <c r="SDB1" s="46"/>
      <c r="SDC1" s="46"/>
      <c r="SDD1" s="46"/>
      <c r="SDE1" s="46"/>
      <c r="SDF1" s="46"/>
      <c r="SDG1" s="46"/>
      <c r="SDH1" s="46"/>
      <c r="SDI1" s="46"/>
      <c r="SDJ1" s="46"/>
      <c r="SDK1" s="46"/>
      <c r="SDL1" s="46"/>
      <c r="SDM1" s="46"/>
      <c r="SDN1" s="46"/>
      <c r="SDO1" s="46"/>
      <c r="SDP1" s="46"/>
      <c r="SDQ1" s="46"/>
      <c r="SDR1" s="46"/>
      <c r="SDS1" s="46"/>
      <c r="SDT1" s="46"/>
      <c r="SDU1" s="46"/>
      <c r="SDV1" s="46"/>
      <c r="SDW1" s="46"/>
      <c r="SDX1" s="46"/>
      <c r="SDY1" s="46"/>
      <c r="SDZ1" s="46"/>
      <c r="SEA1" s="46"/>
      <c r="SEB1" s="46"/>
      <c r="SEC1" s="46"/>
      <c r="SED1" s="46"/>
      <c r="SEE1" s="46"/>
      <c r="SEF1" s="46"/>
      <c r="SEG1" s="46"/>
      <c r="SEH1" s="46"/>
      <c r="SEI1" s="46"/>
      <c r="SEJ1" s="46"/>
      <c r="SEK1" s="46"/>
      <c r="SEL1" s="46"/>
      <c r="SEM1" s="46"/>
      <c r="SEN1" s="46"/>
      <c r="SEO1" s="46"/>
      <c r="SEP1" s="46"/>
      <c r="SEQ1" s="46"/>
      <c r="SER1" s="46"/>
      <c r="SES1" s="46"/>
      <c r="SET1" s="46"/>
      <c r="SEU1" s="46"/>
      <c r="SEV1" s="46"/>
      <c r="SEW1" s="46"/>
      <c r="SEX1" s="46"/>
      <c r="SEY1" s="46"/>
      <c r="SEZ1" s="46"/>
      <c r="SFA1" s="46"/>
      <c r="SFB1" s="46"/>
      <c r="SFC1" s="46"/>
      <c r="SFD1" s="46"/>
      <c r="SFE1" s="46"/>
      <c r="SFF1" s="46"/>
      <c r="SFG1" s="46"/>
      <c r="SFH1" s="46"/>
      <c r="SFI1" s="46"/>
      <c r="SFJ1" s="46"/>
      <c r="SFK1" s="46"/>
      <c r="SFL1" s="46"/>
      <c r="SFM1" s="46"/>
      <c r="SFN1" s="46"/>
      <c r="SFO1" s="46"/>
      <c r="SFP1" s="46"/>
      <c r="SFQ1" s="46"/>
      <c r="SFR1" s="46"/>
      <c r="SFS1" s="46"/>
      <c r="SFT1" s="46"/>
      <c r="SFU1" s="46"/>
      <c r="SFV1" s="46"/>
      <c r="SFW1" s="46"/>
      <c r="SFX1" s="46"/>
      <c r="SFY1" s="46"/>
      <c r="SFZ1" s="46"/>
      <c r="SGA1" s="46"/>
      <c r="SGB1" s="46"/>
      <c r="SGC1" s="46"/>
      <c r="SGD1" s="46"/>
      <c r="SGE1" s="46"/>
      <c r="SGF1" s="46"/>
      <c r="SGG1" s="46"/>
      <c r="SGH1" s="46"/>
      <c r="SGI1" s="46"/>
      <c r="SGJ1" s="46"/>
      <c r="SGK1" s="46"/>
      <c r="SGL1" s="46"/>
      <c r="SGM1" s="46"/>
      <c r="SGN1" s="46"/>
      <c r="SGO1" s="46"/>
      <c r="SGP1" s="46"/>
      <c r="SGQ1" s="46"/>
      <c r="SGR1" s="46"/>
      <c r="SGS1" s="46"/>
      <c r="SGT1" s="46"/>
      <c r="SGU1" s="46"/>
      <c r="SGV1" s="46"/>
      <c r="SGW1" s="46"/>
      <c r="SGX1" s="46"/>
      <c r="SGY1" s="46"/>
      <c r="SGZ1" s="46"/>
      <c r="SHA1" s="46"/>
      <c r="SHB1" s="46"/>
      <c r="SHC1" s="46"/>
      <c r="SHD1" s="46"/>
      <c r="SHE1" s="46"/>
      <c r="SHF1" s="46"/>
      <c r="SHG1" s="46"/>
      <c r="SHH1" s="46"/>
      <c r="SHI1" s="46"/>
      <c r="SHJ1" s="46"/>
      <c r="SHK1" s="46"/>
      <c r="SHL1" s="46"/>
      <c r="SHM1" s="46"/>
      <c r="SHN1" s="46"/>
      <c r="SHO1" s="46"/>
      <c r="SHP1" s="46"/>
      <c r="SHQ1" s="46"/>
      <c r="SHR1" s="46"/>
      <c r="SHS1" s="46"/>
      <c r="SHT1" s="46"/>
      <c r="SHU1" s="46"/>
      <c r="SHV1" s="46"/>
      <c r="SHW1" s="46"/>
      <c r="SHX1" s="46"/>
      <c r="SHY1" s="46"/>
      <c r="SHZ1" s="46"/>
      <c r="SIA1" s="46"/>
      <c r="SIB1" s="46"/>
      <c r="SIC1" s="46"/>
      <c r="SID1" s="46"/>
      <c r="SIE1" s="46"/>
      <c r="SIF1" s="46"/>
      <c r="SIG1" s="46"/>
      <c r="SIH1" s="46"/>
      <c r="SII1" s="46"/>
      <c r="SIJ1" s="46"/>
      <c r="SIK1" s="46"/>
      <c r="SIL1" s="46"/>
      <c r="SIM1" s="46"/>
      <c r="SIN1" s="46"/>
      <c r="SIO1" s="46"/>
      <c r="SIP1" s="46"/>
      <c r="SIQ1" s="46"/>
      <c r="SIR1" s="46"/>
      <c r="SIS1" s="46"/>
      <c r="SIT1" s="46"/>
      <c r="SIU1" s="46"/>
      <c r="SIV1" s="46"/>
      <c r="SIW1" s="46"/>
      <c r="SIX1" s="46"/>
      <c r="SIY1" s="46"/>
      <c r="SIZ1" s="46"/>
      <c r="SJA1" s="46"/>
      <c r="SJB1" s="46"/>
      <c r="SJC1" s="46"/>
      <c r="SJD1" s="46"/>
      <c r="SJE1" s="46"/>
      <c r="SJF1" s="46"/>
      <c r="SJG1" s="46"/>
      <c r="SJH1" s="46"/>
      <c r="SJI1" s="46"/>
      <c r="SJJ1" s="46"/>
      <c r="SJK1" s="46"/>
      <c r="SJL1" s="46"/>
      <c r="SJM1" s="46"/>
      <c r="SJN1" s="46"/>
      <c r="SJO1" s="46"/>
      <c r="SJP1" s="46"/>
      <c r="SJQ1" s="46"/>
      <c r="SJR1" s="46"/>
      <c r="SJS1" s="46"/>
      <c r="SJT1" s="46"/>
      <c r="SJU1" s="46"/>
      <c r="SJV1" s="46"/>
      <c r="SJW1" s="46"/>
      <c r="SJX1" s="46"/>
      <c r="SJY1" s="46"/>
      <c r="SJZ1" s="46"/>
      <c r="SKA1" s="46"/>
      <c r="SKB1" s="46"/>
      <c r="SKC1" s="46"/>
      <c r="SKD1" s="46"/>
      <c r="SKE1" s="46"/>
      <c r="SKF1" s="46"/>
      <c r="SKG1" s="46"/>
      <c r="SKH1" s="46"/>
      <c r="SKI1" s="46"/>
      <c r="SKJ1" s="46"/>
      <c r="SKK1" s="46"/>
      <c r="SKL1" s="46"/>
      <c r="SKM1" s="46"/>
      <c r="SKN1" s="46"/>
      <c r="SKO1" s="46"/>
      <c r="SKP1" s="46"/>
      <c r="SKQ1" s="46"/>
      <c r="SKR1" s="46"/>
      <c r="SKS1" s="46"/>
      <c r="SKT1" s="46"/>
      <c r="SKU1" s="46"/>
      <c r="SKV1" s="46"/>
      <c r="SKW1" s="46"/>
      <c r="SKX1" s="46"/>
      <c r="SKY1" s="46"/>
      <c r="SKZ1" s="46"/>
      <c r="SLA1" s="46"/>
      <c r="SLB1" s="46"/>
      <c r="SLC1" s="46"/>
      <c r="SLD1" s="46"/>
      <c r="SLE1" s="46"/>
      <c r="SLF1" s="46"/>
      <c r="SLG1" s="46"/>
      <c r="SLH1" s="46"/>
      <c r="SLI1" s="46"/>
      <c r="SLJ1" s="46"/>
      <c r="SLK1" s="46"/>
      <c r="SLL1" s="46"/>
      <c r="SLM1" s="46"/>
      <c r="SLN1" s="46"/>
      <c r="SLO1" s="46"/>
      <c r="SLP1" s="46"/>
      <c r="SLQ1" s="46"/>
      <c r="SLR1" s="46"/>
      <c r="SLS1" s="46"/>
      <c r="SLT1" s="46"/>
      <c r="SLU1" s="46"/>
      <c r="SLV1" s="46"/>
      <c r="SLW1" s="46"/>
      <c r="SLX1" s="46"/>
      <c r="SLY1" s="46"/>
      <c r="SLZ1" s="46"/>
      <c r="SMA1" s="46"/>
      <c r="SMB1" s="46"/>
      <c r="SMC1" s="46"/>
      <c r="SMD1" s="46"/>
      <c r="SME1" s="46"/>
      <c r="SMF1" s="46"/>
      <c r="SMG1" s="46"/>
      <c r="SMH1" s="46"/>
      <c r="SMI1" s="46"/>
      <c r="SMJ1" s="46"/>
      <c r="SMK1" s="46"/>
      <c r="SML1" s="46"/>
      <c r="SMM1" s="46"/>
      <c r="SMN1" s="46"/>
      <c r="SMO1" s="46"/>
      <c r="SMP1" s="46"/>
      <c r="SMQ1" s="46"/>
      <c r="SMR1" s="46"/>
      <c r="SMS1" s="46"/>
      <c r="SMT1" s="46"/>
      <c r="SMU1" s="46"/>
      <c r="SMV1" s="46"/>
      <c r="SMW1" s="46"/>
      <c r="SMX1" s="46"/>
      <c r="SMY1" s="46"/>
      <c r="SMZ1" s="46"/>
      <c r="SNA1" s="46"/>
      <c r="SNB1" s="46"/>
      <c r="SNC1" s="46"/>
      <c r="SND1" s="46"/>
      <c r="SNE1" s="46"/>
      <c r="SNF1" s="46"/>
      <c r="SNG1" s="46"/>
      <c r="SNH1" s="46"/>
      <c r="SNI1" s="46"/>
      <c r="SNJ1" s="46"/>
      <c r="SNK1" s="46"/>
      <c r="SNL1" s="46"/>
      <c r="SNM1" s="46"/>
      <c r="SNN1" s="46"/>
      <c r="SNO1" s="46"/>
      <c r="SNP1" s="46"/>
      <c r="SNQ1" s="46"/>
      <c r="SNR1" s="46"/>
      <c r="SNS1" s="46"/>
      <c r="SNT1" s="46"/>
      <c r="SNU1" s="46"/>
      <c r="SNV1" s="46"/>
      <c r="SNW1" s="46"/>
      <c r="SNX1" s="46"/>
      <c r="SNY1" s="46"/>
      <c r="SNZ1" s="46"/>
      <c r="SOA1" s="46"/>
      <c r="SOB1" s="46"/>
      <c r="SOC1" s="46"/>
      <c r="SOD1" s="46"/>
      <c r="SOE1" s="46"/>
      <c r="SOF1" s="46"/>
      <c r="SOG1" s="46"/>
      <c r="SOH1" s="46"/>
      <c r="SOI1" s="46"/>
      <c r="SOJ1" s="46"/>
      <c r="SOK1" s="46"/>
      <c r="SOL1" s="46"/>
      <c r="SOM1" s="46"/>
      <c r="SON1" s="46"/>
      <c r="SOO1" s="46"/>
      <c r="SOP1" s="46"/>
      <c r="SOQ1" s="46"/>
      <c r="SOR1" s="46"/>
      <c r="SOS1" s="46"/>
      <c r="SOT1" s="46"/>
      <c r="SOU1" s="46"/>
      <c r="SOV1" s="46"/>
      <c r="SOW1" s="46"/>
      <c r="SOX1" s="46"/>
      <c r="SOY1" s="46"/>
      <c r="SOZ1" s="46"/>
      <c r="SPA1" s="46"/>
      <c r="SPB1" s="46"/>
      <c r="SPC1" s="46"/>
      <c r="SPD1" s="46"/>
      <c r="SPE1" s="46"/>
      <c r="SPF1" s="46"/>
      <c r="SPG1" s="46"/>
      <c r="SPH1" s="46"/>
      <c r="SPI1" s="46"/>
      <c r="SPJ1" s="46"/>
      <c r="SPK1" s="46"/>
      <c r="SPL1" s="46"/>
      <c r="SPM1" s="46"/>
      <c r="SPN1" s="46"/>
      <c r="SPO1" s="46"/>
      <c r="SPP1" s="46"/>
      <c r="SPQ1" s="46"/>
      <c r="SPR1" s="46"/>
      <c r="SPS1" s="46"/>
      <c r="SPT1" s="46"/>
      <c r="SPU1" s="46"/>
      <c r="SPV1" s="46"/>
      <c r="SPW1" s="46"/>
      <c r="SPX1" s="46"/>
      <c r="SPY1" s="46"/>
      <c r="SPZ1" s="46"/>
      <c r="SQA1" s="46"/>
      <c r="SQB1" s="46"/>
      <c r="SQC1" s="46"/>
      <c r="SQD1" s="46"/>
      <c r="SQE1" s="46"/>
      <c r="SQF1" s="46"/>
      <c r="SQG1" s="46"/>
      <c r="SQH1" s="46"/>
      <c r="SQI1" s="46"/>
      <c r="SQJ1" s="46"/>
      <c r="SQK1" s="46"/>
      <c r="SQL1" s="46"/>
      <c r="SQM1" s="46"/>
      <c r="SQN1" s="46"/>
      <c r="SQO1" s="46"/>
      <c r="SQP1" s="46"/>
      <c r="SQQ1" s="46"/>
      <c r="SQR1" s="46"/>
      <c r="SQS1" s="46"/>
      <c r="SQT1" s="46"/>
      <c r="SQU1" s="46"/>
      <c r="SQV1" s="46"/>
      <c r="SQW1" s="46"/>
      <c r="SQX1" s="46"/>
      <c r="SQY1" s="46"/>
      <c r="SQZ1" s="46"/>
      <c r="SRA1" s="46"/>
      <c r="SRB1" s="46"/>
      <c r="SRC1" s="46"/>
      <c r="SRD1" s="46"/>
      <c r="SRE1" s="46"/>
      <c r="SRF1" s="46"/>
      <c r="SRG1" s="46"/>
      <c r="SRH1" s="46"/>
      <c r="SRI1" s="46"/>
      <c r="SRJ1" s="46"/>
      <c r="SRK1" s="46"/>
      <c r="SRL1" s="46"/>
      <c r="SRM1" s="46"/>
      <c r="SRN1" s="46"/>
      <c r="SRO1" s="46"/>
      <c r="SRP1" s="46"/>
      <c r="SRQ1" s="46"/>
      <c r="SRR1" s="46"/>
      <c r="SRS1" s="46"/>
      <c r="SRT1" s="46"/>
      <c r="SRU1" s="46"/>
      <c r="SRV1" s="46"/>
      <c r="SRW1" s="46"/>
      <c r="SRX1" s="46"/>
      <c r="SRY1" s="46"/>
      <c r="SRZ1" s="46"/>
      <c r="SSA1" s="46"/>
      <c r="SSB1" s="46"/>
      <c r="SSC1" s="46"/>
      <c r="SSD1" s="46"/>
      <c r="SSE1" s="46"/>
      <c r="SSF1" s="46"/>
      <c r="SSG1" s="46"/>
      <c r="SSH1" s="46"/>
      <c r="SSI1" s="46"/>
      <c r="SSJ1" s="46"/>
      <c r="SSK1" s="46"/>
      <c r="SSL1" s="46"/>
      <c r="SSM1" s="46"/>
      <c r="SSN1" s="46"/>
      <c r="SSO1" s="46"/>
      <c r="SSP1" s="46"/>
      <c r="SSQ1" s="46"/>
      <c r="SSR1" s="46"/>
      <c r="SSS1" s="46"/>
      <c r="SST1" s="46"/>
      <c r="SSU1" s="46"/>
      <c r="SSV1" s="46"/>
      <c r="SSW1" s="46"/>
      <c r="SSX1" s="46"/>
      <c r="SSY1" s="46"/>
      <c r="SSZ1" s="46"/>
      <c r="STA1" s="46"/>
      <c r="STB1" s="46"/>
      <c r="STC1" s="46"/>
      <c r="STD1" s="46"/>
      <c r="STE1" s="46"/>
      <c r="STF1" s="46"/>
      <c r="STG1" s="46"/>
      <c r="STH1" s="46"/>
      <c r="STI1" s="46"/>
      <c r="STJ1" s="46"/>
      <c r="STK1" s="46"/>
      <c r="STL1" s="46"/>
      <c r="STM1" s="46"/>
      <c r="STN1" s="46"/>
      <c r="STO1" s="46"/>
      <c r="STP1" s="46"/>
      <c r="STQ1" s="46"/>
      <c r="STR1" s="46"/>
      <c r="STS1" s="46"/>
      <c r="STT1" s="46"/>
      <c r="STU1" s="46"/>
      <c r="STV1" s="46"/>
      <c r="STW1" s="46"/>
      <c r="STX1" s="46"/>
      <c r="STY1" s="46"/>
      <c r="STZ1" s="46"/>
      <c r="SUA1" s="46"/>
      <c r="SUB1" s="46"/>
      <c r="SUC1" s="46"/>
      <c r="SUD1" s="46"/>
      <c r="SUE1" s="46"/>
      <c r="SUF1" s="46"/>
      <c r="SUG1" s="46"/>
      <c r="SUH1" s="46"/>
      <c r="SUI1" s="46"/>
      <c r="SUJ1" s="46"/>
      <c r="SUK1" s="46"/>
      <c r="SUL1" s="46"/>
      <c r="SUM1" s="46"/>
      <c r="SUN1" s="46"/>
      <c r="SUO1" s="46"/>
      <c r="SUP1" s="46"/>
      <c r="SUQ1" s="46"/>
      <c r="SUR1" s="46"/>
      <c r="SUS1" s="46"/>
      <c r="SUT1" s="46"/>
      <c r="SUU1" s="46"/>
      <c r="SUV1" s="46"/>
      <c r="SUW1" s="46"/>
      <c r="SUX1" s="46"/>
      <c r="SUY1" s="46"/>
      <c r="SUZ1" s="46"/>
      <c r="SVA1" s="46"/>
      <c r="SVB1" s="46"/>
      <c r="SVC1" s="46"/>
      <c r="SVD1" s="46"/>
      <c r="SVE1" s="46"/>
      <c r="SVF1" s="46"/>
      <c r="SVG1" s="46"/>
      <c r="SVH1" s="46"/>
      <c r="SVI1" s="46"/>
      <c r="SVJ1" s="46"/>
      <c r="SVK1" s="46"/>
      <c r="SVL1" s="46"/>
      <c r="SVM1" s="46"/>
      <c r="SVN1" s="46"/>
      <c r="SVO1" s="46"/>
      <c r="SVP1" s="46"/>
      <c r="SVQ1" s="46"/>
      <c r="SVR1" s="46"/>
      <c r="SVS1" s="46"/>
      <c r="SVT1" s="46"/>
      <c r="SVU1" s="46"/>
      <c r="SVV1" s="46"/>
      <c r="SVW1" s="46"/>
      <c r="SVX1" s="46"/>
      <c r="SVY1" s="46"/>
      <c r="SVZ1" s="46"/>
      <c r="SWA1" s="46"/>
      <c r="SWB1" s="46"/>
      <c r="SWC1" s="46"/>
      <c r="SWD1" s="46"/>
      <c r="SWE1" s="46"/>
      <c r="SWF1" s="46"/>
      <c r="SWG1" s="46"/>
      <c r="SWH1" s="46"/>
      <c r="SWI1" s="46"/>
      <c r="SWJ1" s="46"/>
      <c r="SWK1" s="46"/>
      <c r="SWL1" s="46"/>
      <c r="SWM1" s="46"/>
      <c r="SWN1" s="46"/>
      <c r="SWO1" s="46"/>
      <c r="SWP1" s="46"/>
      <c r="SWQ1" s="46"/>
      <c r="SWR1" s="46"/>
      <c r="SWS1" s="46"/>
      <c r="SWT1" s="46"/>
      <c r="SWU1" s="46"/>
      <c r="SWV1" s="46"/>
      <c r="SWW1" s="46"/>
      <c r="SWX1" s="46"/>
      <c r="SWY1" s="46"/>
      <c r="SWZ1" s="46"/>
      <c r="SXA1" s="46"/>
      <c r="SXB1" s="46"/>
      <c r="SXC1" s="46"/>
      <c r="SXD1" s="46"/>
      <c r="SXE1" s="46"/>
      <c r="SXF1" s="46"/>
      <c r="SXG1" s="46"/>
      <c r="SXH1" s="46"/>
      <c r="SXI1" s="46"/>
      <c r="SXJ1" s="46"/>
      <c r="SXK1" s="46"/>
      <c r="SXL1" s="46"/>
      <c r="SXM1" s="46"/>
      <c r="SXN1" s="46"/>
      <c r="SXO1" s="46"/>
      <c r="SXP1" s="46"/>
      <c r="SXQ1" s="46"/>
      <c r="SXR1" s="46"/>
      <c r="SXS1" s="46"/>
      <c r="SXT1" s="46"/>
      <c r="SXU1" s="46"/>
      <c r="SXV1" s="46"/>
      <c r="SXW1" s="46"/>
      <c r="SXX1" s="46"/>
      <c r="SXY1" s="46"/>
      <c r="SXZ1" s="46"/>
      <c r="SYA1" s="46"/>
      <c r="SYB1" s="46"/>
      <c r="SYC1" s="46"/>
      <c r="SYD1" s="46"/>
      <c r="SYE1" s="46"/>
      <c r="SYF1" s="46"/>
      <c r="SYG1" s="46"/>
      <c r="SYH1" s="46"/>
      <c r="SYI1" s="46"/>
      <c r="SYJ1" s="46"/>
      <c r="SYK1" s="46"/>
      <c r="SYL1" s="46"/>
      <c r="SYM1" s="46"/>
      <c r="SYN1" s="46"/>
      <c r="SYO1" s="46"/>
      <c r="SYP1" s="46"/>
      <c r="SYQ1" s="46"/>
      <c r="SYR1" s="46"/>
      <c r="SYS1" s="46"/>
      <c r="SYT1" s="46"/>
      <c r="SYU1" s="46"/>
      <c r="SYV1" s="46"/>
      <c r="SYW1" s="46"/>
      <c r="SYX1" s="46"/>
      <c r="SYY1" s="46"/>
      <c r="SYZ1" s="46"/>
      <c r="SZA1" s="46"/>
      <c r="SZB1" s="46"/>
      <c r="SZC1" s="46"/>
      <c r="SZD1" s="46"/>
      <c r="SZE1" s="46"/>
      <c r="SZF1" s="46"/>
      <c r="SZG1" s="46"/>
      <c r="SZH1" s="46"/>
      <c r="SZI1" s="46"/>
      <c r="SZJ1" s="46"/>
      <c r="SZK1" s="46"/>
      <c r="SZL1" s="46"/>
      <c r="SZM1" s="46"/>
      <c r="SZN1" s="46"/>
      <c r="SZO1" s="46"/>
      <c r="SZP1" s="46"/>
      <c r="SZQ1" s="46"/>
      <c r="SZR1" s="46"/>
      <c r="SZS1" s="46"/>
      <c r="SZT1" s="46"/>
      <c r="SZU1" s="46"/>
      <c r="SZV1" s="46"/>
      <c r="SZW1" s="46"/>
      <c r="SZX1" s="46"/>
      <c r="SZY1" s="46"/>
      <c r="SZZ1" s="46"/>
      <c r="TAA1" s="46"/>
      <c r="TAB1" s="46"/>
      <c r="TAC1" s="46"/>
      <c r="TAD1" s="46"/>
      <c r="TAE1" s="46"/>
      <c r="TAF1" s="46"/>
      <c r="TAG1" s="46"/>
      <c r="TAH1" s="46"/>
      <c r="TAI1" s="46"/>
      <c r="TAJ1" s="46"/>
      <c r="TAK1" s="46"/>
      <c r="TAL1" s="46"/>
      <c r="TAM1" s="46"/>
      <c r="TAN1" s="46"/>
      <c r="TAO1" s="46"/>
      <c r="TAP1" s="46"/>
      <c r="TAQ1" s="46"/>
      <c r="TAR1" s="46"/>
      <c r="TAS1" s="46"/>
      <c r="TAT1" s="46"/>
      <c r="TAU1" s="46"/>
      <c r="TAV1" s="46"/>
      <c r="TAW1" s="46"/>
      <c r="TAX1" s="46"/>
      <c r="TAY1" s="46"/>
      <c r="TAZ1" s="46"/>
      <c r="TBA1" s="46"/>
      <c r="TBB1" s="46"/>
      <c r="TBC1" s="46"/>
      <c r="TBD1" s="46"/>
      <c r="TBE1" s="46"/>
      <c r="TBF1" s="46"/>
      <c r="TBG1" s="46"/>
      <c r="TBH1" s="46"/>
      <c r="TBI1" s="46"/>
      <c r="TBJ1" s="46"/>
      <c r="TBK1" s="46"/>
      <c r="TBL1" s="46"/>
      <c r="TBM1" s="46"/>
      <c r="TBN1" s="46"/>
      <c r="TBO1" s="46"/>
      <c r="TBP1" s="46"/>
      <c r="TBQ1" s="46"/>
      <c r="TBR1" s="46"/>
      <c r="TBS1" s="46"/>
      <c r="TBT1" s="46"/>
      <c r="TBU1" s="46"/>
      <c r="TBV1" s="46"/>
      <c r="TBW1" s="46"/>
      <c r="TBX1" s="46"/>
      <c r="TBY1" s="46"/>
      <c r="TBZ1" s="46"/>
      <c r="TCA1" s="46"/>
      <c r="TCB1" s="46"/>
      <c r="TCC1" s="46"/>
      <c r="TCD1" s="46"/>
      <c r="TCE1" s="46"/>
      <c r="TCF1" s="46"/>
      <c r="TCG1" s="46"/>
      <c r="TCH1" s="46"/>
      <c r="TCI1" s="46"/>
      <c r="TCJ1" s="46"/>
      <c r="TCK1" s="46"/>
      <c r="TCL1" s="46"/>
      <c r="TCM1" s="46"/>
      <c r="TCN1" s="46"/>
      <c r="TCO1" s="46"/>
      <c r="TCP1" s="46"/>
      <c r="TCQ1" s="46"/>
      <c r="TCR1" s="46"/>
      <c r="TCS1" s="46"/>
      <c r="TCT1" s="46"/>
      <c r="TCU1" s="46"/>
      <c r="TCV1" s="46"/>
      <c r="TCW1" s="46"/>
      <c r="TCX1" s="46"/>
      <c r="TCY1" s="46"/>
      <c r="TCZ1" s="46"/>
      <c r="TDA1" s="46"/>
      <c r="TDB1" s="46"/>
      <c r="TDC1" s="46"/>
      <c r="TDD1" s="46"/>
      <c r="TDE1" s="46"/>
      <c r="TDF1" s="46"/>
      <c r="TDG1" s="46"/>
      <c r="TDH1" s="46"/>
      <c r="TDI1" s="46"/>
      <c r="TDJ1" s="46"/>
      <c r="TDK1" s="46"/>
      <c r="TDL1" s="46"/>
      <c r="TDM1" s="46"/>
      <c r="TDN1" s="46"/>
      <c r="TDO1" s="46"/>
      <c r="TDP1" s="46"/>
      <c r="TDQ1" s="46"/>
      <c r="TDR1" s="46"/>
      <c r="TDS1" s="46"/>
      <c r="TDT1" s="46"/>
      <c r="TDU1" s="46"/>
      <c r="TDV1" s="46"/>
      <c r="TDW1" s="46"/>
      <c r="TDX1" s="46"/>
      <c r="TDY1" s="46"/>
      <c r="TDZ1" s="46"/>
      <c r="TEA1" s="46"/>
      <c r="TEB1" s="46"/>
      <c r="TEC1" s="46"/>
      <c r="TED1" s="46"/>
      <c r="TEE1" s="46"/>
      <c r="TEF1" s="46"/>
      <c r="TEG1" s="46"/>
      <c r="TEH1" s="46"/>
      <c r="TEI1" s="46"/>
      <c r="TEJ1" s="46"/>
      <c r="TEK1" s="46"/>
      <c r="TEL1" s="46"/>
      <c r="TEM1" s="46"/>
      <c r="TEN1" s="46"/>
      <c r="TEO1" s="46"/>
      <c r="TEP1" s="46"/>
      <c r="TEQ1" s="46"/>
      <c r="TER1" s="46"/>
      <c r="TES1" s="46"/>
      <c r="TET1" s="46"/>
      <c r="TEU1" s="46"/>
      <c r="TEV1" s="46"/>
      <c r="TEW1" s="46"/>
      <c r="TEX1" s="46"/>
      <c r="TEY1" s="46"/>
      <c r="TEZ1" s="46"/>
      <c r="TFA1" s="46"/>
      <c r="TFB1" s="46"/>
      <c r="TFC1" s="46"/>
      <c r="TFD1" s="46"/>
      <c r="TFE1" s="46"/>
      <c r="TFF1" s="46"/>
      <c r="TFG1" s="46"/>
      <c r="TFH1" s="46"/>
      <c r="TFI1" s="46"/>
      <c r="TFJ1" s="46"/>
      <c r="TFK1" s="46"/>
      <c r="TFL1" s="46"/>
      <c r="TFM1" s="46"/>
      <c r="TFN1" s="46"/>
      <c r="TFO1" s="46"/>
      <c r="TFP1" s="46"/>
      <c r="TFQ1" s="46"/>
      <c r="TFR1" s="46"/>
      <c r="TFS1" s="46"/>
      <c r="TFT1" s="46"/>
      <c r="TFU1" s="46"/>
      <c r="TFV1" s="46"/>
      <c r="TFW1" s="46"/>
      <c r="TFX1" s="46"/>
      <c r="TFY1" s="46"/>
      <c r="TFZ1" s="46"/>
      <c r="TGA1" s="46"/>
      <c r="TGB1" s="46"/>
      <c r="TGC1" s="46"/>
      <c r="TGD1" s="46"/>
      <c r="TGE1" s="46"/>
      <c r="TGF1" s="46"/>
      <c r="TGG1" s="46"/>
      <c r="TGH1" s="46"/>
      <c r="TGI1" s="46"/>
      <c r="TGJ1" s="46"/>
      <c r="TGK1" s="46"/>
      <c r="TGL1" s="46"/>
      <c r="TGM1" s="46"/>
      <c r="TGN1" s="46"/>
      <c r="TGO1" s="46"/>
      <c r="TGP1" s="46"/>
      <c r="TGQ1" s="46"/>
      <c r="TGR1" s="46"/>
      <c r="TGS1" s="46"/>
      <c r="TGT1" s="46"/>
      <c r="TGU1" s="46"/>
      <c r="TGV1" s="46"/>
      <c r="TGW1" s="46"/>
      <c r="TGX1" s="46"/>
      <c r="TGY1" s="46"/>
      <c r="TGZ1" s="46"/>
      <c r="THA1" s="46"/>
      <c r="THB1" s="46"/>
      <c r="THC1" s="46"/>
      <c r="THD1" s="46"/>
      <c r="THE1" s="46"/>
      <c r="THF1" s="46"/>
      <c r="THG1" s="46"/>
      <c r="THH1" s="46"/>
      <c r="THI1" s="46"/>
      <c r="THJ1" s="46"/>
      <c r="THK1" s="46"/>
      <c r="THL1" s="46"/>
      <c r="THM1" s="46"/>
      <c r="THN1" s="46"/>
      <c r="THO1" s="46"/>
      <c r="THP1" s="46"/>
      <c r="THQ1" s="46"/>
      <c r="THR1" s="46"/>
      <c r="THS1" s="46"/>
      <c r="THT1" s="46"/>
      <c r="THU1" s="46"/>
      <c r="THV1" s="46"/>
      <c r="THW1" s="46"/>
      <c r="THX1" s="46"/>
      <c r="THY1" s="46"/>
      <c r="THZ1" s="46"/>
      <c r="TIA1" s="46"/>
      <c r="TIB1" s="46"/>
      <c r="TIC1" s="46"/>
      <c r="TID1" s="46"/>
      <c r="TIE1" s="46"/>
      <c r="TIF1" s="46"/>
      <c r="TIG1" s="46"/>
      <c r="TIH1" s="46"/>
      <c r="TII1" s="46"/>
      <c r="TIJ1" s="46"/>
      <c r="TIK1" s="46"/>
      <c r="TIL1" s="46"/>
      <c r="TIM1" s="46"/>
      <c r="TIN1" s="46"/>
      <c r="TIO1" s="46"/>
      <c r="TIP1" s="46"/>
      <c r="TIQ1" s="46"/>
      <c r="TIR1" s="46"/>
      <c r="TIS1" s="46"/>
      <c r="TIT1" s="46"/>
      <c r="TIU1" s="46"/>
      <c r="TIV1" s="46"/>
      <c r="TIW1" s="46"/>
      <c r="TIX1" s="46"/>
      <c r="TIY1" s="46"/>
      <c r="TIZ1" s="46"/>
      <c r="TJA1" s="46"/>
      <c r="TJB1" s="46"/>
      <c r="TJC1" s="46"/>
      <c r="TJD1" s="46"/>
      <c r="TJE1" s="46"/>
      <c r="TJF1" s="46"/>
      <c r="TJG1" s="46"/>
      <c r="TJH1" s="46"/>
      <c r="TJI1" s="46"/>
      <c r="TJJ1" s="46"/>
      <c r="TJK1" s="46"/>
      <c r="TJL1" s="46"/>
      <c r="TJM1" s="46"/>
      <c r="TJN1" s="46"/>
      <c r="TJO1" s="46"/>
      <c r="TJP1" s="46"/>
      <c r="TJQ1" s="46"/>
      <c r="TJR1" s="46"/>
      <c r="TJS1" s="46"/>
      <c r="TJT1" s="46"/>
      <c r="TJU1" s="46"/>
      <c r="TJV1" s="46"/>
      <c r="TJW1" s="46"/>
      <c r="TJX1" s="46"/>
      <c r="TJY1" s="46"/>
      <c r="TJZ1" s="46"/>
      <c r="TKA1" s="46"/>
      <c r="TKB1" s="46"/>
      <c r="TKC1" s="46"/>
      <c r="TKD1" s="46"/>
      <c r="TKE1" s="46"/>
      <c r="TKF1" s="46"/>
      <c r="TKG1" s="46"/>
      <c r="TKH1" s="46"/>
      <c r="TKI1" s="46"/>
      <c r="TKJ1" s="46"/>
      <c r="TKK1" s="46"/>
      <c r="TKL1" s="46"/>
      <c r="TKM1" s="46"/>
      <c r="TKN1" s="46"/>
      <c r="TKO1" s="46"/>
      <c r="TKP1" s="46"/>
      <c r="TKQ1" s="46"/>
      <c r="TKR1" s="46"/>
      <c r="TKS1" s="46"/>
      <c r="TKT1" s="46"/>
      <c r="TKU1" s="46"/>
      <c r="TKV1" s="46"/>
      <c r="TKW1" s="46"/>
      <c r="TKX1" s="46"/>
      <c r="TKY1" s="46"/>
      <c r="TKZ1" s="46"/>
      <c r="TLA1" s="46"/>
      <c r="TLB1" s="46"/>
      <c r="TLC1" s="46"/>
      <c r="TLD1" s="46"/>
      <c r="TLE1" s="46"/>
      <c r="TLF1" s="46"/>
      <c r="TLG1" s="46"/>
      <c r="TLH1" s="46"/>
      <c r="TLI1" s="46"/>
      <c r="TLJ1" s="46"/>
      <c r="TLK1" s="46"/>
      <c r="TLL1" s="46"/>
      <c r="TLM1" s="46"/>
      <c r="TLN1" s="46"/>
      <c r="TLO1" s="46"/>
      <c r="TLP1" s="46"/>
      <c r="TLQ1" s="46"/>
      <c r="TLR1" s="46"/>
      <c r="TLS1" s="46"/>
      <c r="TLT1" s="46"/>
      <c r="TLU1" s="46"/>
      <c r="TLV1" s="46"/>
      <c r="TLW1" s="46"/>
      <c r="TLX1" s="46"/>
      <c r="TLY1" s="46"/>
      <c r="TLZ1" s="46"/>
      <c r="TMA1" s="46"/>
      <c r="TMB1" s="46"/>
      <c r="TMC1" s="46"/>
      <c r="TMD1" s="46"/>
      <c r="TME1" s="46"/>
      <c r="TMF1" s="46"/>
      <c r="TMG1" s="46"/>
      <c r="TMH1" s="46"/>
      <c r="TMI1" s="46"/>
      <c r="TMJ1" s="46"/>
      <c r="TMK1" s="46"/>
      <c r="TML1" s="46"/>
      <c r="TMM1" s="46"/>
      <c r="TMN1" s="46"/>
      <c r="TMO1" s="46"/>
      <c r="TMP1" s="46"/>
      <c r="TMQ1" s="46"/>
      <c r="TMR1" s="46"/>
      <c r="TMS1" s="46"/>
      <c r="TMT1" s="46"/>
      <c r="TMU1" s="46"/>
      <c r="TMV1" s="46"/>
      <c r="TMW1" s="46"/>
      <c r="TMX1" s="46"/>
      <c r="TMY1" s="46"/>
      <c r="TMZ1" s="46"/>
      <c r="TNA1" s="46"/>
      <c r="TNB1" s="46"/>
      <c r="TNC1" s="46"/>
      <c r="TND1" s="46"/>
      <c r="TNE1" s="46"/>
      <c r="TNF1" s="46"/>
      <c r="TNG1" s="46"/>
      <c r="TNH1" s="46"/>
      <c r="TNI1" s="46"/>
      <c r="TNJ1" s="46"/>
      <c r="TNK1" s="46"/>
      <c r="TNL1" s="46"/>
      <c r="TNM1" s="46"/>
      <c r="TNN1" s="46"/>
      <c r="TNO1" s="46"/>
      <c r="TNP1" s="46"/>
      <c r="TNQ1" s="46"/>
      <c r="TNR1" s="46"/>
      <c r="TNS1" s="46"/>
      <c r="TNT1" s="46"/>
      <c r="TNU1" s="46"/>
      <c r="TNV1" s="46"/>
      <c r="TNW1" s="46"/>
      <c r="TNX1" s="46"/>
      <c r="TNY1" s="46"/>
      <c r="TNZ1" s="46"/>
      <c r="TOA1" s="46"/>
      <c r="TOB1" s="46"/>
      <c r="TOC1" s="46"/>
      <c r="TOD1" s="46"/>
      <c r="TOE1" s="46"/>
      <c r="TOF1" s="46"/>
      <c r="TOG1" s="46"/>
      <c r="TOH1" s="46"/>
      <c r="TOI1" s="46"/>
      <c r="TOJ1" s="46"/>
      <c r="TOK1" s="46"/>
      <c r="TOL1" s="46"/>
      <c r="TOM1" s="46"/>
      <c r="TON1" s="46"/>
      <c r="TOO1" s="46"/>
      <c r="TOP1" s="46"/>
      <c r="TOQ1" s="46"/>
      <c r="TOR1" s="46"/>
      <c r="TOS1" s="46"/>
      <c r="TOT1" s="46"/>
      <c r="TOU1" s="46"/>
      <c r="TOV1" s="46"/>
      <c r="TOW1" s="46"/>
      <c r="TOX1" s="46"/>
      <c r="TOY1" s="46"/>
      <c r="TOZ1" s="46"/>
      <c r="TPA1" s="46"/>
      <c r="TPB1" s="46"/>
      <c r="TPC1" s="46"/>
      <c r="TPD1" s="46"/>
      <c r="TPE1" s="46"/>
      <c r="TPF1" s="46"/>
      <c r="TPG1" s="46"/>
      <c r="TPH1" s="46"/>
      <c r="TPI1" s="46"/>
      <c r="TPJ1" s="46"/>
      <c r="TPK1" s="46"/>
      <c r="TPL1" s="46"/>
      <c r="TPM1" s="46"/>
      <c r="TPN1" s="46"/>
      <c r="TPO1" s="46"/>
      <c r="TPP1" s="46"/>
      <c r="TPQ1" s="46"/>
      <c r="TPR1" s="46"/>
      <c r="TPS1" s="46"/>
      <c r="TPT1" s="46"/>
      <c r="TPU1" s="46"/>
      <c r="TPV1" s="46"/>
      <c r="TPW1" s="46"/>
      <c r="TPX1" s="46"/>
      <c r="TPY1" s="46"/>
      <c r="TPZ1" s="46"/>
      <c r="TQA1" s="46"/>
      <c r="TQB1" s="46"/>
      <c r="TQC1" s="46"/>
      <c r="TQD1" s="46"/>
      <c r="TQE1" s="46"/>
      <c r="TQF1" s="46"/>
      <c r="TQG1" s="46"/>
      <c r="TQH1" s="46"/>
      <c r="TQI1" s="46"/>
      <c r="TQJ1" s="46"/>
      <c r="TQK1" s="46"/>
      <c r="TQL1" s="46"/>
      <c r="TQM1" s="46"/>
      <c r="TQN1" s="46"/>
      <c r="TQO1" s="46"/>
      <c r="TQP1" s="46"/>
      <c r="TQQ1" s="46"/>
      <c r="TQR1" s="46"/>
      <c r="TQS1" s="46"/>
      <c r="TQT1" s="46"/>
      <c r="TQU1" s="46"/>
      <c r="TQV1" s="46"/>
      <c r="TQW1" s="46"/>
      <c r="TQX1" s="46"/>
      <c r="TQY1" s="46"/>
      <c r="TQZ1" s="46"/>
      <c r="TRA1" s="46"/>
      <c r="TRB1" s="46"/>
      <c r="TRC1" s="46"/>
      <c r="TRD1" s="46"/>
      <c r="TRE1" s="46"/>
      <c r="TRF1" s="46"/>
      <c r="TRG1" s="46"/>
      <c r="TRH1" s="46"/>
      <c r="TRI1" s="46"/>
      <c r="TRJ1" s="46"/>
      <c r="TRK1" s="46"/>
      <c r="TRL1" s="46"/>
      <c r="TRM1" s="46"/>
      <c r="TRN1" s="46"/>
      <c r="TRO1" s="46"/>
      <c r="TRP1" s="46"/>
      <c r="TRQ1" s="46"/>
      <c r="TRR1" s="46"/>
      <c r="TRS1" s="46"/>
      <c r="TRT1" s="46"/>
      <c r="TRU1" s="46"/>
      <c r="TRV1" s="46"/>
      <c r="TRW1" s="46"/>
      <c r="TRX1" s="46"/>
      <c r="TRY1" s="46"/>
      <c r="TRZ1" s="46"/>
      <c r="TSA1" s="46"/>
      <c r="TSB1" s="46"/>
      <c r="TSC1" s="46"/>
      <c r="TSD1" s="46"/>
      <c r="TSE1" s="46"/>
      <c r="TSF1" s="46"/>
      <c r="TSG1" s="46"/>
      <c r="TSH1" s="46"/>
      <c r="TSI1" s="46"/>
      <c r="TSJ1" s="46"/>
      <c r="TSK1" s="46"/>
      <c r="TSL1" s="46"/>
      <c r="TSM1" s="46"/>
      <c r="TSN1" s="46"/>
      <c r="TSO1" s="46"/>
      <c r="TSP1" s="46"/>
      <c r="TSQ1" s="46"/>
      <c r="TSR1" s="46"/>
      <c r="TSS1" s="46"/>
      <c r="TST1" s="46"/>
      <c r="TSU1" s="46"/>
      <c r="TSV1" s="46"/>
      <c r="TSW1" s="46"/>
      <c r="TSX1" s="46"/>
      <c r="TSY1" s="46"/>
      <c r="TSZ1" s="46"/>
      <c r="TTA1" s="46"/>
      <c r="TTB1" s="46"/>
      <c r="TTC1" s="46"/>
      <c r="TTD1" s="46"/>
      <c r="TTE1" s="46"/>
      <c r="TTF1" s="46"/>
      <c r="TTG1" s="46"/>
      <c r="TTH1" s="46"/>
      <c r="TTI1" s="46"/>
      <c r="TTJ1" s="46"/>
      <c r="TTK1" s="46"/>
      <c r="TTL1" s="46"/>
      <c r="TTM1" s="46"/>
      <c r="TTN1" s="46"/>
      <c r="TTO1" s="46"/>
      <c r="TTP1" s="46"/>
      <c r="TTQ1" s="46"/>
      <c r="TTR1" s="46"/>
      <c r="TTS1" s="46"/>
      <c r="TTT1" s="46"/>
      <c r="TTU1" s="46"/>
      <c r="TTV1" s="46"/>
      <c r="TTW1" s="46"/>
      <c r="TTX1" s="46"/>
      <c r="TTY1" s="46"/>
      <c r="TTZ1" s="46"/>
      <c r="TUA1" s="46"/>
      <c r="TUB1" s="46"/>
      <c r="TUC1" s="46"/>
      <c r="TUD1" s="46"/>
      <c r="TUE1" s="46"/>
      <c r="TUF1" s="46"/>
      <c r="TUG1" s="46"/>
      <c r="TUH1" s="46"/>
      <c r="TUI1" s="46"/>
      <c r="TUJ1" s="46"/>
      <c r="TUK1" s="46"/>
      <c r="TUL1" s="46"/>
      <c r="TUM1" s="46"/>
      <c r="TUN1" s="46"/>
      <c r="TUO1" s="46"/>
      <c r="TUP1" s="46"/>
      <c r="TUQ1" s="46"/>
      <c r="TUR1" s="46"/>
      <c r="TUS1" s="46"/>
      <c r="TUT1" s="46"/>
      <c r="TUU1" s="46"/>
      <c r="TUV1" s="46"/>
      <c r="TUW1" s="46"/>
      <c r="TUX1" s="46"/>
      <c r="TUY1" s="46"/>
      <c r="TUZ1" s="46"/>
      <c r="TVA1" s="46"/>
      <c r="TVB1" s="46"/>
      <c r="TVC1" s="46"/>
      <c r="TVD1" s="46"/>
      <c r="TVE1" s="46"/>
      <c r="TVF1" s="46"/>
      <c r="TVG1" s="46"/>
      <c r="TVH1" s="46"/>
      <c r="TVI1" s="46"/>
      <c r="TVJ1" s="46"/>
      <c r="TVK1" s="46"/>
      <c r="TVL1" s="46"/>
      <c r="TVM1" s="46"/>
      <c r="TVN1" s="46"/>
      <c r="TVO1" s="46"/>
      <c r="TVP1" s="46"/>
      <c r="TVQ1" s="46"/>
      <c r="TVR1" s="46"/>
      <c r="TVS1" s="46"/>
      <c r="TVT1" s="46"/>
      <c r="TVU1" s="46"/>
      <c r="TVV1" s="46"/>
      <c r="TVW1" s="46"/>
      <c r="TVX1" s="46"/>
      <c r="TVY1" s="46"/>
      <c r="TVZ1" s="46"/>
      <c r="TWA1" s="46"/>
      <c r="TWB1" s="46"/>
      <c r="TWC1" s="46"/>
      <c r="TWD1" s="46"/>
      <c r="TWE1" s="46"/>
      <c r="TWF1" s="46"/>
      <c r="TWG1" s="46"/>
      <c r="TWH1" s="46"/>
      <c r="TWI1" s="46"/>
      <c r="TWJ1" s="46"/>
      <c r="TWK1" s="46"/>
      <c r="TWL1" s="46"/>
      <c r="TWM1" s="46"/>
      <c r="TWN1" s="46"/>
      <c r="TWO1" s="46"/>
      <c r="TWP1" s="46"/>
      <c r="TWQ1" s="46"/>
      <c r="TWR1" s="46"/>
      <c r="TWS1" s="46"/>
      <c r="TWT1" s="46"/>
      <c r="TWU1" s="46"/>
      <c r="TWV1" s="46"/>
      <c r="TWW1" s="46"/>
      <c r="TWX1" s="46"/>
      <c r="TWY1" s="46"/>
      <c r="TWZ1" s="46"/>
      <c r="TXA1" s="46"/>
      <c r="TXB1" s="46"/>
      <c r="TXC1" s="46"/>
      <c r="TXD1" s="46"/>
      <c r="TXE1" s="46"/>
      <c r="TXF1" s="46"/>
      <c r="TXG1" s="46"/>
      <c r="TXH1" s="46"/>
      <c r="TXI1" s="46"/>
      <c r="TXJ1" s="46"/>
      <c r="TXK1" s="46"/>
      <c r="TXL1" s="46"/>
      <c r="TXM1" s="46"/>
      <c r="TXN1" s="46"/>
      <c r="TXO1" s="46"/>
      <c r="TXP1" s="46"/>
      <c r="TXQ1" s="46"/>
      <c r="TXR1" s="46"/>
      <c r="TXS1" s="46"/>
      <c r="TXT1" s="46"/>
      <c r="TXU1" s="46"/>
      <c r="TXV1" s="46"/>
      <c r="TXW1" s="46"/>
      <c r="TXX1" s="46"/>
      <c r="TXY1" s="46"/>
      <c r="TXZ1" s="46"/>
      <c r="TYA1" s="46"/>
      <c r="TYB1" s="46"/>
      <c r="TYC1" s="46"/>
      <c r="TYD1" s="46"/>
      <c r="TYE1" s="46"/>
      <c r="TYF1" s="46"/>
      <c r="TYG1" s="46"/>
      <c r="TYH1" s="46"/>
      <c r="TYI1" s="46"/>
      <c r="TYJ1" s="46"/>
      <c r="TYK1" s="46"/>
      <c r="TYL1" s="46"/>
      <c r="TYM1" s="46"/>
      <c r="TYN1" s="46"/>
      <c r="TYO1" s="46"/>
      <c r="TYP1" s="46"/>
      <c r="TYQ1" s="46"/>
      <c r="TYR1" s="46"/>
      <c r="TYS1" s="46"/>
      <c r="TYT1" s="46"/>
      <c r="TYU1" s="46"/>
      <c r="TYV1" s="46"/>
      <c r="TYW1" s="46"/>
      <c r="TYX1" s="46"/>
      <c r="TYY1" s="46"/>
      <c r="TYZ1" s="46"/>
      <c r="TZA1" s="46"/>
      <c r="TZB1" s="46"/>
      <c r="TZC1" s="46"/>
      <c r="TZD1" s="46"/>
      <c r="TZE1" s="46"/>
      <c r="TZF1" s="46"/>
      <c r="TZG1" s="46"/>
      <c r="TZH1" s="46"/>
      <c r="TZI1" s="46"/>
      <c r="TZJ1" s="46"/>
      <c r="TZK1" s="46"/>
      <c r="TZL1" s="46"/>
      <c r="TZM1" s="46"/>
      <c r="TZN1" s="46"/>
      <c r="TZO1" s="46"/>
      <c r="TZP1" s="46"/>
      <c r="TZQ1" s="46"/>
      <c r="TZR1" s="46"/>
      <c r="TZS1" s="46"/>
      <c r="TZT1" s="46"/>
      <c r="TZU1" s="46"/>
      <c r="TZV1" s="46"/>
      <c r="TZW1" s="46"/>
      <c r="TZX1" s="46"/>
      <c r="TZY1" s="46"/>
      <c r="TZZ1" s="46"/>
      <c r="UAA1" s="46"/>
      <c r="UAB1" s="46"/>
      <c r="UAC1" s="46"/>
      <c r="UAD1" s="46"/>
      <c r="UAE1" s="46"/>
      <c r="UAF1" s="46"/>
      <c r="UAG1" s="46"/>
      <c r="UAH1" s="46"/>
      <c r="UAI1" s="46"/>
      <c r="UAJ1" s="46"/>
      <c r="UAK1" s="46"/>
      <c r="UAL1" s="46"/>
      <c r="UAM1" s="46"/>
      <c r="UAN1" s="46"/>
      <c r="UAO1" s="46"/>
      <c r="UAP1" s="46"/>
      <c r="UAQ1" s="46"/>
      <c r="UAR1" s="46"/>
      <c r="UAS1" s="46"/>
      <c r="UAT1" s="46"/>
      <c r="UAU1" s="46"/>
      <c r="UAV1" s="46"/>
      <c r="UAW1" s="46"/>
      <c r="UAX1" s="46"/>
      <c r="UAY1" s="46"/>
      <c r="UAZ1" s="46"/>
      <c r="UBA1" s="46"/>
      <c r="UBB1" s="46"/>
      <c r="UBC1" s="46"/>
      <c r="UBD1" s="46"/>
      <c r="UBE1" s="46"/>
      <c r="UBF1" s="46"/>
      <c r="UBG1" s="46"/>
      <c r="UBH1" s="46"/>
      <c r="UBI1" s="46"/>
      <c r="UBJ1" s="46"/>
      <c r="UBK1" s="46"/>
      <c r="UBL1" s="46"/>
      <c r="UBM1" s="46"/>
      <c r="UBN1" s="46"/>
      <c r="UBO1" s="46"/>
      <c r="UBP1" s="46"/>
      <c r="UBQ1" s="46"/>
      <c r="UBR1" s="46"/>
      <c r="UBS1" s="46"/>
      <c r="UBT1" s="46"/>
      <c r="UBU1" s="46"/>
      <c r="UBV1" s="46"/>
      <c r="UBW1" s="46"/>
      <c r="UBX1" s="46"/>
      <c r="UBY1" s="46"/>
      <c r="UBZ1" s="46"/>
      <c r="UCA1" s="46"/>
      <c r="UCB1" s="46"/>
      <c r="UCC1" s="46"/>
      <c r="UCD1" s="46"/>
      <c r="UCE1" s="46"/>
      <c r="UCF1" s="46"/>
      <c r="UCG1" s="46"/>
      <c r="UCH1" s="46"/>
      <c r="UCI1" s="46"/>
      <c r="UCJ1" s="46"/>
      <c r="UCK1" s="46"/>
      <c r="UCL1" s="46"/>
      <c r="UCM1" s="46"/>
      <c r="UCN1" s="46"/>
      <c r="UCO1" s="46"/>
      <c r="UCP1" s="46"/>
      <c r="UCQ1" s="46"/>
      <c r="UCR1" s="46"/>
      <c r="UCS1" s="46"/>
      <c r="UCT1" s="46"/>
      <c r="UCU1" s="46"/>
      <c r="UCV1" s="46"/>
      <c r="UCW1" s="46"/>
      <c r="UCX1" s="46"/>
      <c r="UCY1" s="46"/>
      <c r="UCZ1" s="46"/>
      <c r="UDA1" s="46"/>
      <c r="UDB1" s="46"/>
      <c r="UDC1" s="46"/>
      <c r="UDD1" s="46"/>
      <c r="UDE1" s="46"/>
      <c r="UDF1" s="46"/>
      <c r="UDG1" s="46"/>
      <c r="UDH1" s="46"/>
      <c r="UDI1" s="46"/>
      <c r="UDJ1" s="46"/>
      <c r="UDK1" s="46"/>
      <c r="UDL1" s="46"/>
      <c r="UDM1" s="46"/>
      <c r="UDN1" s="46"/>
      <c r="UDO1" s="46"/>
      <c r="UDP1" s="46"/>
      <c r="UDQ1" s="46"/>
      <c r="UDR1" s="46"/>
      <c r="UDS1" s="46"/>
      <c r="UDT1" s="46"/>
      <c r="UDU1" s="46"/>
      <c r="UDV1" s="46"/>
      <c r="UDW1" s="46"/>
      <c r="UDX1" s="46"/>
      <c r="UDY1" s="46"/>
      <c r="UDZ1" s="46"/>
      <c r="UEA1" s="46"/>
      <c r="UEB1" s="46"/>
      <c r="UEC1" s="46"/>
      <c r="UED1" s="46"/>
      <c r="UEE1" s="46"/>
      <c r="UEF1" s="46"/>
      <c r="UEG1" s="46"/>
      <c r="UEH1" s="46"/>
      <c r="UEI1" s="46"/>
      <c r="UEJ1" s="46"/>
      <c r="UEK1" s="46"/>
      <c r="UEL1" s="46"/>
      <c r="UEM1" s="46"/>
      <c r="UEN1" s="46"/>
      <c r="UEO1" s="46"/>
      <c r="UEP1" s="46"/>
      <c r="UEQ1" s="46"/>
      <c r="UER1" s="46"/>
      <c r="UES1" s="46"/>
      <c r="UET1" s="46"/>
      <c r="UEU1" s="46"/>
      <c r="UEV1" s="46"/>
      <c r="UEW1" s="46"/>
      <c r="UEX1" s="46"/>
      <c r="UEY1" s="46"/>
      <c r="UEZ1" s="46"/>
      <c r="UFA1" s="46"/>
      <c r="UFB1" s="46"/>
      <c r="UFC1" s="46"/>
      <c r="UFD1" s="46"/>
      <c r="UFE1" s="46"/>
      <c r="UFF1" s="46"/>
      <c r="UFG1" s="46"/>
      <c r="UFH1" s="46"/>
      <c r="UFI1" s="46"/>
      <c r="UFJ1" s="46"/>
      <c r="UFK1" s="46"/>
      <c r="UFL1" s="46"/>
      <c r="UFM1" s="46"/>
      <c r="UFN1" s="46"/>
      <c r="UFO1" s="46"/>
      <c r="UFP1" s="46"/>
      <c r="UFQ1" s="46"/>
      <c r="UFR1" s="46"/>
      <c r="UFS1" s="46"/>
      <c r="UFT1" s="46"/>
      <c r="UFU1" s="46"/>
      <c r="UFV1" s="46"/>
      <c r="UFW1" s="46"/>
      <c r="UFX1" s="46"/>
      <c r="UFY1" s="46"/>
      <c r="UFZ1" s="46"/>
      <c r="UGA1" s="46"/>
      <c r="UGB1" s="46"/>
      <c r="UGC1" s="46"/>
      <c r="UGD1" s="46"/>
      <c r="UGE1" s="46"/>
      <c r="UGF1" s="46"/>
      <c r="UGG1" s="46"/>
      <c r="UGH1" s="46"/>
      <c r="UGI1" s="46"/>
      <c r="UGJ1" s="46"/>
      <c r="UGK1" s="46"/>
      <c r="UGL1" s="46"/>
      <c r="UGM1" s="46"/>
      <c r="UGN1" s="46"/>
      <c r="UGO1" s="46"/>
      <c r="UGP1" s="46"/>
      <c r="UGQ1" s="46"/>
      <c r="UGR1" s="46"/>
      <c r="UGS1" s="46"/>
      <c r="UGT1" s="46"/>
      <c r="UGU1" s="46"/>
      <c r="UGV1" s="46"/>
      <c r="UGW1" s="46"/>
      <c r="UGX1" s="46"/>
      <c r="UGY1" s="46"/>
      <c r="UGZ1" s="46"/>
      <c r="UHA1" s="46"/>
      <c r="UHB1" s="46"/>
      <c r="UHC1" s="46"/>
      <c r="UHD1" s="46"/>
      <c r="UHE1" s="46"/>
      <c r="UHF1" s="46"/>
      <c r="UHG1" s="46"/>
      <c r="UHH1" s="46"/>
      <c r="UHI1" s="46"/>
      <c r="UHJ1" s="46"/>
      <c r="UHK1" s="46"/>
      <c r="UHL1" s="46"/>
      <c r="UHM1" s="46"/>
      <c r="UHN1" s="46"/>
      <c r="UHO1" s="46"/>
      <c r="UHP1" s="46"/>
      <c r="UHQ1" s="46"/>
      <c r="UHR1" s="46"/>
      <c r="UHS1" s="46"/>
      <c r="UHT1" s="46"/>
      <c r="UHU1" s="46"/>
      <c r="UHV1" s="46"/>
      <c r="UHW1" s="46"/>
      <c r="UHX1" s="46"/>
      <c r="UHY1" s="46"/>
      <c r="UHZ1" s="46"/>
      <c r="UIA1" s="46"/>
      <c r="UIB1" s="46"/>
      <c r="UIC1" s="46"/>
      <c r="UID1" s="46"/>
      <c r="UIE1" s="46"/>
      <c r="UIF1" s="46"/>
      <c r="UIG1" s="46"/>
      <c r="UIH1" s="46"/>
      <c r="UII1" s="46"/>
      <c r="UIJ1" s="46"/>
      <c r="UIK1" s="46"/>
      <c r="UIL1" s="46"/>
      <c r="UIM1" s="46"/>
      <c r="UIN1" s="46"/>
      <c r="UIO1" s="46"/>
      <c r="UIP1" s="46"/>
      <c r="UIQ1" s="46"/>
      <c r="UIR1" s="46"/>
      <c r="UIS1" s="46"/>
      <c r="UIT1" s="46"/>
      <c r="UIU1" s="46"/>
      <c r="UIV1" s="46"/>
      <c r="UIW1" s="46"/>
      <c r="UIX1" s="46"/>
      <c r="UIY1" s="46"/>
      <c r="UIZ1" s="46"/>
      <c r="UJA1" s="46"/>
      <c r="UJB1" s="46"/>
      <c r="UJC1" s="46"/>
      <c r="UJD1" s="46"/>
      <c r="UJE1" s="46"/>
      <c r="UJF1" s="46"/>
      <c r="UJG1" s="46"/>
      <c r="UJH1" s="46"/>
      <c r="UJI1" s="46"/>
      <c r="UJJ1" s="46"/>
      <c r="UJK1" s="46"/>
      <c r="UJL1" s="46"/>
      <c r="UJM1" s="46"/>
      <c r="UJN1" s="46"/>
      <c r="UJO1" s="46"/>
      <c r="UJP1" s="46"/>
      <c r="UJQ1" s="46"/>
      <c r="UJR1" s="46"/>
      <c r="UJS1" s="46"/>
      <c r="UJT1" s="46"/>
      <c r="UJU1" s="46"/>
      <c r="UJV1" s="46"/>
      <c r="UJW1" s="46"/>
      <c r="UJX1" s="46"/>
      <c r="UJY1" s="46"/>
      <c r="UJZ1" s="46"/>
      <c r="UKA1" s="46"/>
      <c r="UKB1" s="46"/>
      <c r="UKC1" s="46"/>
      <c r="UKD1" s="46"/>
      <c r="UKE1" s="46"/>
      <c r="UKF1" s="46"/>
      <c r="UKG1" s="46"/>
      <c r="UKH1" s="46"/>
      <c r="UKI1" s="46"/>
      <c r="UKJ1" s="46"/>
      <c r="UKK1" s="46"/>
      <c r="UKL1" s="46"/>
      <c r="UKM1" s="46"/>
      <c r="UKN1" s="46"/>
      <c r="UKO1" s="46"/>
      <c r="UKP1" s="46"/>
      <c r="UKQ1" s="46"/>
      <c r="UKR1" s="46"/>
      <c r="UKS1" s="46"/>
      <c r="UKT1" s="46"/>
      <c r="UKU1" s="46"/>
      <c r="UKV1" s="46"/>
      <c r="UKW1" s="46"/>
      <c r="UKX1" s="46"/>
      <c r="UKY1" s="46"/>
      <c r="UKZ1" s="46"/>
      <c r="ULA1" s="46"/>
      <c r="ULB1" s="46"/>
      <c r="ULC1" s="46"/>
      <c r="ULD1" s="46"/>
      <c r="ULE1" s="46"/>
      <c r="ULF1" s="46"/>
      <c r="ULG1" s="46"/>
      <c r="ULH1" s="46"/>
      <c r="ULI1" s="46"/>
      <c r="ULJ1" s="46"/>
      <c r="ULK1" s="46"/>
      <c r="ULL1" s="46"/>
      <c r="ULM1" s="46"/>
      <c r="ULN1" s="46"/>
      <c r="ULO1" s="46"/>
      <c r="ULP1" s="46"/>
      <c r="ULQ1" s="46"/>
      <c r="ULR1" s="46"/>
      <c r="ULS1" s="46"/>
      <c r="ULT1" s="46"/>
      <c r="ULU1" s="46"/>
      <c r="ULV1" s="46"/>
      <c r="ULW1" s="46"/>
      <c r="ULX1" s="46"/>
      <c r="ULY1" s="46"/>
      <c r="ULZ1" s="46"/>
      <c r="UMA1" s="46"/>
      <c r="UMB1" s="46"/>
      <c r="UMC1" s="46"/>
      <c r="UMD1" s="46"/>
      <c r="UME1" s="46"/>
      <c r="UMF1" s="46"/>
      <c r="UMG1" s="46"/>
      <c r="UMH1" s="46"/>
      <c r="UMI1" s="46"/>
      <c r="UMJ1" s="46"/>
      <c r="UMK1" s="46"/>
      <c r="UML1" s="46"/>
      <c r="UMM1" s="46"/>
      <c r="UMN1" s="46"/>
      <c r="UMO1" s="46"/>
      <c r="UMP1" s="46"/>
      <c r="UMQ1" s="46"/>
      <c r="UMR1" s="46"/>
      <c r="UMS1" s="46"/>
      <c r="UMT1" s="46"/>
      <c r="UMU1" s="46"/>
      <c r="UMV1" s="46"/>
      <c r="UMW1" s="46"/>
      <c r="UMX1" s="46"/>
      <c r="UMY1" s="46"/>
      <c r="UMZ1" s="46"/>
      <c r="UNA1" s="46"/>
      <c r="UNB1" s="46"/>
      <c r="UNC1" s="46"/>
      <c r="UND1" s="46"/>
      <c r="UNE1" s="46"/>
      <c r="UNF1" s="46"/>
      <c r="UNG1" s="46"/>
      <c r="UNH1" s="46"/>
      <c r="UNI1" s="46"/>
      <c r="UNJ1" s="46"/>
      <c r="UNK1" s="46"/>
      <c r="UNL1" s="46"/>
      <c r="UNM1" s="46"/>
      <c r="UNN1" s="46"/>
      <c r="UNO1" s="46"/>
      <c r="UNP1" s="46"/>
      <c r="UNQ1" s="46"/>
      <c r="UNR1" s="46"/>
      <c r="UNS1" s="46"/>
      <c r="UNT1" s="46"/>
      <c r="UNU1" s="46"/>
      <c r="UNV1" s="46"/>
      <c r="UNW1" s="46"/>
      <c r="UNX1" s="46"/>
      <c r="UNY1" s="46"/>
      <c r="UNZ1" s="46"/>
      <c r="UOA1" s="46"/>
      <c r="UOB1" s="46"/>
      <c r="UOC1" s="46"/>
      <c r="UOD1" s="46"/>
      <c r="UOE1" s="46"/>
      <c r="UOF1" s="46"/>
      <c r="UOG1" s="46"/>
      <c r="UOH1" s="46"/>
      <c r="UOI1" s="46"/>
      <c r="UOJ1" s="46"/>
      <c r="UOK1" s="46"/>
      <c r="UOL1" s="46"/>
      <c r="UOM1" s="46"/>
      <c r="UON1" s="46"/>
      <c r="UOO1" s="46"/>
      <c r="UOP1" s="46"/>
      <c r="UOQ1" s="46"/>
      <c r="UOR1" s="46"/>
      <c r="UOS1" s="46"/>
      <c r="UOT1" s="46"/>
      <c r="UOU1" s="46"/>
      <c r="UOV1" s="46"/>
      <c r="UOW1" s="46"/>
      <c r="UOX1" s="46"/>
      <c r="UOY1" s="46"/>
      <c r="UOZ1" s="46"/>
      <c r="UPA1" s="46"/>
      <c r="UPB1" s="46"/>
      <c r="UPC1" s="46"/>
      <c r="UPD1" s="46"/>
      <c r="UPE1" s="46"/>
      <c r="UPF1" s="46"/>
      <c r="UPG1" s="46"/>
      <c r="UPH1" s="46"/>
      <c r="UPI1" s="46"/>
      <c r="UPJ1" s="46"/>
      <c r="UPK1" s="46"/>
      <c r="UPL1" s="46"/>
      <c r="UPM1" s="46"/>
      <c r="UPN1" s="46"/>
      <c r="UPO1" s="46"/>
      <c r="UPP1" s="46"/>
      <c r="UPQ1" s="46"/>
      <c r="UPR1" s="46"/>
      <c r="UPS1" s="46"/>
      <c r="UPT1" s="46"/>
      <c r="UPU1" s="46"/>
      <c r="UPV1" s="46"/>
      <c r="UPW1" s="46"/>
      <c r="UPX1" s="46"/>
      <c r="UPY1" s="46"/>
      <c r="UPZ1" s="46"/>
      <c r="UQA1" s="46"/>
      <c r="UQB1" s="46"/>
      <c r="UQC1" s="46"/>
      <c r="UQD1" s="46"/>
      <c r="UQE1" s="46"/>
      <c r="UQF1" s="46"/>
      <c r="UQG1" s="46"/>
      <c r="UQH1" s="46"/>
      <c r="UQI1" s="46"/>
      <c r="UQJ1" s="46"/>
      <c r="UQK1" s="46"/>
      <c r="UQL1" s="46"/>
      <c r="UQM1" s="46"/>
      <c r="UQN1" s="46"/>
      <c r="UQO1" s="46"/>
      <c r="UQP1" s="46"/>
      <c r="UQQ1" s="46"/>
      <c r="UQR1" s="46"/>
      <c r="UQS1" s="46"/>
      <c r="UQT1" s="46"/>
      <c r="UQU1" s="46"/>
      <c r="UQV1" s="46"/>
      <c r="UQW1" s="46"/>
      <c r="UQX1" s="46"/>
      <c r="UQY1" s="46"/>
      <c r="UQZ1" s="46"/>
      <c r="URA1" s="46"/>
      <c r="URB1" s="46"/>
      <c r="URC1" s="46"/>
      <c r="URD1" s="46"/>
      <c r="URE1" s="46"/>
      <c r="URF1" s="46"/>
      <c r="URG1" s="46"/>
      <c r="URH1" s="46"/>
      <c r="URI1" s="46"/>
      <c r="URJ1" s="46"/>
      <c r="URK1" s="46"/>
      <c r="URL1" s="46"/>
      <c r="URM1" s="46"/>
      <c r="URN1" s="46"/>
      <c r="URO1" s="46"/>
      <c r="URP1" s="46"/>
      <c r="URQ1" s="46"/>
      <c r="URR1" s="46"/>
      <c r="URS1" s="46"/>
      <c r="URT1" s="46"/>
      <c r="URU1" s="46"/>
      <c r="URV1" s="46"/>
      <c r="URW1" s="46"/>
      <c r="URX1" s="46"/>
      <c r="URY1" s="46"/>
      <c r="URZ1" s="46"/>
      <c r="USA1" s="46"/>
      <c r="USB1" s="46"/>
      <c r="USC1" s="46"/>
      <c r="USD1" s="46"/>
      <c r="USE1" s="46"/>
      <c r="USF1" s="46"/>
      <c r="USG1" s="46"/>
      <c r="USH1" s="46"/>
      <c r="USI1" s="46"/>
      <c r="USJ1" s="46"/>
      <c r="USK1" s="46"/>
      <c r="USL1" s="46"/>
      <c r="USM1" s="46"/>
      <c r="USN1" s="46"/>
      <c r="USO1" s="46"/>
      <c r="USP1" s="46"/>
      <c r="USQ1" s="46"/>
      <c r="USR1" s="46"/>
      <c r="USS1" s="46"/>
      <c r="UST1" s="46"/>
      <c r="USU1" s="46"/>
      <c r="USV1" s="46"/>
      <c r="USW1" s="46"/>
      <c r="USX1" s="46"/>
      <c r="USY1" s="46"/>
      <c r="USZ1" s="46"/>
      <c r="UTA1" s="46"/>
      <c r="UTB1" s="46"/>
      <c r="UTC1" s="46"/>
      <c r="UTD1" s="46"/>
      <c r="UTE1" s="46"/>
      <c r="UTF1" s="46"/>
      <c r="UTG1" s="46"/>
      <c r="UTH1" s="46"/>
      <c r="UTI1" s="46"/>
      <c r="UTJ1" s="46"/>
      <c r="UTK1" s="46"/>
      <c r="UTL1" s="46"/>
      <c r="UTM1" s="46"/>
      <c r="UTN1" s="46"/>
      <c r="UTO1" s="46"/>
      <c r="UTP1" s="46"/>
      <c r="UTQ1" s="46"/>
      <c r="UTR1" s="46"/>
      <c r="UTS1" s="46"/>
      <c r="UTT1" s="46"/>
      <c r="UTU1" s="46"/>
      <c r="UTV1" s="46"/>
      <c r="UTW1" s="46"/>
      <c r="UTX1" s="46"/>
      <c r="UTY1" s="46"/>
      <c r="UTZ1" s="46"/>
      <c r="UUA1" s="46"/>
      <c r="UUB1" s="46"/>
      <c r="UUC1" s="46"/>
      <c r="UUD1" s="46"/>
      <c r="UUE1" s="46"/>
      <c r="UUF1" s="46"/>
      <c r="UUG1" s="46"/>
      <c r="UUH1" s="46"/>
      <c r="UUI1" s="46"/>
      <c r="UUJ1" s="46"/>
      <c r="UUK1" s="46"/>
      <c r="UUL1" s="46"/>
      <c r="UUM1" s="46"/>
      <c r="UUN1" s="46"/>
      <c r="UUO1" s="46"/>
      <c r="UUP1" s="46"/>
      <c r="UUQ1" s="46"/>
      <c r="UUR1" s="46"/>
      <c r="UUS1" s="46"/>
      <c r="UUT1" s="46"/>
      <c r="UUU1" s="46"/>
      <c r="UUV1" s="46"/>
      <c r="UUW1" s="46"/>
      <c r="UUX1" s="46"/>
      <c r="UUY1" s="46"/>
      <c r="UUZ1" s="46"/>
      <c r="UVA1" s="46"/>
      <c r="UVB1" s="46"/>
      <c r="UVC1" s="46"/>
      <c r="UVD1" s="46"/>
      <c r="UVE1" s="46"/>
      <c r="UVF1" s="46"/>
      <c r="UVG1" s="46"/>
      <c r="UVH1" s="46"/>
      <c r="UVI1" s="46"/>
      <c r="UVJ1" s="46"/>
      <c r="UVK1" s="46"/>
      <c r="UVL1" s="46"/>
      <c r="UVM1" s="46"/>
      <c r="UVN1" s="46"/>
      <c r="UVO1" s="46"/>
      <c r="UVP1" s="46"/>
      <c r="UVQ1" s="46"/>
      <c r="UVR1" s="46"/>
      <c r="UVS1" s="46"/>
      <c r="UVT1" s="46"/>
      <c r="UVU1" s="46"/>
      <c r="UVV1" s="46"/>
      <c r="UVW1" s="46"/>
      <c r="UVX1" s="46"/>
      <c r="UVY1" s="46"/>
      <c r="UVZ1" s="46"/>
      <c r="UWA1" s="46"/>
      <c r="UWB1" s="46"/>
      <c r="UWC1" s="46"/>
      <c r="UWD1" s="46"/>
      <c r="UWE1" s="46"/>
      <c r="UWF1" s="46"/>
      <c r="UWG1" s="46"/>
      <c r="UWH1" s="46"/>
      <c r="UWI1" s="46"/>
      <c r="UWJ1" s="46"/>
      <c r="UWK1" s="46"/>
      <c r="UWL1" s="46"/>
      <c r="UWM1" s="46"/>
      <c r="UWN1" s="46"/>
      <c r="UWO1" s="46"/>
      <c r="UWP1" s="46"/>
      <c r="UWQ1" s="46"/>
      <c r="UWR1" s="46"/>
      <c r="UWS1" s="46"/>
      <c r="UWT1" s="46"/>
      <c r="UWU1" s="46"/>
      <c r="UWV1" s="46"/>
      <c r="UWW1" s="46"/>
      <c r="UWX1" s="46"/>
      <c r="UWY1" s="46"/>
      <c r="UWZ1" s="46"/>
      <c r="UXA1" s="46"/>
      <c r="UXB1" s="46"/>
      <c r="UXC1" s="46"/>
      <c r="UXD1" s="46"/>
      <c r="UXE1" s="46"/>
      <c r="UXF1" s="46"/>
      <c r="UXG1" s="46"/>
      <c r="UXH1" s="46"/>
      <c r="UXI1" s="46"/>
      <c r="UXJ1" s="46"/>
      <c r="UXK1" s="46"/>
      <c r="UXL1" s="46"/>
      <c r="UXM1" s="46"/>
      <c r="UXN1" s="46"/>
      <c r="UXO1" s="46"/>
      <c r="UXP1" s="46"/>
      <c r="UXQ1" s="46"/>
      <c r="UXR1" s="46"/>
      <c r="UXS1" s="46"/>
      <c r="UXT1" s="46"/>
      <c r="UXU1" s="46"/>
      <c r="UXV1" s="46"/>
      <c r="UXW1" s="46"/>
      <c r="UXX1" s="46"/>
      <c r="UXY1" s="46"/>
      <c r="UXZ1" s="46"/>
      <c r="UYA1" s="46"/>
      <c r="UYB1" s="46"/>
      <c r="UYC1" s="46"/>
      <c r="UYD1" s="46"/>
      <c r="UYE1" s="46"/>
      <c r="UYF1" s="46"/>
      <c r="UYG1" s="46"/>
      <c r="UYH1" s="46"/>
      <c r="UYI1" s="46"/>
      <c r="UYJ1" s="46"/>
      <c r="UYK1" s="46"/>
      <c r="UYL1" s="46"/>
      <c r="UYM1" s="46"/>
      <c r="UYN1" s="46"/>
      <c r="UYO1" s="46"/>
      <c r="UYP1" s="46"/>
      <c r="UYQ1" s="46"/>
      <c r="UYR1" s="46"/>
      <c r="UYS1" s="46"/>
      <c r="UYT1" s="46"/>
      <c r="UYU1" s="46"/>
      <c r="UYV1" s="46"/>
      <c r="UYW1" s="46"/>
      <c r="UYX1" s="46"/>
      <c r="UYY1" s="46"/>
      <c r="UYZ1" s="46"/>
      <c r="UZA1" s="46"/>
      <c r="UZB1" s="46"/>
      <c r="UZC1" s="46"/>
      <c r="UZD1" s="46"/>
      <c r="UZE1" s="46"/>
      <c r="UZF1" s="46"/>
      <c r="UZG1" s="46"/>
      <c r="UZH1" s="46"/>
      <c r="UZI1" s="46"/>
      <c r="UZJ1" s="46"/>
      <c r="UZK1" s="46"/>
      <c r="UZL1" s="46"/>
      <c r="UZM1" s="46"/>
      <c r="UZN1" s="46"/>
      <c r="UZO1" s="46"/>
      <c r="UZP1" s="46"/>
      <c r="UZQ1" s="46"/>
      <c r="UZR1" s="46"/>
      <c r="UZS1" s="46"/>
      <c r="UZT1" s="46"/>
      <c r="UZU1" s="46"/>
      <c r="UZV1" s="46"/>
      <c r="UZW1" s="46"/>
      <c r="UZX1" s="46"/>
      <c r="UZY1" s="46"/>
      <c r="UZZ1" s="46"/>
      <c r="VAA1" s="46"/>
      <c r="VAB1" s="46"/>
      <c r="VAC1" s="46"/>
      <c r="VAD1" s="46"/>
      <c r="VAE1" s="46"/>
      <c r="VAF1" s="46"/>
      <c r="VAG1" s="46"/>
      <c r="VAH1" s="46"/>
      <c r="VAI1" s="46"/>
      <c r="VAJ1" s="46"/>
      <c r="VAK1" s="46"/>
      <c r="VAL1" s="46"/>
      <c r="VAM1" s="46"/>
      <c r="VAN1" s="46"/>
      <c r="VAO1" s="46"/>
      <c r="VAP1" s="46"/>
      <c r="VAQ1" s="46"/>
      <c r="VAR1" s="46"/>
      <c r="VAS1" s="46"/>
      <c r="VAT1" s="46"/>
      <c r="VAU1" s="46"/>
      <c r="VAV1" s="46"/>
      <c r="VAW1" s="46"/>
      <c r="VAX1" s="46"/>
      <c r="VAY1" s="46"/>
      <c r="VAZ1" s="46"/>
      <c r="VBA1" s="46"/>
      <c r="VBB1" s="46"/>
      <c r="VBC1" s="46"/>
      <c r="VBD1" s="46"/>
      <c r="VBE1" s="46"/>
      <c r="VBF1" s="46"/>
      <c r="VBG1" s="46"/>
      <c r="VBH1" s="46"/>
      <c r="VBI1" s="46"/>
      <c r="VBJ1" s="46"/>
      <c r="VBK1" s="46"/>
      <c r="VBL1" s="46"/>
      <c r="VBM1" s="46"/>
      <c r="VBN1" s="46"/>
      <c r="VBO1" s="46"/>
      <c r="VBP1" s="46"/>
      <c r="VBQ1" s="46"/>
      <c r="VBR1" s="46"/>
      <c r="VBS1" s="46"/>
      <c r="VBT1" s="46"/>
      <c r="VBU1" s="46"/>
      <c r="VBV1" s="46"/>
      <c r="VBW1" s="46"/>
      <c r="VBX1" s="46"/>
      <c r="VBY1" s="46"/>
      <c r="VBZ1" s="46"/>
      <c r="VCA1" s="46"/>
      <c r="VCB1" s="46"/>
      <c r="VCC1" s="46"/>
      <c r="VCD1" s="46"/>
      <c r="VCE1" s="46"/>
      <c r="VCF1" s="46"/>
      <c r="VCG1" s="46"/>
      <c r="VCH1" s="46"/>
      <c r="VCI1" s="46"/>
      <c r="VCJ1" s="46"/>
      <c r="VCK1" s="46"/>
      <c r="VCL1" s="46"/>
      <c r="VCM1" s="46"/>
      <c r="VCN1" s="46"/>
      <c r="VCO1" s="46"/>
      <c r="VCP1" s="46"/>
      <c r="VCQ1" s="46"/>
      <c r="VCR1" s="46"/>
      <c r="VCS1" s="46"/>
      <c r="VCT1" s="46"/>
      <c r="VCU1" s="46"/>
      <c r="VCV1" s="46"/>
      <c r="VCW1" s="46"/>
      <c r="VCX1" s="46"/>
      <c r="VCY1" s="46"/>
      <c r="VCZ1" s="46"/>
      <c r="VDA1" s="46"/>
      <c r="VDB1" s="46"/>
      <c r="VDC1" s="46"/>
      <c r="VDD1" s="46"/>
      <c r="VDE1" s="46"/>
      <c r="VDF1" s="46"/>
      <c r="VDG1" s="46"/>
      <c r="VDH1" s="46"/>
      <c r="VDI1" s="46"/>
      <c r="VDJ1" s="46"/>
      <c r="VDK1" s="46"/>
      <c r="VDL1" s="46"/>
      <c r="VDM1" s="46"/>
      <c r="VDN1" s="46"/>
      <c r="VDO1" s="46"/>
      <c r="VDP1" s="46"/>
      <c r="VDQ1" s="46"/>
      <c r="VDR1" s="46"/>
      <c r="VDS1" s="46"/>
      <c r="VDT1" s="46"/>
      <c r="VDU1" s="46"/>
      <c r="VDV1" s="46"/>
      <c r="VDW1" s="46"/>
      <c r="VDX1" s="46"/>
      <c r="VDY1" s="46"/>
      <c r="VDZ1" s="46"/>
      <c r="VEA1" s="46"/>
      <c r="VEB1" s="46"/>
      <c r="VEC1" s="46"/>
      <c r="VED1" s="46"/>
      <c r="VEE1" s="46"/>
      <c r="VEF1" s="46"/>
      <c r="VEG1" s="46"/>
      <c r="VEH1" s="46"/>
      <c r="VEI1" s="46"/>
      <c r="VEJ1" s="46"/>
      <c r="VEK1" s="46"/>
      <c r="VEL1" s="46"/>
      <c r="VEM1" s="46"/>
      <c r="VEN1" s="46"/>
      <c r="VEO1" s="46"/>
      <c r="VEP1" s="46"/>
      <c r="VEQ1" s="46"/>
      <c r="VER1" s="46"/>
      <c r="VES1" s="46"/>
      <c r="VET1" s="46"/>
      <c r="VEU1" s="46"/>
      <c r="VEV1" s="46"/>
      <c r="VEW1" s="46"/>
      <c r="VEX1" s="46"/>
      <c r="VEY1" s="46"/>
      <c r="VEZ1" s="46"/>
      <c r="VFA1" s="46"/>
      <c r="VFB1" s="46"/>
      <c r="VFC1" s="46"/>
      <c r="VFD1" s="46"/>
      <c r="VFE1" s="46"/>
      <c r="VFF1" s="46"/>
      <c r="VFG1" s="46"/>
      <c r="VFH1" s="46"/>
      <c r="VFI1" s="46"/>
      <c r="VFJ1" s="46"/>
      <c r="VFK1" s="46"/>
      <c r="VFL1" s="46"/>
      <c r="VFM1" s="46"/>
      <c r="VFN1" s="46"/>
      <c r="VFO1" s="46"/>
      <c r="VFP1" s="46"/>
      <c r="VFQ1" s="46"/>
      <c r="VFR1" s="46"/>
      <c r="VFS1" s="46"/>
      <c r="VFT1" s="46"/>
      <c r="VFU1" s="46"/>
      <c r="VFV1" s="46"/>
      <c r="VFW1" s="46"/>
      <c r="VFX1" s="46"/>
      <c r="VFY1" s="46"/>
      <c r="VFZ1" s="46"/>
      <c r="VGA1" s="46"/>
      <c r="VGB1" s="46"/>
      <c r="VGC1" s="46"/>
      <c r="VGD1" s="46"/>
      <c r="VGE1" s="46"/>
      <c r="VGF1" s="46"/>
      <c r="VGG1" s="46"/>
      <c r="VGH1" s="46"/>
      <c r="VGI1" s="46"/>
      <c r="VGJ1" s="46"/>
      <c r="VGK1" s="46"/>
      <c r="VGL1" s="46"/>
      <c r="VGM1" s="46"/>
      <c r="VGN1" s="46"/>
      <c r="VGO1" s="46"/>
      <c r="VGP1" s="46"/>
      <c r="VGQ1" s="46"/>
      <c r="VGR1" s="46"/>
      <c r="VGS1" s="46"/>
      <c r="VGT1" s="46"/>
      <c r="VGU1" s="46"/>
      <c r="VGV1" s="46"/>
      <c r="VGW1" s="46"/>
      <c r="VGX1" s="46"/>
      <c r="VGY1" s="46"/>
      <c r="VGZ1" s="46"/>
      <c r="VHA1" s="46"/>
      <c r="VHB1" s="46"/>
      <c r="VHC1" s="46"/>
      <c r="VHD1" s="46"/>
      <c r="VHE1" s="46"/>
      <c r="VHF1" s="46"/>
      <c r="VHG1" s="46"/>
      <c r="VHH1" s="46"/>
      <c r="VHI1" s="46"/>
      <c r="VHJ1" s="46"/>
      <c r="VHK1" s="46"/>
      <c r="VHL1" s="46"/>
      <c r="VHM1" s="46"/>
      <c r="VHN1" s="46"/>
      <c r="VHO1" s="46"/>
      <c r="VHP1" s="46"/>
      <c r="VHQ1" s="46"/>
      <c r="VHR1" s="46"/>
      <c r="VHS1" s="46"/>
      <c r="VHT1" s="46"/>
      <c r="VHU1" s="46"/>
      <c r="VHV1" s="46"/>
      <c r="VHW1" s="46"/>
      <c r="VHX1" s="46"/>
      <c r="VHY1" s="46"/>
      <c r="VHZ1" s="46"/>
      <c r="VIA1" s="46"/>
      <c r="VIB1" s="46"/>
      <c r="VIC1" s="46"/>
      <c r="VID1" s="46"/>
      <c r="VIE1" s="46"/>
      <c r="VIF1" s="46"/>
      <c r="VIG1" s="46"/>
      <c r="VIH1" s="46"/>
      <c r="VII1" s="46"/>
      <c r="VIJ1" s="46"/>
      <c r="VIK1" s="46"/>
      <c r="VIL1" s="46"/>
      <c r="VIM1" s="46"/>
      <c r="VIN1" s="46"/>
      <c r="VIO1" s="46"/>
      <c r="VIP1" s="46"/>
      <c r="VIQ1" s="46"/>
      <c r="VIR1" s="46"/>
      <c r="VIS1" s="46"/>
      <c r="VIT1" s="46"/>
      <c r="VIU1" s="46"/>
      <c r="VIV1" s="46"/>
      <c r="VIW1" s="46"/>
      <c r="VIX1" s="46"/>
      <c r="VIY1" s="46"/>
      <c r="VIZ1" s="46"/>
      <c r="VJA1" s="46"/>
      <c r="VJB1" s="46"/>
      <c r="VJC1" s="46"/>
      <c r="VJD1" s="46"/>
      <c r="VJE1" s="46"/>
      <c r="VJF1" s="46"/>
      <c r="VJG1" s="46"/>
      <c r="VJH1" s="46"/>
      <c r="VJI1" s="46"/>
      <c r="VJJ1" s="46"/>
      <c r="VJK1" s="46"/>
      <c r="VJL1" s="46"/>
      <c r="VJM1" s="46"/>
      <c r="VJN1" s="46"/>
      <c r="VJO1" s="46"/>
      <c r="VJP1" s="46"/>
      <c r="VJQ1" s="46"/>
      <c r="VJR1" s="46"/>
      <c r="VJS1" s="46"/>
      <c r="VJT1" s="46"/>
      <c r="VJU1" s="46"/>
      <c r="VJV1" s="46"/>
      <c r="VJW1" s="46"/>
      <c r="VJX1" s="46"/>
      <c r="VJY1" s="46"/>
      <c r="VJZ1" s="46"/>
      <c r="VKA1" s="46"/>
      <c r="VKB1" s="46"/>
      <c r="VKC1" s="46"/>
      <c r="VKD1" s="46"/>
      <c r="VKE1" s="46"/>
      <c r="VKF1" s="46"/>
      <c r="VKG1" s="46"/>
      <c r="VKH1" s="46"/>
      <c r="VKI1" s="46"/>
      <c r="VKJ1" s="46"/>
      <c r="VKK1" s="46"/>
      <c r="VKL1" s="46"/>
      <c r="VKM1" s="46"/>
      <c r="VKN1" s="46"/>
      <c r="VKO1" s="46"/>
      <c r="VKP1" s="46"/>
      <c r="VKQ1" s="46"/>
      <c r="VKR1" s="46"/>
      <c r="VKS1" s="46"/>
      <c r="VKT1" s="46"/>
      <c r="VKU1" s="46"/>
      <c r="VKV1" s="46"/>
      <c r="VKW1" s="46"/>
      <c r="VKX1" s="46"/>
      <c r="VKY1" s="46"/>
      <c r="VKZ1" s="46"/>
      <c r="VLA1" s="46"/>
      <c r="VLB1" s="46"/>
      <c r="VLC1" s="46"/>
      <c r="VLD1" s="46"/>
      <c r="VLE1" s="46"/>
      <c r="VLF1" s="46"/>
      <c r="VLG1" s="46"/>
      <c r="VLH1" s="46"/>
      <c r="VLI1" s="46"/>
      <c r="VLJ1" s="46"/>
      <c r="VLK1" s="46"/>
      <c r="VLL1" s="46"/>
      <c r="VLM1" s="46"/>
      <c r="VLN1" s="46"/>
      <c r="VLO1" s="46"/>
      <c r="VLP1" s="46"/>
      <c r="VLQ1" s="46"/>
      <c r="VLR1" s="46"/>
      <c r="VLS1" s="46"/>
      <c r="VLT1" s="46"/>
      <c r="VLU1" s="46"/>
      <c r="VLV1" s="46"/>
      <c r="VLW1" s="46"/>
      <c r="VLX1" s="46"/>
      <c r="VLY1" s="46"/>
      <c r="VLZ1" s="46"/>
      <c r="VMA1" s="46"/>
      <c r="VMB1" s="46"/>
      <c r="VMC1" s="46"/>
      <c r="VMD1" s="46"/>
      <c r="VME1" s="46"/>
      <c r="VMF1" s="46"/>
      <c r="VMG1" s="46"/>
      <c r="VMH1" s="46"/>
      <c r="VMI1" s="46"/>
      <c r="VMJ1" s="46"/>
      <c r="VMK1" s="46"/>
      <c r="VML1" s="46"/>
      <c r="VMM1" s="46"/>
      <c r="VMN1" s="46"/>
      <c r="VMO1" s="46"/>
      <c r="VMP1" s="46"/>
      <c r="VMQ1" s="46"/>
      <c r="VMR1" s="46"/>
      <c r="VMS1" s="46"/>
      <c r="VMT1" s="46"/>
      <c r="VMU1" s="46"/>
      <c r="VMV1" s="46"/>
      <c r="VMW1" s="46"/>
      <c r="VMX1" s="46"/>
      <c r="VMY1" s="46"/>
      <c r="VMZ1" s="46"/>
      <c r="VNA1" s="46"/>
      <c r="VNB1" s="46"/>
      <c r="VNC1" s="46"/>
      <c r="VND1" s="46"/>
      <c r="VNE1" s="46"/>
      <c r="VNF1" s="46"/>
      <c r="VNG1" s="46"/>
      <c r="VNH1" s="46"/>
      <c r="VNI1" s="46"/>
      <c r="VNJ1" s="46"/>
      <c r="VNK1" s="46"/>
      <c r="VNL1" s="46"/>
      <c r="VNM1" s="46"/>
      <c r="VNN1" s="46"/>
      <c r="VNO1" s="46"/>
      <c r="VNP1" s="46"/>
      <c r="VNQ1" s="46"/>
      <c r="VNR1" s="46"/>
      <c r="VNS1" s="46"/>
      <c r="VNT1" s="46"/>
      <c r="VNU1" s="46"/>
      <c r="VNV1" s="46"/>
      <c r="VNW1" s="46"/>
      <c r="VNX1" s="46"/>
      <c r="VNY1" s="46"/>
      <c r="VNZ1" s="46"/>
      <c r="VOA1" s="46"/>
      <c r="VOB1" s="46"/>
      <c r="VOC1" s="46"/>
      <c r="VOD1" s="46"/>
      <c r="VOE1" s="46"/>
      <c r="VOF1" s="46"/>
      <c r="VOG1" s="46"/>
      <c r="VOH1" s="46"/>
      <c r="VOI1" s="46"/>
      <c r="VOJ1" s="46"/>
      <c r="VOK1" s="46"/>
      <c r="VOL1" s="46"/>
      <c r="VOM1" s="46"/>
      <c r="VON1" s="46"/>
      <c r="VOO1" s="46"/>
      <c r="VOP1" s="46"/>
      <c r="VOQ1" s="46"/>
      <c r="VOR1" s="46"/>
      <c r="VOS1" s="46"/>
      <c r="VOT1" s="46"/>
      <c r="VOU1" s="46"/>
      <c r="VOV1" s="46"/>
      <c r="VOW1" s="46"/>
      <c r="VOX1" s="46"/>
      <c r="VOY1" s="46"/>
      <c r="VOZ1" s="46"/>
      <c r="VPA1" s="46"/>
      <c r="VPB1" s="46"/>
      <c r="VPC1" s="46"/>
      <c r="VPD1" s="46"/>
      <c r="VPE1" s="46"/>
      <c r="VPF1" s="46"/>
      <c r="VPG1" s="46"/>
      <c r="VPH1" s="46"/>
      <c r="VPI1" s="46"/>
      <c r="VPJ1" s="46"/>
      <c r="VPK1" s="46"/>
      <c r="VPL1" s="46"/>
      <c r="VPM1" s="46"/>
      <c r="VPN1" s="46"/>
      <c r="VPO1" s="46"/>
      <c r="VPP1" s="46"/>
      <c r="VPQ1" s="46"/>
      <c r="VPR1" s="46"/>
      <c r="VPS1" s="46"/>
      <c r="VPT1" s="46"/>
      <c r="VPU1" s="46"/>
      <c r="VPV1" s="46"/>
      <c r="VPW1" s="46"/>
      <c r="VPX1" s="46"/>
      <c r="VPY1" s="46"/>
      <c r="VPZ1" s="46"/>
      <c r="VQA1" s="46"/>
      <c r="VQB1" s="46"/>
      <c r="VQC1" s="46"/>
      <c r="VQD1" s="46"/>
      <c r="VQE1" s="46"/>
      <c r="VQF1" s="46"/>
      <c r="VQG1" s="46"/>
      <c r="VQH1" s="46"/>
      <c r="VQI1" s="46"/>
      <c r="VQJ1" s="46"/>
      <c r="VQK1" s="46"/>
      <c r="VQL1" s="46"/>
      <c r="VQM1" s="46"/>
      <c r="VQN1" s="46"/>
      <c r="VQO1" s="46"/>
      <c r="VQP1" s="46"/>
      <c r="VQQ1" s="46"/>
      <c r="VQR1" s="46"/>
      <c r="VQS1" s="46"/>
      <c r="VQT1" s="46"/>
      <c r="VQU1" s="46"/>
      <c r="VQV1" s="46"/>
      <c r="VQW1" s="46"/>
      <c r="VQX1" s="46"/>
      <c r="VQY1" s="46"/>
      <c r="VQZ1" s="46"/>
      <c r="VRA1" s="46"/>
      <c r="VRB1" s="46"/>
      <c r="VRC1" s="46"/>
      <c r="VRD1" s="46"/>
      <c r="VRE1" s="46"/>
      <c r="VRF1" s="46"/>
      <c r="VRG1" s="46"/>
      <c r="VRH1" s="46"/>
      <c r="VRI1" s="46"/>
      <c r="VRJ1" s="46"/>
      <c r="VRK1" s="46"/>
      <c r="VRL1" s="46"/>
      <c r="VRM1" s="46"/>
      <c r="VRN1" s="46"/>
      <c r="VRO1" s="46"/>
      <c r="VRP1" s="46"/>
      <c r="VRQ1" s="46"/>
      <c r="VRR1" s="46"/>
      <c r="VRS1" s="46"/>
      <c r="VRT1" s="46"/>
      <c r="VRU1" s="46"/>
      <c r="VRV1" s="46"/>
      <c r="VRW1" s="46"/>
      <c r="VRX1" s="46"/>
      <c r="VRY1" s="46"/>
      <c r="VRZ1" s="46"/>
      <c r="VSA1" s="46"/>
      <c r="VSB1" s="46"/>
      <c r="VSC1" s="46"/>
      <c r="VSD1" s="46"/>
      <c r="VSE1" s="46"/>
      <c r="VSF1" s="46"/>
      <c r="VSG1" s="46"/>
      <c r="VSH1" s="46"/>
      <c r="VSI1" s="46"/>
      <c r="VSJ1" s="46"/>
      <c r="VSK1" s="46"/>
      <c r="VSL1" s="46"/>
      <c r="VSM1" s="46"/>
      <c r="VSN1" s="46"/>
      <c r="VSO1" s="46"/>
      <c r="VSP1" s="46"/>
      <c r="VSQ1" s="46"/>
      <c r="VSR1" s="46"/>
      <c r="VSS1" s="46"/>
      <c r="VST1" s="46"/>
      <c r="VSU1" s="46"/>
      <c r="VSV1" s="46"/>
      <c r="VSW1" s="46"/>
      <c r="VSX1" s="46"/>
      <c r="VSY1" s="46"/>
      <c r="VSZ1" s="46"/>
      <c r="VTA1" s="46"/>
      <c r="VTB1" s="46"/>
      <c r="VTC1" s="46"/>
      <c r="VTD1" s="46"/>
      <c r="VTE1" s="46"/>
      <c r="VTF1" s="46"/>
      <c r="VTG1" s="46"/>
      <c r="VTH1" s="46"/>
      <c r="VTI1" s="46"/>
      <c r="VTJ1" s="46"/>
      <c r="VTK1" s="46"/>
      <c r="VTL1" s="46"/>
      <c r="VTM1" s="46"/>
      <c r="VTN1" s="46"/>
      <c r="VTO1" s="46"/>
      <c r="VTP1" s="46"/>
      <c r="VTQ1" s="46"/>
      <c r="VTR1" s="46"/>
      <c r="VTS1" s="46"/>
      <c r="VTT1" s="46"/>
      <c r="VTU1" s="46"/>
      <c r="VTV1" s="46"/>
      <c r="VTW1" s="46"/>
      <c r="VTX1" s="46"/>
      <c r="VTY1" s="46"/>
      <c r="VTZ1" s="46"/>
      <c r="VUA1" s="46"/>
      <c r="VUB1" s="46"/>
      <c r="VUC1" s="46"/>
      <c r="VUD1" s="46"/>
      <c r="VUE1" s="46"/>
      <c r="VUF1" s="46"/>
      <c r="VUG1" s="46"/>
      <c r="VUH1" s="46"/>
      <c r="VUI1" s="46"/>
      <c r="VUJ1" s="46"/>
      <c r="VUK1" s="46"/>
      <c r="VUL1" s="46"/>
      <c r="VUM1" s="46"/>
      <c r="VUN1" s="46"/>
      <c r="VUO1" s="46"/>
      <c r="VUP1" s="46"/>
      <c r="VUQ1" s="46"/>
      <c r="VUR1" s="46"/>
      <c r="VUS1" s="46"/>
      <c r="VUT1" s="46"/>
      <c r="VUU1" s="46"/>
      <c r="VUV1" s="46"/>
      <c r="VUW1" s="46"/>
      <c r="VUX1" s="46"/>
      <c r="VUY1" s="46"/>
      <c r="VUZ1" s="46"/>
      <c r="VVA1" s="46"/>
      <c r="VVB1" s="46"/>
      <c r="VVC1" s="46"/>
      <c r="VVD1" s="46"/>
      <c r="VVE1" s="46"/>
      <c r="VVF1" s="46"/>
      <c r="VVG1" s="46"/>
      <c r="VVH1" s="46"/>
      <c r="VVI1" s="46"/>
      <c r="VVJ1" s="46"/>
      <c r="VVK1" s="46"/>
      <c r="VVL1" s="46"/>
      <c r="VVM1" s="46"/>
      <c r="VVN1" s="46"/>
      <c r="VVO1" s="46"/>
      <c r="VVP1" s="46"/>
      <c r="VVQ1" s="46"/>
      <c r="VVR1" s="46"/>
      <c r="VVS1" s="46"/>
      <c r="VVT1" s="46"/>
      <c r="VVU1" s="46"/>
      <c r="VVV1" s="46"/>
      <c r="VVW1" s="46"/>
      <c r="VVX1" s="46"/>
      <c r="VVY1" s="46"/>
      <c r="VVZ1" s="46"/>
      <c r="VWA1" s="46"/>
      <c r="VWB1" s="46"/>
      <c r="VWC1" s="46"/>
      <c r="VWD1" s="46"/>
      <c r="VWE1" s="46"/>
      <c r="VWF1" s="46"/>
      <c r="VWG1" s="46"/>
      <c r="VWH1" s="46"/>
      <c r="VWI1" s="46"/>
      <c r="VWJ1" s="46"/>
      <c r="VWK1" s="46"/>
      <c r="VWL1" s="46"/>
      <c r="VWM1" s="46"/>
      <c r="VWN1" s="46"/>
      <c r="VWO1" s="46"/>
      <c r="VWP1" s="46"/>
      <c r="VWQ1" s="46"/>
      <c r="VWR1" s="46"/>
      <c r="VWS1" s="46"/>
      <c r="VWT1" s="46"/>
      <c r="VWU1" s="46"/>
      <c r="VWV1" s="46"/>
      <c r="VWW1" s="46"/>
      <c r="VWX1" s="46"/>
      <c r="VWY1" s="46"/>
      <c r="VWZ1" s="46"/>
      <c r="VXA1" s="46"/>
      <c r="VXB1" s="46"/>
      <c r="VXC1" s="46"/>
      <c r="VXD1" s="46"/>
      <c r="VXE1" s="46"/>
      <c r="VXF1" s="46"/>
      <c r="VXG1" s="46"/>
      <c r="VXH1" s="46"/>
      <c r="VXI1" s="46"/>
      <c r="VXJ1" s="46"/>
      <c r="VXK1" s="46"/>
      <c r="VXL1" s="46"/>
      <c r="VXM1" s="46"/>
      <c r="VXN1" s="46"/>
      <c r="VXO1" s="46"/>
      <c r="VXP1" s="46"/>
      <c r="VXQ1" s="46"/>
      <c r="VXR1" s="46"/>
      <c r="VXS1" s="46"/>
      <c r="VXT1" s="46"/>
      <c r="VXU1" s="46"/>
      <c r="VXV1" s="46"/>
      <c r="VXW1" s="46"/>
      <c r="VXX1" s="46"/>
      <c r="VXY1" s="46"/>
      <c r="VXZ1" s="46"/>
      <c r="VYA1" s="46"/>
      <c r="VYB1" s="46"/>
      <c r="VYC1" s="46"/>
      <c r="VYD1" s="46"/>
      <c r="VYE1" s="46"/>
      <c r="VYF1" s="46"/>
      <c r="VYG1" s="46"/>
      <c r="VYH1" s="46"/>
      <c r="VYI1" s="46"/>
      <c r="VYJ1" s="46"/>
      <c r="VYK1" s="46"/>
      <c r="VYL1" s="46"/>
      <c r="VYM1" s="46"/>
      <c r="VYN1" s="46"/>
      <c r="VYO1" s="46"/>
      <c r="VYP1" s="46"/>
      <c r="VYQ1" s="46"/>
      <c r="VYR1" s="46"/>
      <c r="VYS1" s="46"/>
      <c r="VYT1" s="46"/>
      <c r="VYU1" s="46"/>
      <c r="VYV1" s="46"/>
      <c r="VYW1" s="46"/>
      <c r="VYX1" s="46"/>
      <c r="VYY1" s="46"/>
      <c r="VYZ1" s="46"/>
      <c r="VZA1" s="46"/>
      <c r="VZB1" s="46"/>
      <c r="VZC1" s="46"/>
      <c r="VZD1" s="46"/>
      <c r="VZE1" s="46"/>
      <c r="VZF1" s="46"/>
      <c r="VZG1" s="46"/>
      <c r="VZH1" s="46"/>
      <c r="VZI1" s="46"/>
      <c r="VZJ1" s="46"/>
      <c r="VZK1" s="46"/>
      <c r="VZL1" s="46"/>
      <c r="VZM1" s="46"/>
      <c r="VZN1" s="46"/>
      <c r="VZO1" s="46"/>
      <c r="VZP1" s="46"/>
      <c r="VZQ1" s="46"/>
      <c r="VZR1" s="46"/>
      <c r="VZS1" s="46"/>
      <c r="VZT1" s="46"/>
      <c r="VZU1" s="46"/>
      <c r="VZV1" s="46"/>
      <c r="VZW1" s="46"/>
      <c r="VZX1" s="46"/>
      <c r="VZY1" s="46"/>
      <c r="VZZ1" s="46"/>
      <c r="WAA1" s="46"/>
      <c r="WAB1" s="46"/>
      <c r="WAC1" s="46"/>
      <c r="WAD1" s="46"/>
      <c r="WAE1" s="46"/>
      <c r="WAF1" s="46"/>
      <c r="WAG1" s="46"/>
      <c r="WAH1" s="46"/>
      <c r="WAI1" s="46"/>
      <c r="WAJ1" s="46"/>
      <c r="WAK1" s="46"/>
      <c r="WAL1" s="46"/>
      <c r="WAM1" s="46"/>
      <c r="WAN1" s="46"/>
      <c r="WAO1" s="46"/>
      <c r="WAP1" s="46"/>
      <c r="WAQ1" s="46"/>
      <c r="WAR1" s="46"/>
      <c r="WAS1" s="46"/>
      <c r="WAT1" s="46"/>
      <c r="WAU1" s="46"/>
      <c r="WAV1" s="46"/>
      <c r="WAW1" s="46"/>
      <c r="WAX1" s="46"/>
      <c r="WAY1" s="46"/>
      <c r="WAZ1" s="46"/>
      <c r="WBA1" s="46"/>
      <c r="WBB1" s="46"/>
      <c r="WBC1" s="46"/>
      <c r="WBD1" s="46"/>
      <c r="WBE1" s="46"/>
      <c r="WBF1" s="46"/>
      <c r="WBG1" s="46"/>
      <c r="WBH1" s="46"/>
      <c r="WBI1" s="46"/>
      <c r="WBJ1" s="46"/>
      <c r="WBK1" s="46"/>
      <c r="WBL1" s="46"/>
      <c r="WBM1" s="46"/>
      <c r="WBN1" s="46"/>
      <c r="WBO1" s="46"/>
      <c r="WBP1" s="46"/>
      <c r="WBQ1" s="46"/>
      <c r="WBR1" s="46"/>
      <c r="WBS1" s="46"/>
      <c r="WBT1" s="46"/>
      <c r="WBU1" s="46"/>
      <c r="WBV1" s="46"/>
      <c r="WBW1" s="46"/>
      <c r="WBX1" s="46"/>
      <c r="WBY1" s="46"/>
      <c r="WBZ1" s="46"/>
      <c r="WCA1" s="46"/>
      <c r="WCB1" s="46"/>
      <c r="WCC1" s="46"/>
      <c r="WCD1" s="46"/>
      <c r="WCE1" s="46"/>
      <c r="WCF1" s="46"/>
      <c r="WCG1" s="46"/>
      <c r="WCH1" s="46"/>
      <c r="WCI1" s="46"/>
      <c r="WCJ1" s="46"/>
      <c r="WCK1" s="46"/>
      <c r="WCL1" s="46"/>
      <c r="WCM1" s="46"/>
      <c r="WCN1" s="46"/>
      <c r="WCO1" s="46"/>
      <c r="WCP1" s="46"/>
      <c r="WCQ1" s="46"/>
      <c r="WCR1" s="46"/>
      <c r="WCS1" s="46"/>
      <c r="WCT1" s="46"/>
      <c r="WCU1" s="46"/>
      <c r="WCV1" s="46"/>
      <c r="WCW1" s="46"/>
      <c r="WCX1" s="46"/>
      <c r="WCY1" s="46"/>
      <c r="WCZ1" s="46"/>
      <c r="WDA1" s="46"/>
      <c r="WDB1" s="46"/>
      <c r="WDC1" s="46"/>
      <c r="WDD1" s="46"/>
      <c r="WDE1" s="46"/>
      <c r="WDF1" s="46"/>
      <c r="WDG1" s="46"/>
      <c r="WDH1" s="46"/>
      <c r="WDI1" s="46"/>
      <c r="WDJ1" s="46"/>
      <c r="WDK1" s="46"/>
      <c r="WDL1" s="46"/>
      <c r="WDM1" s="46"/>
      <c r="WDN1" s="46"/>
      <c r="WDO1" s="46"/>
      <c r="WDP1" s="46"/>
      <c r="WDQ1" s="46"/>
      <c r="WDR1" s="46"/>
      <c r="WDS1" s="46"/>
      <c r="WDT1" s="46"/>
      <c r="WDU1" s="46"/>
      <c r="WDV1" s="46"/>
      <c r="WDW1" s="46"/>
      <c r="WDX1" s="46"/>
      <c r="WDY1" s="46"/>
      <c r="WDZ1" s="46"/>
      <c r="WEA1" s="46"/>
      <c r="WEB1" s="46"/>
      <c r="WEC1" s="46"/>
      <c r="WED1" s="46"/>
      <c r="WEE1" s="46"/>
      <c r="WEF1" s="46"/>
      <c r="WEG1" s="46"/>
      <c r="WEH1" s="46"/>
      <c r="WEI1" s="46"/>
      <c r="WEJ1" s="46"/>
      <c r="WEK1" s="46"/>
      <c r="WEL1" s="46"/>
      <c r="WEM1" s="46"/>
      <c r="WEN1" s="46"/>
      <c r="WEO1" s="46"/>
      <c r="WEP1" s="46"/>
      <c r="WEQ1" s="46"/>
      <c r="WER1" s="46"/>
      <c r="WES1" s="46"/>
      <c r="WET1" s="46"/>
      <c r="WEU1" s="46"/>
      <c r="WEV1" s="46"/>
      <c r="WEW1" s="46"/>
      <c r="WEX1" s="46"/>
      <c r="WEY1" s="46"/>
      <c r="WEZ1" s="46"/>
      <c r="WFA1" s="46"/>
      <c r="WFB1" s="46"/>
      <c r="WFC1" s="46"/>
      <c r="WFD1" s="46"/>
      <c r="WFE1" s="46"/>
      <c r="WFF1" s="46"/>
      <c r="WFG1" s="46"/>
      <c r="WFH1" s="46"/>
      <c r="WFI1" s="46"/>
      <c r="WFJ1" s="46"/>
      <c r="WFK1" s="46"/>
      <c r="WFL1" s="46"/>
      <c r="WFM1" s="46"/>
      <c r="WFN1" s="46"/>
      <c r="WFO1" s="46"/>
      <c r="WFP1" s="46"/>
      <c r="WFQ1" s="46"/>
      <c r="WFR1" s="46"/>
      <c r="WFS1" s="46"/>
      <c r="WFT1" s="46"/>
      <c r="WFU1" s="46"/>
      <c r="WFV1" s="46"/>
      <c r="WFW1" s="46"/>
      <c r="WFX1" s="46"/>
      <c r="WFY1" s="46"/>
      <c r="WFZ1" s="46"/>
      <c r="WGA1" s="46"/>
      <c r="WGB1" s="46"/>
      <c r="WGC1" s="46"/>
      <c r="WGD1" s="46"/>
      <c r="WGE1" s="46"/>
      <c r="WGF1" s="46"/>
      <c r="WGG1" s="46"/>
      <c r="WGH1" s="46"/>
      <c r="WGI1" s="46"/>
      <c r="WGJ1" s="46"/>
      <c r="WGK1" s="46"/>
      <c r="WGL1" s="46"/>
      <c r="WGM1" s="46"/>
      <c r="WGN1" s="46"/>
      <c r="WGO1" s="46"/>
      <c r="WGP1" s="46"/>
      <c r="WGQ1" s="46"/>
      <c r="WGR1" s="46"/>
      <c r="WGS1" s="46"/>
      <c r="WGT1" s="46"/>
      <c r="WGU1" s="46"/>
      <c r="WGV1" s="46"/>
      <c r="WGW1" s="46"/>
      <c r="WGX1" s="46"/>
      <c r="WGY1" s="46"/>
      <c r="WGZ1" s="46"/>
      <c r="WHA1" s="46"/>
      <c r="WHB1" s="46"/>
      <c r="WHC1" s="46"/>
      <c r="WHD1" s="46"/>
      <c r="WHE1" s="46"/>
      <c r="WHF1" s="46"/>
      <c r="WHG1" s="46"/>
      <c r="WHH1" s="46"/>
      <c r="WHI1" s="46"/>
      <c r="WHJ1" s="46"/>
      <c r="WHK1" s="46"/>
      <c r="WHL1" s="46"/>
      <c r="WHM1" s="46"/>
      <c r="WHN1" s="46"/>
      <c r="WHO1" s="46"/>
      <c r="WHP1" s="46"/>
      <c r="WHQ1" s="46"/>
      <c r="WHR1" s="46"/>
      <c r="WHS1" s="46"/>
      <c r="WHT1" s="46"/>
      <c r="WHU1" s="46"/>
      <c r="WHV1" s="46"/>
      <c r="WHW1" s="46"/>
      <c r="WHX1" s="46"/>
      <c r="WHY1" s="46"/>
      <c r="WHZ1" s="46"/>
      <c r="WIA1" s="46"/>
      <c r="WIB1" s="46"/>
      <c r="WIC1" s="46"/>
      <c r="WID1" s="46"/>
      <c r="WIE1" s="46"/>
      <c r="WIF1" s="46"/>
      <c r="WIG1" s="46"/>
      <c r="WIH1" s="46"/>
      <c r="WII1" s="46"/>
      <c r="WIJ1" s="46"/>
      <c r="WIK1" s="46"/>
      <c r="WIL1" s="46"/>
      <c r="WIM1" s="46"/>
      <c r="WIN1" s="46"/>
      <c r="WIO1" s="46"/>
      <c r="WIP1" s="46"/>
      <c r="WIQ1" s="46"/>
      <c r="WIR1" s="46"/>
      <c r="WIS1" s="46"/>
      <c r="WIT1" s="46"/>
      <c r="WIU1" s="46"/>
      <c r="WIV1" s="46"/>
      <c r="WIW1" s="46"/>
      <c r="WIX1" s="46"/>
      <c r="WIY1" s="46"/>
      <c r="WIZ1" s="46"/>
      <c r="WJA1" s="46"/>
      <c r="WJB1" s="46"/>
      <c r="WJC1" s="46"/>
      <c r="WJD1" s="46"/>
      <c r="WJE1" s="46"/>
      <c r="WJF1" s="46"/>
      <c r="WJG1" s="46"/>
      <c r="WJH1" s="46"/>
      <c r="WJI1" s="46"/>
      <c r="WJJ1" s="46"/>
      <c r="WJK1" s="46"/>
      <c r="WJL1" s="46"/>
      <c r="WJM1" s="46"/>
      <c r="WJN1" s="46"/>
      <c r="WJO1" s="46"/>
      <c r="WJP1" s="46"/>
      <c r="WJQ1" s="46"/>
      <c r="WJR1" s="46"/>
      <c r="WJS1" s="46"/>
      <c r="WJT1" s="46"/>
      <c r="WJU1" s="46"/>
      <c r="WJV1" s="46"/>
      <c r="WJW1" s="46"/>
      <c r="WJX1" s="46"/>
      <c r="WJY1" s="46"/>
      <c r="WJZ1" s="46"/>
      <c r="WKA1" s="46"/>
      <c r="WKB1" s="46"/>
      <c r="WKC1" s="46"/>
      <c r="WKD1" s="46"/>
      <c r="WKE1" s="46"/>
      <c r="WKF1" s="46"/>
      <c r="WKG1" s="46"/>
      <c r="WKH1" s="46"/>
      <c r="WKI1" s="46"/>
      <c r="WKJ1" s="46"/>
      <c r="WKK1" s="46"/>
      <c r="WKL1" s="46"/>
      <c r="WKM1" s="46"/>
      <c r="WKN1" s="46"/>
      <c r="WKO1" s="46"/>
      <c r="WKP1" s="46"/>
      <c r="WKQ1" s="46"/>
      <c r="WKR1" s="46"/>
      <c r="WKS1" s="46"/>
      <c r="WKT1" s="46"/>
      <c r="WKU1" s="46"/>
      <c r="WKV1" s="46"/>
      <c r="WKW1" s="46"/>
      <c r="WKX1" s="46"/>
      <c r="WKY1" s="46"/>
      <c r="WKZ1" s="46"/>
      <c r="WLA1" s="46"/>
      <c r="WLB1" s="46"/>
      <c r="WLC1" s="46"/>
      <c r="WLD1" s="46"/>
      <c r="WLE1" s="46"/>
      <c r="WLF1" s="46"/>
      <c r="WLG1" s="46"/>
      <c r="WLH1" s="46"/>
      <c r="WLI1" s="46"/>
      <c r="WLJ1" s="46"/>
      <c r="WLK1" s="46"/>
      <c r="WLL1" s="46"/>
      <c r="WLM1" s="46"/>
      <c r="WLN1" s="46"/>
      <c r="WLO1" s="46"/>
      <c r="WLP1" s="46"/>
      <c r="WLQ1" s="46"/>
      <c r="WLR1" s="46"/>
      <c r="WLS1" s="46"/>
      <c r="WLT1" s="46"/>
      <c r="WLU1" s="46"/>
      <c r="WLV1" s="46"/>
      <c r="WLW1" s="46"/>
      <c r="WLX1" s="46"/>
      <c r="WLY1" s="46"/>
      <c r="WLZ1" s="46"/>
      <c r="WMA1" s="46"/>
      <c r="WMB1" s="46"/>
      <c r="WMC1" s="46"/>
      <c r="WMD1" s="46"/>
      <c r="WME1" s="46"/>
      <c r="WMF1" s="46"/>
      <c r="WMG1" s="46"/>
      <c r="WMH1" s="46"/>
      <c r="WMI1" s="46"/>
      <c r="WMJ1" s="46"/>
      <c r="WMK1" s="46"/>
      <c r="WML1" s="46"/>
      <c r="WMM1" s="46"/>
      <c r="WMN1" s="46"/>
      <c r="WMO1" s="46"/>
      <c r="WMP1" s="46"/>
      <c r="WMQ1" s="46"/>
      <c r="WMR1" s="46"/>
      <c r="WMS1" s="46"/>
      <c r="WMT1" s="46"/>
      <c r="WMU1" s="46"/>
      <c r="WMV1" s="46"/>
      <c r="WMW1" s="46"/>
      <c r="WMX1" s="46"/>
      <c r="WMY1" s="46"/>
      <c r="WMZ1" s="46"/>
      <c r="WNA1" s="46"/>
      <c r="WNB1" s="46"/>
      <c r="WNC1" s="46"/>
      <c r="WND1" s="46"/>
      <c r="WNE1" s="46"/>
      <c r="WNF1" s="46"/>
      <c r="WNG1" s="46"/>
      <c r="WNH1" s="46"/>
      <c r="WNI1" s="46"/>
      <c r="WNJ1" s="46"/>
      <c r="WNK1" s="46"/>
      <c r="WNL1" s="46"/>
      <c r="WNM1" s="46"/>
      <c r="WNN1" s="46"/>
      <c r="WNO1" s="46"/>
      <c r="WNP1" s="46"/>
      <c r="WNQ1" s="46"/>
      <c r="WNR1" s="46"/>
      <c r="WNS1" s="46"/>
      <c r="WNT1" s="46"/>
      <c r="WNU1" s="46"/>
      <c r="WNV1" s="46"/>
      <c r="WNW1" s="46"/>
      <c r="WNX1" s="46"/>
      <c r="WNY1" s="46"/>
      <c r="WNZ1" s="46"/>
      <c r="WOA1" s="46"/>
      <c r="WOB1" s="46"/>
      <c r="WOC1" s="46"/>
      <c r="WOD1" s="46"/>
      <c r="WOE1" s="46"/>
      <c r="WOF1" s="46"/>
      <c r="WOG1" s="46"/>
      <c r="WOH1" s="46"/>
      <c r="WOI1" s="46"/>
      <c r="WOJ1" s="46"/>
      <c r="WOK1" s="46"/>
      <c r="WOL1" s="46"/>
      <c r="WOM1" s="46"/>
      <c r="WON1" s="46"/>
      <c r="WOO1" s="46"/>
      <c r="WOP1" s="46"/>
      <c r="WOQ1" s="46"/>
      <c r="WOR1" s="46"/>
      <c r="WOS1" s="46"/>
      <c r="WOT1" s="46"/>
      <c r="WOU1" s="46"/>
      <c r="WOV1" s="46"/>
      <c r="WOW1" s="46"/>
      <c r="WOX1" s="46"/>
      <c r="WOY1" s="46"/>
      <c r="WOZ1" s="46"/>
      <c r="WPA1" s="46"/>
      <c r="WPB1" s="46"/>
      <c r="WPC1" s="46"/>
      <c r="WPD1" s="46"/>
      <c r="WPE1" s="46"/>
      <c r="WPF1" s="46"/>
      <c r="WPG1" s="46"/>
      <c r="WPH1" s="46"/>
      <c r="WPI1" s="46"/>
      <c r="WPJ1" s="46"/>
      <c r="WPK1" s="46"/>
      <c r="WPL1" s="46"/>
      <c r="WPM1" s="46"/>
      <c r="WPN1" s="46"/>
      <c r="WPO1" s="46"/>
      <c r="WPP1" s="46"/>
      <c r="WPQ1" s="46"/>
      <c r="WPR1" s="46"/>
      <c r="WPS1" s="46"/>
      <c r="WPT1" s="46"/>
      <c r="WPU1" s="46"/>
      <c r="WPV1" s="46"/>
      <c r="WPW1" s="46"/>
      <c r="WPX1" s="46"/>
      <c r="WPY1" s="46"/>
      <c r="WPZ1" s="46"/>
      <c r="WQA1" s="46"/>
      <c r="WQB1" s="46"/>
      <c r="WQC1" s="46"/>
      <c r="WQD1" s="46"/>
      <c r="WQE1" s="46"/>
      <c r="WQF1" s="46"/>
      <c r="WQG1" s="46"/>
      <c r="WQH1" s="46"/>
      <c r="WQI1" s="46"/>
      <c r="WQJ1" s="46"/>
      <c r="WQK1" s="46"/>
      <c r="WQL1" s="46"/>
      <c r="WQM1" s="46"/>
      <c r="WQN1" s="46"/>
      <c r="WQO1" s="46"/>
      <c r="WQP1" s="46"/>
      <c r="WQQ1" s="46"/>
      <c r="WQR1" s="46"/>
      <c r="WQS1" s="46"/>
      <c r="WQT1" s="46"/>
      <c r="WQU1" s="46"/>
      <c r="WQV1" s="46"/>
      <c r="WQW1" s="46"/>
      <c r="WQX1" s="46"/>
      <c r="WQY1" s="46"/>
      <c r="WQZ1" s="46"/>
      <c r="WRA1" s="46"/>
      <c r="WRB1" s="46"/>
      <c r="WRC1" s="46"/>
      <c r="WRD1" s="46"/>
      <c r="WRE1" s="46"/>
      <c r="WRF1" s="46"/>
      <c r="WRG1" s="46"/>
      <c r="WRH1" s="46"/>
      <c r="WRI1" s="46"/>
      <c r="WRJ1" s="46"/>
      <c r="WRK1" s="46"/>
      <c r="WRL1" s="46"/>
      <c r="WRM1" s="46"/>
      <c r="WRN1" s="46"/>
      <c r="WRO1" s="46"/>
      <c r="WRP1" s="46"/>
      <c r="WRQ1" s="46"/>
      <c r="WRR1" s="46"/>
      <c r="WRS1" s="46"/>
      <c r="WRT1" s="46"/>
      <c r="WRU1" s="46"/>
      <c r="WRV1" s="46"/>
      <c r="WRW1" s="46"/>
      <c r="WRX1" s="46"/>
      <c r="WRY1" s="46"/>
      <c r="WRZ1" s="46"/>
      <c r="WSA1" s="46"/>
      <c r="WSB1" s="46"/>
      <c r="WSC1" s="46"/>
      <c r="WSD1" s="46"/>
      <c r="WSE1" s="46"/>
      <c r="WSF1" s="46"/>
      <c r="WSG1" s="46"/>
      <c r="WSH1" s="46"/>
      <c r="WSI1" s="46"/>
      <c r="WSJ1" s="46"/>
      <c r="WSK1" s="46"/>
      <c r="WSL1" s="46"/>
      <c r="WSM1" s="46"/>
      <c r="WSN1" s="46"/>
      <c r="WSO1" s="46"/>
      <c r="WSP1" s="46"/>
      <c r="WSQ1" s="46"/>
      <c r="WSR1" s="46"/>
      <c r="WSS1" s="46"/>
      <c r="WST1" s="46"/>
      <c r="WSU1" s="46"/>
      <c r="WSV1" s="46"/>
      <c r="WSW1" s="46"/>
      <c r="WSX1" s="46"/>
      <c r="WSY1" s="46"/>
      <c r="WSZ1" s="46"/>
      <c r="WTA1" s="46"/>
      <c r="WTB1" s="46"/>
      <c r="WTC1" s="46"/>
      <c r="WTD1" s="46"/>
      <c r="WTE1" s="46"/>
      <c r="WTF1" s="46"/>
      <c r="WTG1" s="46"/>
      <c r="WTH1" s="46"/>
      <c r="WTI1" s="46"/>
      <c r="WTJ1" s="46"/>
      <c r="WTK1" s="46"/>
      <c r="WTL1" s="46"/>
      <c r="WTM1" s="46"/>
      <c r="WTN1" s="46"/>
      <c r="WTO1" s="46"/>
      <c r="WTP1" s="46"/>
      <c r="WTQ1" s="46"/>
      <c r="WTR1" s="46"/>
      <c r="WTS1" s="46"/>
      <c r="WTT1" s="46"/>
      <c r="WTU1" s="46"/>
      <c r="WTV1" s="46"/>
      <c r="WTW1" s="46"/>
      <c r="WTX1" s="46"/>
      <c r="WTY1" s="46"/>
      <c r="WTZ1" s="46"/>
      <c r="WUA1" s="46"/>
      <c r="WUB1" s="46"/>
      <c r="WUC1" s="46"/>
      <c r="WUD1" s="46"/>
      <c r="WUE1" s="46"/>
      <c r="WUF1" s="46"/>
      <c r="WUG1" s="46"/>
      <c r="WUH1" s="46"/>
      <c r="WUI1" s="46"/>
      <c r="WUJ1" s="46"/>
      <c r="WUK1" s="46"/>
      <c r="WUL1" s="46"/>
      <c r="WUM1" s="46"/>
      <c r="WUN1" s="46"/>
      <c r="WUO1" s="46"/>
      <c r="WUP1" s="46"/>
      <c r="WUQ1" s="46"/>
      <c r="WUR1" s="46"/>
      <c r="WUS1" s="46"/>
      <c r="WUT1" s="46"/>
      <c r="WUU1" s="46"/>
      <c r="WUV1" s="46"/>
      <c r="WUW1" s="46"/>
      <c r="WUX1" s="46"/>
      <c r="WUY1" s="46"/>
      <c r="WUZ1" s="46"/>
      <c r="WVA1" s="46"/>
      <c r="WVB1" s="46"/>
      <c r="WVC1" s="46"/>
      <c r="WVD1" s="46"/>
      <c r="WVE1" s="46"/>
      <c r="WVF1" s="46"/>
      <c r="WVG1" s="46"/>
      <c r="WVH1" s="46"/>
      <c r="WVI1" s="46"/>
      <c r="WVJ1" s="46"/>
      <c r="WVK1" s="46"/>
      <c r="WVL1" s="46"/>
      <c r="WVM1" s="46"/>
      <c r="WVN1" s="46"/>
      <c r="WVO1" s="46"/>
      <c r="WVP1" s="46"/>
      <c r="WVQ1" s="46"/>
      <c r="WVR1" s="46"/>
      <c r="WVS1" s="46"/>
      <c r="WVT1" s="46"/>
      <c r="WVU1" s="46"/>
      <c r="WVV1" s="46"/>
      <c r="WVW1" s="46"/>
      <c r="WVX1" s="46"/>
      <c r="WVY1" s="46"/>
      <c r="WVZ1" s="46"/>
      <c r="WWA1" s="46"/>
      <c r="WWB1" s="46"/>
      <c r="WWC1" s="46"/>
      <c r="WWD1" s="46"/>
      <c r="WWE1" s="46"/>
      <c r="WWF1" s="46"/>
      <c r="WWG1" s="46"/>
      <c r="WWH1" s="46"/>
      <c r="WWI1" s="46"/>
      <c r="WWJ1" s="46"/>
      <c r="WWK1" s="46"/>
      <c r="WWL1" s="46"/>
      <c r="WWM1" s="46"/>
      <c r="WWN1" s="46"/>
      <c r="WWO1" s="46"/>
      <c r="WWP1" s="46"/>
      <c r="WWQ1" s="46"/>
      <c r="WWR1" s="46"/>
      <c r="WWS1" s="46"/>
      <c r="WWT1" s="46"/>
      <c r="WWU1" s="46"/>
      <c r="WWV1" s="46"/>
      <c r="WWW1" s="46"/>
      <c r="WWX1" s="46"/>
      <c r="WWY1" s="46"/>
      <c r="WWZ1" s="46"/>
      <c r="WXA1" s="46"/>
      <c r="WXB1" s="46"/>
      <c r="WXC1" s="46"/>
      <c r="WXD1" s="46"/>
      <c r="WXE1" s="46"/>
      <c r="WXF1" s="46"/>
      <c r="WXG1" s="46"/>
      <c r="WXH1" s="46"/>
      <c r="WXI1" s="46"/>
      <c r="WXJ1" s="46"/>
      <c r="WXK1" s="46"/>
      <c r="WXL1" s="46"/>
      <c r="WXM1" s="46"/>
      <c r="WXN1" s="46"/>
      <c r="WXO1" s="46"/>
      <c r="WXP1" s="46"/>
      <c r="WXQ1" s="46"/>
      <c r="WXR1" s="46"/>
      <c r="WXS1" s="46"/>
      <c r="WXT1" s="46"/>
      <c r="WXU1" s="46"/>
      <c r="WXV1" s="46"/>
      <c r="WXW1" s="46"/>
      <c r="WXX1" s="46"/>
      <c r="WXY1" s="46"/>
      <c r="WXZ1" s="46"/>
      <c r="WYA1" s="46"/>
      <c r="WYB1" s="46"/>
      <c r="WYC1" s="46"/>
      <c r="WYD1" s="46"/>
      <c r="WYE1" s="46"/>
      <c r="WYF1" s="46"/>
      <c r="WYG1" s="46"/>
      <c r="WYH1" s="46"/>
      <c r="WYI1" s="46"/>
      <c r="WYJ1" s="46"/>
      <c r="WYK1" s="46"/>
      <c r="WYL1" s="46"/>
      <c r="WYM1" s="46"/>
      <c r="WYN1" s="46"/>
      <c r="WYO1" s="46"/>
      <c r="WYP1" s="46"/>
      <c r="WYQ1" s="46"/>
      <c r="WYR1" s="46"/>
      <c r="WYS1" s="46"/>
      <c r="WYT1" s="46"/>
      <c r="WYU1" s="46"/>
      <c r="WYV1" s="46"/>
      <c r="WYW1" s="46"/>
      <c r="WYX1" s="46"/>
      <c r="WYY1" s="46"/>
      <c r="WYZ1" s="46"/>
      <c r="WZA1" s="46"/>
      <c r="WZB1" s="46"/>
      <c r="WZC1" s="46"/>
      <c r="WZD1" s="46"/>
      <c r="WZE1" s="46"/>
      <c r="WZF1" s="46"/>
      <c r="WZG1" s="46"/>
      <c r="WZH1" s="46"/>
      <c r="WZI1" s="46"/>
      <c r="WZJ1" s="46"/>
      <c r="WZK1" s="46"/>
      <c r="WZL1" s="46"/>
      <c r="WZM1" s="46"/>
      <c r="WZN1" s="46"/>
      <c r="WZO1" s="46"/>
      <c r="WZP1" s="46"/>
      <c r="WZQ1" s="46"/>
      <c r="WZR1" s="46"/>
      <c r="WZS1" s="46"/>
      <c r="WZT1" s="46"/>
      <c r="WZU1" s="46"/>
      <c r="WZV1" s="46"/>
      <c r="WZW1" s="46"/>
      <c r="WZX1" s="46"/>
      <c r="WZY1" s="46"/>
      <c r="WZZ1" s="46"/>
      <c r="XAA1" s="46"/>
      <c r="XAB1" s="46"/>
      <c r="XAC1" s="46"/>
      <c r="XAD1" s="46"/>
      <c r="XAE1" s="46"/>
      <c r="XAF1" s="46"/>
      <c r="XAG1" s="46"/>
      <c r="XAH1" s="46"/>
      <c r="XAI1" s="46"/>
      <c r="XAJ1" s="46"/>
      <c r="XAK1" s="46"/>
      <c r="XAL1" s="46"/>
      <c r="XAM1" s="46"/>
      <c r="XAN1" s="46"/>
      <c r="XAO1" s="46"/>
      <c r="XAP1" s="46"/>
      <c r="XAQ1" s="46"/>
      <c r="XAR1" s="46"/>
      <c r="XAS1" s="46"/>
      <c r="XAT1" s="46"/>
      <c r="XAU1" s="46"/>
      <c r="XAV1" s="46"/>
      <c r="XAW1" s="46"/>
      <c r="XAX1" s="46"/>
      <c r="XAY1" s="46"/>
      <c r="XAZ1" s="46"/>
      <c r="XBA1" s="46"/>
      <c r="XBB1" s="46"/>
      <c r="XBC1" s="46"/>
      <c r="XBD1" s="46"/>
      <c r="XBE1" s="46"/>
      <c r="XBF1" s="46"/>
      <c r="XBG1" s="46"/>
      <c r="XBH1" s="46"/>
      <c r="XBI1" s="46"/>
      <c r="XBJ1" s="46"/>
      <c r="XBK1" s="46"/>
      <c r="XBL1" s="46"/>
      <c r="XBM1" s="46"/>
      <c r="XBN1" s="46"/>
      <c r="XBO1" s="46"/>
      <c r="XBP1" s="46"/>
      <c r="XBQ1" s="46"/>
      <c r="XBR1" s="46"/>
      <c r="XBS1" s="46"/>
      <c r="XBT1" s="46"/>
      <c r="XBU1" s="46"/>
      <c r="XBV1" s="46"/>
      <c r="XBW1" s="46"/>
      <c r="XBX1" s="46"/>
      <c r="XBY1" s="46"/>
      <c r="XBZ1" s="46"/>
      <c r="XCA1" s="46"/>
      <c r="XCB1" s="46"/>
      <c r="XCC1" s="46"/>
      <c r="XCD1" s="46"/>
      <c r="XCE1" s="46"/>
      <c r="XCF1" s="46"/>
      <c r="XCG1" s="46"/>
      <c r="XCH1" s="46"/>
      <c r="XCI1" s="46"/>
      <c r="XCJ1" s="46"/>
      <c r="XCK1" s="46"/>
      <c r="XCL1" s="46"/>
      <c r="XCM1" s="46"/>
      <c r="XCN1" s="46"/>
      <c r="XCO1" s="46"/>
      <c r="XCP1" s="46"/>
      <c r="XCQ1" s="46"/>
      <c r="XCR1" s="46"/>
      <c r="XCS1" s="46"/>
      <c r="XCT1" s="46"/>
      <c r="XCU1" s="46"/>
      <c r="XCV1" s="46"/>
      <c r="XCW1" s="46"/>
      <c r="XCX1" s="46"/>
      <c r="XCY1" s="46"/>
      <c r="XCZ1" s="46"/>
      <c r="XDA1" s="46"/>
      <c r="XDB1" s="46"/>
      <c r="XDC1" s="46"/>
      <c r="XDD1" s="46"/>
      <c r="XDE1" s="46"/>
      <c r="XDF1" s="46"/>
      <c r="XDG1" s="46"/>
      <c r="XDH1" s="46"/>
      <c r="XDI1" s="46"/>
      <c r="XDJ1" s="46"/>
      <c r="XDK1" s="46"/>
      <c r="XDL1" s="46"/>
      <c r="XDM1" s="46"/>
      <c r="XDN1" s="46"/>
      <c r="XDO1" s="46"/>
      <c r="XDP1" s="46"/>
      <c r="XDQ1" s="46"/>
      <c r="XDR1" s="46"/>
      <c r="XDS1" s="46"/>
      <c r="XDT1" s="46"/>
      <c r="XDU1" s="46"/>
      <c r="XDV1" s="46"/>
      <c r="XDW1" s="46"/>
      <c r="XDX1" s="46"/>
      <c r="XDY1" s="46"/>
      <c r="XDZ1" s="46"/>
      <c r="XEA1" s="46"/>
      <c r="XEB1" s="46"/>
      <c r="XEC1" s="46"/>
      <c r="XED1" s="46"/>
      <c r="XEE1" s="46"/>
      <c r="XEF1" s="46"/>
      <c r="XEG1" s="46"/>
      <c r="XEH1" s="46"/>
      <c r="XEI1" s="46"/>
      <c r="XEJ1" s="46"/>
      <c r="XEK1" s="46"/>
      <c r="XEL1" s="46"/>
      <c r="XEM1" s="46"/>
      <c r="XEN1" s="46"/>
      <c r="XEO1" s="46"/>
      <c r="XEP1" s="46"/>
      <c r="XEQ1" s="46"/>
      <c r="XER1" s="46"/>
      <c r="XES1" s="46"/>
      <c r="XET1" s="46"/>
      <c r="XEU1" s="46"/>
      <c r="XEV1" s="46"/>
      <c r="XEW1" s="46"/>
      <c r="XEX1" s="46"/>
      <c r="XEY1" s="46"/>
      <c r="XEZ1" s="46"/>
      <c r="XFA1" s="46"/>
      <c r="XFB1" s="46"/>
      <c r="XFC1" s="46"/>
      <c r="XFD1" s="46"/>
    </row>
    <row r="2" ht="25.5" customHeight="1" spans="1:16384">
      <c r="A2" s="147" t="s">
        <v>1798</v>
      </c>
      <c r="B2" s="147"/>
      <c r="C2" s="147"/>
      <c r="D2" s="147"/>
      <c r="E2" s="147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46"/>
      <c r="IU2" s="46"/>
      <c r="IV2" s="46"/>
      <c r="IW2" s="46"/>
      <c r="IX2" s="46"/>
      <c r="IY2" s="46"/>
      <c r="IZ2" s="46"/>
      <c r="JA2" s="46"/>
      <c r="JB2" s="46"/>
      <c r="JC2" s="46"/>
      <c r="JD2" s="46"/>
      <c r="JE2" s="46"/>
      <c r="JF2" s="46"/>
      <c r="JG2" s="46"/>
      <c r="JH2" s="46"/>
      <c r="JI2" s="46"/>
      <c r="JJ2" s="46"/>
      <c r="JK2" s="46"/>
      <c r="JL2" s="46"/>
      <c r="JM2" s="46"/>
      <c r="JN2" s="46"/>
      <c r="JO2" s="46"/>
      <c r="JP2" s="46"/>
      <c r="JQ2" s="46"/>
      <c r="JR2" s="46"/>
      <c r="JS2" s="46"/>
      <c r="JT2" s="46"/>
      <c r="JU2" s="46"/>
      <c r="JV2" s="46"/>
      <c r="JW2" s="46"/>
      <c r="JX2" s="46"/>
      <c r="JY2" s="46"/>
      <c r="JZ2" s="46"/>
      <c r="KA2" s="46"/>
      <c r="KB2" s="46"/>
      <c r="KC2" s="46"/>
      <c r="KD2" s="46"/>
      <c r="KE2" s="46"/>
      <c r="KF2" s="46"/>
      <c r="KG2" s="46"/>
      <c r="KH2" s="46"/>
      <c r="KI2" s="46"/>
      <c r="KJ2" s="46"/>
      <c r="KK2" s="46"/>
      <c r="KL2" s="46"/>
      <c r="KM2" s="46"/>
      <c r="KN2" s="46"/>
      <c r="KO2" s="46"/>
      <c r="KP2" s="46"/>
      <c r="KQ2" s="46"/>
      <c r="KR2" s="46"/>
      <c r="KS2" s="46"/>
      <c r="KT2" s="46"/>
      <c r="KU2" s="46"/>
      <c r="KV2" s="46"/>
      <c r="KW2" s="46"/>
      <c r="KX2" s="46"/>
      <c r="KY2" s="46"/>
      <c r="KZ2" s="46"/>
      <c r="LA2" s="46"/>
      <c r="LB2" s="46"/>
      <c r="LC2" s="46"/>
      <c r="LD2" s="46"/>
      <c r="LE2" s="46"/>
      <c r="LF2" s="46"/>
      <c r="LG2" s="46"/>
      <c r="LH2" s="46"/>
      <c r="LI2" s="46"/>
      <c r="LJ2" s="46"/>
      <c r="LK2" s="46"/>
      <c r="LL2" s="46"/>
      <c r="LM2" s="46"/>
      <c r="LN2" s="46"/>
      <c r="LO2" s="46"/>
      <c r="LP2" s="46"/>
      <c r="LQ2" s="46"/>
      <c r="LR2" s="46"/>
      <c r="LS2" s="46"/>
      <c r="LT2" s="46"/>
      <c r="LU2" s="46"/>
      <c r="LV2" s="46"/>
      <c r="LW2" s="46"/>
      <c r="LX2" s="46"/>
      <c r="LY2" s="46"/>
      <c r="LZ2" s="46"/>
      <c r="MA2" s="46"/>
      <c r="MB2" s="46"/>
      <c r="MC2" s="46"/>
      <c r="MD2" s="46"/>
      <c r="ME2" s="46"/>
      <c r="MF2" s="46"/>
      <c r="MG2" s="46"/>
      <c r="MH2" s="46"/>
      <c r="MI2" s="46"/>
      <c r="MJ2" s="46"/>
      <c r="MK2" s="46"/>
      <c r="ML2" s="46"/>
      <c r="MM2" s="46"/>
      <c r="MN2" s="46"/>
      <c r="MO2" s="46"/>
      <c r="MP2" s="46"/>
      <c r="MQ2" s="46"/>
      <c r="MR2" s="46"/>
      <c r="MS2" s="46"/>
      <c r="MT2" s="46"/>
      <c r="MU2" s="46"/>
      <c r="MV2" s="46"/>
      <c r="MW2" s="46"/>
      <c r="MX2" s="46"/>
      <c r="MY2" s="46"/>
      <c r="MZ2" s="46"/>
      <c r="NA2" s="46"/>
      <c r="NB2" s="46"/>
      <c r="NC2" s="46"/>
      <c r="ND2" s="46"/>
      <c r="NE2" s="46"/>
      <c r="NF2" s="46"/>
      <c r="NG2" s="46"/>
      <c r="NH2" s="46"/>
      <c r="NI2" s="46"/>
      <c r="NJ2" s="46"/>
      <c r="NK2" s="46"/>
      <c r="NL2" s="46"/>
      <c r="NM2" s="46"/>
      <c r="NN2" s="46"/>
      <c r="NO2" s="46"/>
      <c r="NP2" s="46"/>
      <c r="NQ2" s="46"/>
      <c r="NR2" s="46"/>
      <c r="NS2" s="46"/>
      <c r="NT2" s="46"/>
      <c r="NU2" s="46"/>
      <c r="NV2" s="46"/>
      <c r="NW2" s="46"/>
      <c r="NX2" s="46"/>
      <c r="NY2" s="46"/>
      <c r="NZ2" s="46"/>
      <c r="OA2" s="46"/>
      <c r="OB2" s="46"/>
      <c r="OC2" s="46"/>
      <c r="OD2" s="46"/>
      <c r="OE2" s="46"/>
      <c r="OF2" s="46"/>
      <c r="OG2" s="46"/>
      <c r="OH2" s="46"/>
      <c r="OI2" s="46"/>
      <c r="OJ2" s="46"/>
      <c r="OK2" s="46"/>
      <c r="OL2" s="46"/>
      <c r="OM2" s="46"/>
      <c r="ON2" s="46"/>
      <c r="OO2" s="46"/>
      <c r="OP2" s="46"/>
      <c r="OQ2" s="46"/>
      <c r="OR2" s="46"/>
      <c r="OS2" s="46"/>
      <c r="OT2" s="46"/>
      <c r="OU2" s="46"/>
      <c r="OV2" s="46"/>
      <c r="OW2" s="46"/>
      <c r="OX2" s="46"/>
      <c r="OY2" s="46"/>
      <c r="OZ2" s="46"/>
      <c r="PA2" s="46"/>
      <c r="PB2" s="46"/>
      <c r="PC2" s="46"/>
      <c r="PD2" s="46"/>
      <c r="PE2" s="46"/>
      <c r="PF2" s="46"/>
      <c r="PG2" s="46"/>
      <c r="PH2" s="46"/>
      <c r="PI2" s="46"/>
      <c r="PJ2" s="46"/>
      <c r="PK2" s="46"/>
      <c r="PL2" s="46"/>
      <c r="PM2" s="46"/>
      <c r="PN2" s="46"/>
      <c r="PO2" s="46"/>
      <c r="PP2" s="46"/>
      <c r="PQ2" s="46"/>
      <c r="PR2" s="46"/>
      <c r="PS2" s="46"/>
      <c r="PT2" s="46"/>
      <c r="PU2" s="46"/>
      <c r="PV2" s="46"/>
      <c r="PW2" s="46"/>
      <c r="PX2" s="46"/>
      <c r="PY2" s="46"/>
      <c r="PZ2" s="46"/>
      <c r="QA2" s="46"/>
      <c r="QB2" s="46"/>
      <c r="QC2" s="46"/>
      <c r="QD2" s="46"/>
      <c r="QE2" s="46"/>
      <c r="QF2" s="46"/>
      <c r="QG2" s="46"/>
      <c r="QH2" s="46"/>
      <c r="QI2" s="46"/>
      <c r="QJ2" s="46"/>
      <c r="QK2" s="46"/>
      <c r="QL2" s="46"/>
      <c r="QM2" s="46"/>
      <c r="QN2" s="46"/>
      <c r="QO2" s="46"/>
      <c r="QP2" s="46"/>
      <c r="QQ2" s="46"/>
      <c r="QR2" s="46"/>
      <c r="QS2" s="46"/>
      <c r="QT2" s="46"/>
      <c r="QU2" s="46"/>
      <c r="QV2" s="46"/>
      <c r="QW2" s="46"/>
      <c r="QX2" s="46"/>
      <c r="QY2" s="46"/>
      <c r="QZ2" s="46"/>
      <c r="RA2" s="46"/>
      <c r="RB2" s="46"/>
      <c r="RC2" s="46"/>
      <c r="RD2" s="46"/>
      <c r="RE2" s="46"/>
      <c r="RF2" s="46"/>
      <c r="RG2" s="46"/>
      <c r="RH2" s="46"/>
      <c r="RI2" s="46"/>
      <c r="RJ2" s="46"/>
      <c r="RK2" s="46"/>
      <c r="RL2" s="46"/>
      <c r="RM2" s="46"/>
      <c r="RN2" s="46"/>
      <c r="RO2" s="46"/>
      <c r="RP2" s="46"/>
      <c r="RQ2" s="46"/>
      <c r="RR2" s="46"/>
      <c r="RS2" s="46"/>
      <c r="RT2" s="46"/>
      <c r="RU2" s="46"/>
      <c r="RV2" s="46"/>
      <c r="RW2" s="46"/>
      <c r="RX2" s="46"/>
      <c r="RY2" s="46"/>
      <c r="RZ2" s="46"/>
      <c r="SA2" s="46"/>
      <c r="SB2" s="46"/>
      <c r="SC2" s="46"/>
      <c r="SD2" s="46"/>
      <c r="SE2" s="46"/>
      <c r="SF2" s="46"/>
      <c r="SG2" s="46"/>
      <c r="SH2" s="46"/>
      <c r="SI2" s="46"/>
      <c r="SJ2" s="46"/>
      <c r="SK2" s="46"/>
      <c r="SL2" s="46"/>
      <c r="SM2" s="46"/>
      <c r="SN2" s="46"/>
      <c r="SO2" s="46"/>
      <c r="SP2" s="46"/>
      <c r="SQ2" s="46"/>
      <c r="SR2" s="46"/>
      <c r="SS2" s="46"/>
      <c r="ST2" s="46"/>
      <c r="SU2" s="46"/>
      <c r="SV2" s="46"/>
      <c r="SW2" s="46"/>
      <c r="SX2" s="46"/>
      <c r="SY2" s="46"/>
      <c r="SZ2" s="46"/>
      <c r="TA2" s="46"/>
      <c r="TB2" s="46"/>
      <c r="TC2" s="46"/>
      <c r="TD2" s="46"/>
      <c r="TE2" s="46"/>
      <c r="TF2" s="46"/>
      <c r="TG2" s="46"/>
      <c r="TH2" s="46"/>
      <c r="TI2" s="46"/>
      <c r="TJ2" s="46"/>
      <c r="TK2" s="46"/>
      <c r="TL2" s="46"/>
      <c r="TM2" s="46"/>
      <c r="TN2" s="46"/>
      <c r="TO2" s="46"/>
      <c r="TP2" s="46"/>
      <c r="TQ2" s="46"/>
      <c r="TR2" s="46"/>
      <c r="TS2" s="46"/>
      <c r="TT2" s="46"/>
      <c r="TU2" s="46"/>
      <c r="TV2" s="46"/>
      <c r="TW2" s="46"/>
      <c r="TX2" s="46"/>
      <c r="TY2" s="46"/>
      <c r="TZ2" s="46"/>
      <c r="UA2" s="46"/>
      <c r="UB2" s="46"/>
      <c r="UC2" s="46"/>
      <c r="UD2" s="46"/>
      <c r="UE2" s="46"/>
      <c r="UF2" s="46"/>
      <c r="UG2" s="46"/>
      <c r="UH2" s="46"/>
      <c r="UI2" s="46"/>
      <c r="UJ2" s="46"/>
      <c r="UK2" s="46"/>
      <c r="UL2" s="46"/>
      <c r="UM2" s="46"/>
      <c r="UN2" s="46"/>
      <c r="UO2" s="46"/>
      <c r="UP2" s="46"/>
      <c r="UQ2" s="46"/>
      <c r="UR2" s="46"/>
      <c r="US2" s="46"/>
      <c r="UT2" s="46"/>
      <c r="UU2" s="46"/>
      <c r="UV2" s="46"/>
      <c r="UW2" s="46"/>
      <c r="UX2" s="46"/>
      <c r="UY2" s="46"/>
      <c r="UZ2" s="46"/>
      <c r="VA2" s="46"/>
      <c r="VB2" s="46"/>
      <c r="VC2" s="46"/>
      <c r="VD2" s="46"/>
      <c r="VE2" s="46"/>
      <c r="VF2" s="46"/>
      <c r="VG2" s="46"/>
      <c r="VH2" s="46"/>
      <c r="VI2" s="46"/>
      <c r="VJ2" s="46"/>
      <c r="VK2" s="46"/>
      <c r="VL2" s="46"/>
      <c r="VM2" s="46"/>
      <c r="VN2" s="46"/>
      <c r="VO2" s="46"/>
      <c r="VP2" s="46"/>
      <c r="VQ2" s="46"/>
      <c r="VR2" s="46"/>
      <c r="VS2" s="46"/>
      <c r="VT2" s="46"/>
      <c r="VU2" s="46"/>
      <c r="VV2" s="46"/>
      <c r="VW2" s="46"/>
      <c r="VX2" s="46"/>
      <c r="VY2" s="46"/>
      <c r="VZ2" s="46"/>
      <c r="WA2" s="46"/>
      <c r="WB2" s="46"/>
      <c r="WC2" s="46"/>
      <c r="WD2" s="46"/>
      <c r="WE2" s="46"/>
      <c r="WF2" s="46"/>
      <c r="WG2" s="46"/>
      <c r="WH2" s="46"/>
      <c r="WI2" s="46"/>
      <c r="WJ2" s="46"/>
      <c r="WK2" s="46"/>
      <c r="WL2" s="46"/>
      <c r="WM2" s="46"/>
      <c r="WN2" s="46"/>
      <c r="WO2" s="46"/>
      <c r="WP2" s="46"/>
      <c r="WQ2" s="46"/>
      <c r="WR2" s="46"/>
      <c r="WS2" s="46"/>
      <c r="WT2" s="46"/>
      <c r="WU2" s="46"/>
      <c r="WV2" s="46"/>
      <c r="WW2" s="46"/>
      <c r="WX2" s="46"/>
      <c r="WY2" s="46"/>
      <c r="WZ2" s="46"/>
      <c r="XA2" s="46"/>
      <c r="XB2" s="46"/>
      <c r="XC2" s="46"/>
      <c r="XD2" s="46"/>
      <c r="XE2" s="46"/>
      <c r="XF2" s="46"/>
      <c r="XG2" s="46"/>
      <c r="XH2" s="46"/>
      <c r="XI2" s="46"/>
      <c r="XJ2" s="46"/>
      <c r="XK2" s="46"/>
      <c r="XL2" s="46"/>
      <c r="XM2" s="46"/>
      <c r="XN2" s="46"/>
      <c r="XO2" s="46"/>
      <c r="XP2" s="46"/>
      <c r="XQ2" s="46"/>
      <c r="XR2" s="46"/>
      <c r="XS2" s="46"/>
      <c r="XT2" s="46"/>
      <c r="XU2" s="46"/>
      <c r="XV2" s="46"/>
      <c r="XW2" s="46"/>
      <c r="XX2" s="46"/>
      <c r="XY2" s="46"/>
      <c r="XZ2" s="46"/>
      <c r="YA2" s="46"/>
      <c r="YB2" s="46"/>
      <c r="YC2" s="46"/>
      <c r="YD2" s="46"/>
      <c r="YE2" s="46"/>
      <c r="YF2" s="46"/>
      <c r="YG2" s="46"/>
      <c r="YH2" s="46"/>
      <c r="YI2" s="46"/>
      <c r="YJ2" s="46"/>
      <c r="YK2" s="46"/>
      <c r="YL2" s="46"/>
      <c r="YM2" s="46"/>
      <c r="YN2" s="46"/>
      <c r="YO2" s="46"/>
      <c r="YP2" s="46"/>
      <c r="YQ2" s="46"/>
      <c r="YR2" s="46"/>
      <c r="YS2" s="46"/>
      <c r="YT2" s="46"/>
      <c r="YU2" s="46"/>
      <c r="YV2" s="46"/>
      <c r="YW2" s="46"/>
      <c r="YX2" s="46"/>
      <c r="YY2" s="46"/>
      <c r="YZ2" s="46"/>
      <c r="ZA2" s="46"/>
      <c r="ZB2" s="46"/>
      <c r="ZC2" s="46"/>
      <c r="ZD2" s="46"/>
      <c r="ZE2" s="46"/>
      <c r="ZF2" s="46"/>
      <c r="ZG2" s="46"/>
      <c r="ZH2" s="46"/>
      <c r="ZI2" s="46"/>
      <c r="ZJ2" s="46"/>
      <c r="ZK2" s="46"/>
      <c r="ZL2" s="46"/>
      <c r="ZM2" s="46"/>
      <c r="ZN2" s="46"/>
      <c r="ZO2" s="46"/>
      <c r="ZP2" s="46"/>
      <c r="ZQ2" s="46"/>
      <c r="ZR2" s="46"/>
      <c r="ZS2" s="46"/>
      <c r="ZT2" s="46"/>
      <c r="ZU2" s="46"/>
      <c r="ZV2" s="46"/>
      <c r="ZW2" s="46"/>
      <c r="ZX2" s="46"/>
      <c r="ZY2" s="46"/>
      <c r="ZZ2" s="46"/>
      <c r="AAA2" s="46"/>
      <c r="AAB2" s="46"/>
      <c r="AAC2" s="46"/>
      <c r="AAD2" s="46"/>
      <c r="AAE2" s="46"/>
      <c r="AAF2" s="46"/>
      <c r="AAG2" s="46"/>
      <c r="AAH2" s="46"/>
      <c r="AAI2" s="46"/>
      <c r="AAJ2" s="46"/>
      <c r="AAK2" s="46"/>
      <c r="AAL2" s="46"/>
      <c r="AAM2" s="46"/>
      <c r="AAN2" s="46"/>
      <c r="AAO2" s="46"/>
      <c r="AAP2" s="46"/>
      <c r="AAQ2" s="46"/>
      <c r="AAR2" s="46"/>
      <c r="AAS2" s="46"/>
      <c r="AAT2" s="46"/>
      <c r="AAU2" s="46"/>
      <c r="AAV2" s="46"/>
      <c r="AAW2" s="46"/>
      <c r="AAX2" s="46"/>
      <c r="AAY2" s="46"/>
      <c r="AAZ2" s="46"/>
      <c r="ABA2" s="46"/>
      <c r="ABB2" s="46"/>
      <c r="ABC2" s="46"/>
      <c r="ABD2" s="46"/>
      <c r="ABE2" s="46"/>
      <c r="ABF2" s="46"/>
      <c r="ABG2" s="46"/>
      <c r="ABH2" s="46"/>
      <c r="ABI2" s="46"/>
      <c r="ABJ2" s="46"/>
      <c r="ABK2" s="46"/>
      <c r="ABL2" s="46"/>
      <c r="ABM2" s="46"/>
      <c r="ABN2" s="46"/>
      <c r="ABO2" s="46"/>
      <c r="ABP2" s="46"/>
      <c r="ABQ2" s="46"/>
      <c r="ABR2" s="46"/>
      <c r="ABS2" s="46"/>
      <c r="ABT2" s="46"/>
      <c r="ABU2" s="46"/>
      <c r="ABV2" s="46"/>
      <c r="ABW2" s="46"/>
      <c r="ABX2" s="46"/>
      <c r="ABY2" s="46"/>
      <c r="ABZ2" s="46"/>
      <c r="ACA2" s="46"/>
      <c r="ACB2" s="46"/>
      <c r="ACC2" s="46"/>
      <c r="ACD2" s="46"/>
      <c r="ACE2" s="46"/>
      <c r="ACF2" s="46"/>
      <c r="ACG2" s="46"/>
      <c r="ACH2" s="46"/>
      <c r="ACI2" s="46"/>
      <c r="ACJ2" s="46"/>
      <c r="ACK2" s="46"/>
      <c r="ACL2" s="46"/>
      <c r="ACM2" s="46"/>
      <c r="ACN2" s="46"/>
      <c r="ACO2" s="46"/>
      <c r="ACP2" s="46"/>
      <c r="ACQ2" s="46"/>
      <c r="ACR2" s="46"/>
      <c r="ACS2" s="46"/>
      <c r="ACT2" s="46"/>
      <c r="ACU2" s="46"/>
      <c r="ACV2" s="46"/>
      <c r="ACW2" s="46"/>
      <c r="ACX2" s="46"/>
      <c r="ACY2" s="46"/>
      <c r="ACZ2" s="46"/>
      <c r="ADA2" s="46"/>
      <c r="ADB2" s="46"/>
      <c r="ADC2" s="46"/>
      <c r="ADD2" s="46"/>
      <c r="ADE2" s="46"/>
      <c r="ADF2" s="46"/>
      <c r="ADG2" s="46"/>
      <c r="ADH2" s="46"/>
      <c r="ADI2" s="46"/>
      <c r="ADJ2" s="46"/>
      <c r="ADK2" s="46"/>
      <c r="ADL2" s="46"/>
      <c r="ADM2" s="46"/>
      <c r="ADN2" s="46"/>
      <c r="ADO2" s="46"/>
      <c r="ADP2" s="46"/>
      <c r="ADQ2" s="46"/>
      <c r="ADR2" s="46"/>
      <c r="ADS2" s="46"/>
      <c r="ADT2" s="46"/>
      <c r="ADU2" s="46"/>
      <c r="ADV2" s="46"/>
      <c r="ADW2" s="46"/>
      <c r="ADX2" s="46"/>
      <c r="ADY2" s="46"/>
      <c r="ADZ2" s="46"/>
      <c r="AEA2" s="46"/>
      <c r="AEB2" s="46"/>
      <c r="AEC2" s="46"/>
      <c r="AED2" s="46"/>
      <c r="AEE2" s="46"/>
      <c r="AEF2" s="46"/>
      <c r="AEG2" s="46"/>
      <c r="AEH2" s="46"/>
      <c r="AEI2" s="46"/>
      <c r="AEJ2" s="46"/>
      <c r="AEK2" s="46"/>
      <c r="AEL2" s="46"/>
      <c r="AEM2" s="46"/>
      <c r="AEN2" s="46"/>
      <c r="AEO2" s="46"/>
      <c r="AEP2" s="46"/>
      <c r="AEQ2" s="46"/>
      <c r="AER2" s="46"/>
      <c r="AES2" s="46"/>
      <c r="AET2" s="46"/>
      <c r="AEU2" s="46"/>
      <c r="AEV2" s="46"/>
      <c r="AEW2" s="46"/>
      <c r="AEX2" s="46"/>
      <c r="AEY2" s="46"/>
      <c r="AEZ2" s="46"/>
      <c r="AFA2" s="46"/>
      <c r="AFB2" s="46"/>
      <c r="AFC2" s="46"/>
      <c r="AFD2" s="46"/>
      <c r="AFE2" s="46"/>
      <c r="AFF2" s="46"/>
      <c r="AFG2" s="46"/>
      <c r="AFH2" s="46"/>
      <c r="AFI2" s="46"/>
      <c r="AFJ2" s="46"/>
      <c r="AFK2" s="46"/>
      <c r="AFL2" s="46"/>
      <c r="AFM2" s="46"/>
      <c r="AFN2" s="46"/>
      <c r="AFO2" s="46"/>
      <c r="AFP2" s="46"/>
      <c r="AFQ2" s="46"/>
      <c r="AFR2" s="46"/>
      <c r="AFS2" s="46"/>
      <c r="AFT2" s="46"/>
      <c r="AFU2" s="46"/>
      <c r="AFV2" s="46"/>
      <c r="AFW2" s="46"/>
      <c r="AFX2" s="46"/>
      <c r="AFY2" s="46"/>
      <c r="AFZ2" s="46"/>
      <c r="AGA2" s="46"/>
      <c r="AGB2" s="46"/>
      <c r="AGC2" s="46"/>
      <c r="AGD2" s="46"/>
      <c r="AGE2" s="46"/>
      <c r="AGF2" s="46"/>
      <c r="AGG2" s="46"/>
      <c r="AGH2" s="46"/>
      <c r="AGI2" s="46"/>
      <c r="AGJ2" s="46"/>
      <c r="AGK2" s="46"/>
      <c r="AGL2" s="46"/>
      <c r="AGM2" s="46"/>
      <c r="AGN2" s="46"/>
      <c r="AGO2" s="46"/>
      <c r="AGP2" s="46"/>
      <c r="AGQ2" s="46"/>
      <c r="AGR2" s="46"/>
      <c r="AGS2" s="46"/>
      <c r="AGT2" s="46"/>
      <c r="AGU2" s="46"/>
      <c r="AGV2" s="46"/>
      <c r="AGW2" s="46"/>
      <c r="AGX2" s="46"/>
      <c r="AGY2" s="46"/>
      <c r="AGZ2" s="46"/>
      <c r="AHA2" s="46"/>
      <c r="AHB2" s="46"/>
      <c r="AHC2" s="46"/>
      <c r="AHD2" s="46"/>
      <c r="AHE2" s="46"/>
      <c r="AHF2" s="46"/>
      <c r="AHG2" s="46"/>
      <c r="AHH2" s="46"/>
      <c r="AHI2" s="46"/>
      <c r="AHJ2" s="46"/>
      <c r="AHK2" s="46"/>
      <c r="AHL2" s="46"/>
      <c r="AHM2" s="46"/>
      <c r="AHN2" s="46"/>
      <c r="AHO2" s="46"/>
      <c r="AHP2" s="46"/>
      <c r="AHQ2" s="46"/>
      <c r="AHR2" s="46"/>
      <c r="AHS2" s="46"/>
      <c r="AHT2" s="46"/>
      <c r="AHU2" s="46"/>
      <c r="AHV2" s="46"/>
      <c r="AHW2" s="46"/>
      <c r="AHX2" s="46"/>
      <c r="AHY2" s="46"/>
      <c r="AHZ2" s="46"/>
      <c r="AIA2" s="46"/>
      <c r="AIB2" s="46"/>
      <c r="AIC2" s="46"/>
      <c r="AID2" s="46"/>
      <c r="AIE2" s="46"/>
      <c r="AIF2" s="46"/>
      <c r="AIG2" s="46"/>
      <c r="AIH2" s="46"/>
      <c r="AII2" s="46"/>
      <c r="AIJ2" s="46"/>
      <c r="AIK2" s="46"/>
      <c r="AIL2" s="46"/>
      <c r="AIM2" s="46"/>
      <c r="AIN2" s="46"/>
      <c r="AIO2" s="46"/>
      <c r="AIP2" s="46"/>
      <c r="AIQ2" s="46"/>
      <c r="AIR2" s="46"/>
      <c r="AIS2" s="46"/>
      <c r="AIT2" s="46"/>
      <c r="AIU2" s="46"/>
      <c r="AIV2" s="46"/>
      <c r="AIW2" s="46"/>
      <c r="AIX2" s="46"/>
      <c r="AIY2" s="46"/>
      <c r="AIZ2" s="46"/>
      <c r="AJA2" s="46"/>
      <c r="AJB2" s="46"/>
      <c r="AJC2" s="46"/>
      <c r="AJD2" s="46"/>
      <c r="AJE2" s="46"/>
      <c r="AJF2" s="46"/>
      <c r="AJG2" s="46"/>
      <c r="AJH2" s="46"/>
      <c r="AJI2" s="46"/>
      <c r="AJJ2" s="46"/>
      <c r="AJK2" s="46"/>
      <c r="AJL2" s="46"/>
      <c r="AJM2" s="46"/>
      <c r="AJN2" s="46"/>
      <c r="AJO2" s="46"/>
      <c r="AJP2" s="46"/>
      <c r="AJQ2" s="46"/>
      <c r="AJR2" s="46"/>
      <c r="AJS2" s="46"/>
      <c r="AJT2" s="46"/>
      <c r="AJU2" s="46"/>
      <c r="AJV2" s="46"/>
      <c r="AJW2" s="46"/>
      <c r="AJX2" s="46"/>
      <c r="AJY2" s="46"/>
      <c r="AJZ2" s="46"/>
      <c r="AKA2" s="46"/>
      <c r="AKB2" s="46"/>
      <c r="AKC2" s="46"/>
      <c r="AKD2" s="46"/>
      <c r="AKE2" s="46"/>
      <c r="AKF2" s="46"/>
      <c r="AKG2" s="46"/>
      <c r="AKH2" s="46"/>
      <c r="AKI2" s="46"/>
      <c r="AKJ2" s="46"/>
      <c r="AKK2" s="46"/>
      <c r="AKL2" s="46"/>
      <c r="AKM2" s="46"/>
      <c r="AKN2" s="46"/>
      <c r="AKO2" s="46"/>
      <c r="AKP2" s="46"/>
      <c r="AKQ2" s="46"/>
      <c r="AKR2" s="46"/>
      <c r="AKS2" s="46"/>
      <c r="AKT2" s="46"/>
      <c r="AKU2" s="46"/>
      <c r="AKV2" s="46"/>
      <c r="AKW2" s="46"/>
      <c r="AKX2" s="46"/>
      <c r="AKY2" s="46"/>
      <c r="AKZ2" s="46"/>
      <c r="ALA2" s="46"/>
      <c r="ALB2" s="46"/>
      <c r="ALC2" s="46"/>
      <c r="ALD2" s="46"/>
      <c r="ALE2" s="46"/>
      <c r="ALF2" s="46"/>
      <c r="ALG2" s="46"/>
      <c r="ALH2" s="46"/>
      <c r="ALI2" s="46"/>
      <c r="ALJ2" s="46"/>
      <c r="ALK2" s="46"/>
      <c r="ALL2" s="46"/>
      <c r="ALM2" s="46"/>
      <c r="ALN2" s="46"/>
      <c r="ALO2" s="46"/>
      <c r="ALP2" s="46"/>
      <c r="ALQ2" s="46"/>
      <c r="ALR2" s="46"/>
      <c r="ALS2" s="46"/>
      <c r="ALT2" s="46"/>
      <c r="ALU2" s="46"/>
      <c r="ALV2" s="46"/>
      <c r="ALW2" s="46"/>
      <c r="ALX2" s="46"/>
      <c r="ALY2" s="46"/>
      <c r="ALZ2" s="46"/>
      <c r="AMA2" s="46"/>
      <c r="AMB2" s="46"/>
      <c r="AMC2" s="46"/>
      <c r="AMD2" s="46"/>
      <c r="AME2" s="46"/>
      <c r="AMF2" s="46"/>
      <c r="AMG2" s="46"/>
      <c r="AMH2" s="46"/>
      <c r="AMI2" s="46"/>
      <c r="AMJ2" s="46"/>
      <c r="AMK2" s="46"/>
      <c r="AML2" s="46"/>
      <c r="AMM2" s="46"/>
      <c r="AMN2" s="46"/>
      <c r="AMO2" s="46"/>
      <c r="AMP2" s="46"/>
      <c r="AMQ2" s="46"/>
      <c r="AMR2" s="46"/>
      <c r="AMS2" s="46"/>
      <c r="AMT2" s="46"/>
      <c r="AMU2" s="46"/>
      <c r="AMV2" s="46"/>
      <c r="AMW2" s="46"/>
      <c r="AMX2" s="46"/>
      <c r="AMY2" s="46"/>
      <c r="AMZ2" s="46"/>
      <c r="ANA2" s="46"/>
      <c r="ANB2" s="46"/>
      <c r="ANC2" s="46"/>
      <c r="AND2" s="46"/>
      <c r="ANE2" s="46"/>
      <c r="ANF2" s="46"/>
      <c r="ANG2" s="46"/>
      <c r="ANH2" s="46"/>
      <c r="ANI2" s="46"/>
      <c r="ANJ2" s="46"/>
      <c r="ANK2" s="46"/>
      <c r="ANL2" s="46"/>
      <c r="ANM2" s="46"/>
      <c r="ANN2" s="46"/>
      <c r="ANO2" s="46"/>
      <c r="ANP2" s="46"/>
      <c r="ANQ2" s="46"/>
      <c r="ANR2" s="46"/>
      <c r="ANS2" s="46"/>
      <c r="ANT2" s="46"/>
      <c r="ANU2" s="46"/>
      <c r="ANV2" s="46"/>
      <c r="ANW2" s="46"/>
      <c r="ANX2" s="46"/>
      <c r="ANY2" s="46"/>
      <c r="ANZ2" s="46"/>
      <c r="AOA2" s="46"/>
      <c r="AOB2" s="46"/>
      <c r="AOC2" s="46"/>
      <c r="AOD2" s="46"/>
      <c r="AOE2" s="46"/>
      <c r="AOF2" s="46"/>
      <c r="AOG2" s="46"/>
      <c r="AOH2" s="46"/>
      <c r="AOI2" s="46"/>
      <c r="AOJ2" s="46"/>
      <c r="AOK2" s="46"/>
      <c r="AOL2" s="46"/>
      <c r="AOM2" s="46"/>
      <c r="AON2" s="46"/>
      <c r="AOO2" s="46"/>
      <c r="AOP2" s="46"/>
      <c r="AOQ2" s="46"/>
      <c r="AOR2" s="46"/>
      <c r="AOS2" s="46"/>
      <c r="AOT2" s="46"/>
      <c r="AOU2" s="46"/>
      <c r="AOV2" s="46"/>
      <c r="AOW2" s="46"/>
      <c r="AOX2" s="46"/>
      <c r="AOY2" s="46"/>
      <c r="AOZ2" s="46"/>
      <c r="APA2" s="46"/>
      <c r="APB2" s="46"/>
      <c r="APC2" s="46"/>
      <c r="APD2" s="46"/>
      <c r="APE2" s="46"/>
      <c r="APF2" s="46"/>
      <c r="APG2" s="46"/>
      <c r="APH2" s="46"/>
      <c r="API2" s="46"/>
      <c r="APJ2" s="46"/>
      <c r="APK2" s="46"/>
      <c r="APL2" s="46"/>
      <c r="APM2" s="46"/>
      <c r="APN2" s="46"/>
      <c r="APO2" s="46"/>
      <c r="APP2" s="46"/>
      <c r="APQ2" s="46"/>
      <c r="APR2" s="46"/>
      <c r="APS2" s="46"/>
      <c r="APT2" s="46"/>
      <c r="APU2" s="46"/>
      <c r="APV2" s="46"/>
      <c r="APW2" s="46"/>
      <c r="APX2" s="46"/>
      <c r="APY2" s="46"/>
      <c r="APZ2" s="46"/>
      <c r="AQA2" s="46"/>
      <c r="AQB2" s="46"/>
      <c r="AQC2" s="46"/>
      <c r="AQD2" s="46"/>
      <c r="AQE2" s="46"/>
      <c r="AQF2" s="46"/>
      <c r="AQG2" s="46"/>
      <c r="AQH2" s="46"/>
      <c r="AQI2" s="46"/>
      <c r="AQJ2" s="46"/>
      <c r="AQK2" s="46"/>
      <c r="AQL2" s="46"/>
      <c r="AQM2" s="46"/>
      <c r="AQN2" s="46"/>
      <c r="AQO2" s="46"/>
      <c r="AQP2" s="46"/>
      <c r="AQQ2" s="46"/>
      <c r="AQR2" s="46"/>
      <c r="AQS2" s="46"/>
      <c r="AQT2" s="46"/>
      <c r="AQU2" s="46"/>
      <c r="AQV2" s="46"/>
      <c r="AQW2" s="46"/>
      <c r="AQX2" s="46"/>
      <c r="AQY2" s="46"/>
      <c r="AQZ2" s="46"/>
      <c r="ARA2" s="46"/>
      <c r="ARB2" s="46"/>
      <c r="ARC2" s="46"/>
      <c r="ARD2" s="46"/>
      <c r="ARE2" s="46"/>
      <c r="ARF2" s="46"/>
      <c r="ARG2" s="46"/>
      <c r="ARH2" s="46"/>
      <c r="ARI2" s="46"/>
      <c r="ARJ2" s="46"/>
      <c r="ARK2" s="46"/>
      <c r="ARL2" s="46"/>
      <c r="ARM2" s="46"/>
      <c r="ARN2" s="46"/>
      <c r="ARO2" s="46"/>
      <c r="ARP2" s="46"/>
      <c r="ARQ2" s="46"/>
      <c r="ARR2" s="46"/>
      <c r="ARS2" s="46"/>
      <c r="ART2" s="46"/>
      <c r="ARU2" s="46"/>
      <c r="ARV2" s="46"/>
      <c r="ARW2" s="46"/>
      <c r="ARX2" s="46"/>
      <c r="ARY2" s="46"/>
      <c r="ARZ2" s="46"/>
      <c r="ASA2" s="46"/>
      <c r="ASB2" s="46"/>
      <c r="ASC2" s="46"/>
      <c r="ASD2" s="46"/>
      <c r="ASE2" s="46"/>
      <c r="ASF2" s="46"/>
      <c r="ASG2" s="46"/>
      <c r="ASH2" s="46"/>
      <c r="ASI2" s="46"/>
      <c r="ASJ2" s="46"/>
      <c r="ASK2" s="46"/>
      <c r="ASL2" s="46"/>
      <c r="ASM2" s="46"/>
      <c r="ASN2" s="46"/>
      <c r="ASO2" s="46"/>
      <c r="ASP2" s="46"/>
      <c r="ASQ2" s="46"/>
      <c r="ASR2" s="46"/>
      <c r="ASS2" s="46"/>
      <c r="AST2" s="46"/>
      <c r="ASU2" s="46"/>
      <c r="ASV2" s="46"/>
      <c r="ASW2" s="46"/>
      <c r="ASX2" s="46"/>
      <c r="ASY2" s="46"/>
      <c r="ASZ2" s="46"/>
      <c r="ATA2" s="46"/>
      <c r="ATB2" s="46"/>
      <c r="ATC2" s="46"/>
      <c r="ATD2" s="46"/>
      <c r="ATE2" s="46"/>
      <c r="ATF2" s="46"/>
      <c r="ATG2" s="46"/>
      <c r="ATH2" s="46"/>
      <c r="ATI2" s="46"/>
      <c r="ATJ2" s="46"/>
      <c r="ATK2" s="46"/>
      <c r="ATL2" s="46"/>
      <c r="ATM2" s="46"/>
      <c r="ATN2" s="46"/>
      <c r="ATO2" s="46"/>
      <c r="ATP2" s="46"/>
      <c r="ATQ2" s="46"/>
      <c r="ATR2" s="46"/>
      <c r="ATS2" s="46"/>
      <c r="ATT2" s="46"/>
      <c r="ATU2" s="46"/>
      <c r="ATV2" s="46"/>
      <c r="ATW2" s="46"/>
      <c r="ATX2" s="46"/>
      <c r="ATY2" s="46"/>
      <c r="ATZ2" s="46"/>
      <c r="AUA2" s="46"/>
      <c r="AUB2" s="46"/>
      <c r="AUC2" s="46"/>
      <c r="AUD2" s="46"/>
      <c r="AUE2" s="46"/>
      <c r="AUF2" s="46"/>
      <c r="AUG2" s="46"/>
      <c r="AUH2" s="46"/>
      <c r="AUI2" s="46"/>
      <c r="AUJ2" s="46"/>
      <c r="AUK2" s="46"/>
      <c r="AUL2" s="46"/>
      <c r="AUM2" s="46"/>
      <c r="AUN2" s="46"/>
      <c r="AUO2" s="46"/>
      <c r="AUP2" s="46"/>
      <c r="AUQ2" s="46"/>
      <c r="AUR2" s="46"/>
      <c r="AUS2" s="46"/>
      <c r="AUT2" s="46"/>
      <c r="AUU2" s="46"/>
      <c r="AUV2" s="46"/>
      <c r="AUW2" s="46"/>
      <c r="AUX2" s="46"/>
      <c r="AUY2" s="46"/>
      <c r="AUZ2" s="46"/>
      <c r="AVA2" s="46"/>
      <c r="AVB2" s="46"/>
      <c r="AVC2" s="46"/>
      <c r="AVD2" s="46"/>
      <c r="AVE2" s="46"/>
      <c r="AVF2" s="46"/>
      <c r="AVG2" s="46"/>
      <c r="AVH2" s="46"/>
      <c r="AVI2" s="46"/>
      <c r="AVJ2" s="46"/>
      <c r="AVK2" s="46"/>
      <c r="AVL2" s="46"/>
      <c r="AVM2" s="46"/>
      <c r="AVN2" s="46"/>
      <c r="AVO2" s="46"/>
      <c r="AVP2" s="46"/>
      <c r="AVQ2" s="46"/>
      <c r="AVR2" s="46"/>
      <c r="AVS2" s="46"/>
      <c r="AVT2" s="46"/>
      <c r="AVU2" s="46"/>
      <c r="AVV2" s="46"/>
      <c r="AVW2" s="46"/>
      <c r="AVX2" s="46"/>
      <c r="AVY2" s="46"/>
      <c r="AVZ2" s="46"/>
      <c r="AWA2" s="46"/>
      <c r="AWB2" s="46"/>
      <c r="AWC2" s="46"/>
      <c r="AWD2" s="46"/>
      <c r="AWE2" s="46"/>
      <c r="AWF2" s="46"/>
      <c r="AWG2" s="46"/>
      <c r="AWH2" s="46"/>
      <c r="AWI2" s="46"/>
      <c r="AWJ2" s="46"/>
      <c r="AWK2" s="46"/>
      <c r="AWL2" s="46"/>
      <c r="AWM2" s="46"/>
      <c r="AWN2" s="46"/>
      <c r="AWO2" s="46"/>
      <c r="AWP2" s="46"/>
      <c r="AWQ2" s="46"/>
      <c r="AWR2" s="46"/>
      <c r="AWS2" s="46"/>
      <c r="AWT2" s="46"/>
      <c r="AWU2" s="46"/>
      <c r="AWV2" s="46"/>
      <c r="AWW2" s="46"/>
      <c r="AWX2" s="46"/>
      <c r="AWY2" s="46"/>
      <c r="AWZ2" s="46"/>
      <c r="AXA2" s="46"/>
      <c r="AXB2" s="46"/>
      <c r="AXC2" s="46"/>
      <c r="AXD2" s="46"/>
      <c r="AXE2" s="46"/>
      <c r="AXF2" s="46"/>
      <c r="AXG2" s="46"/>
      <c r="AXH2" s="46"/>
      <c r="AXI2" s="46"/>
      <c r="AXJ2" s="46"/>
      <c r="AXK2" s="46"/>
      <c r="AXL2" s="46"/>
      <c r="AXM2" s="46"/>
      <c r="AXN2" s="46"/>
      <c r="AXO2" s="46"/>
      <c r="AXP2" s="46"/>
      <c r="AXQ2" s="46"/>
      <c r="AXR2" s="46"/>
      <c r="AXS2" s="46"/>
      <c r="AXT2" s="46"/>
      <c r="AXU2" s="46"/>
      <c r="AXV2" s="46"/>
      <c r="AXW2" s="46"/>
      <c r="AXX2" s="46"/>
      <c r="AXY2" s="46"/>
      <c r="AXZ2" s="46"/>
      <c r="AYA2" s="46"/>
      <c r="AYB2" s="46"/>
      <c r="AYC2" s="46"/>
      <c r="AYD2" s="46"/>
      <c r="AYE2" s="46"/>
      <c r="AYF2" s="46"/>
      <c r="AYG2" s="46"/>
      <c r="AYH2" s="46"/>
      <c r="AYI2" s="46"/>
      <c r="AYJ2" s="46"/>
      <c r="AYK2" s="46"/>
      <c r="AYL2" s="46"/>
      <c r="AYM2" s="46"/>
      <c r="AYN2" s="46"/>
      <c r="AYO2" s="46"/>
      <c r="AYP2" s="46"/>
      <c r="AYQ2" s="46"/>
      <c r="AYR2" s="46"/>
      <c r="AYS2" s="46"/>
      <c r="AYT2" s="46"/>
      <c r="AYU2" s="46"/>
      <c r="AYV2" s="46"/>
      <c r="AYW2" s="46"/>
      <c r="AYX2" s="46"/>
      <c r="AYY2" s="46"/>
      <c r="AYZ2" s="46"/>
      <c r="AZA2" s="46"/>
      <c r="AZB2" s="46"/>
      <c r="AZC2" s="46"/>
      <c r="AZD2" s="46"/>
      <c r="AZE2" s="46"/>
      <c r="AZF2" s="46"/>
      <c r="AZG2" s="46"/>
      <c r="AZH2" s="46"/>
      <c r="AZI2" s="46"/>
      <c r="AZJ2" s="46"/>
      <c r="AZK2" s="46"/>
      <c r="AZL2" s="46"/>
      <c r="AZM2" s="46"/>
      <c r="AZN2" s="46"/>
      <c r="AZO2" s="46"/>
      <c r="AZP2" s="46"/>
      <c r="AZQ2" s="46"/>
      <c r="AZR2" s="46"/>
      <c r="AZS2" s="46"/>
      <c r="AZT2" s="46"/>
      <c r="AZU2" s="46"/>
      <c r="AZV2" s="46"/>
      <c r="AZW2" s="46"/>
      <c r="AZX2" s="46"/>
      <c r="AZY2" s="46"/>
      <c r="AZZ2" s="46"/>
      <c r="BAA2" s="46"/>
      <c r="BAB2" s="46"/>
      <c r="BAC2" s="46"/>
      <c r="BAD2" s="46"/>
      <c r="BAE2" s="46"/>
      <c r="BAF2" s="46"/>
      <c r="BAG2" s="46"/>
      <c r="BAH2" s="46"/>
      <c r="BAI2" s="46"/>
      <c r="BAJ2" s="46"/>
      <c r="BAK2" s="46"/>
      <c r="BAL2" s="46"/>
      <c r="BAM2" s="46"/>
      <c r="BAN2" s="46"/>
      <c r="BAO2" s="46"/>
      <c r="BAP2" s="46"/>
      <c r="BAQ2" s="46"/>
      <c r="BAR2" s="46"/>
      <c r="BAS2" s="46"/>
      <c r="BAT2" s="46"/>
      <c r="BAU2" s="46"/>
      <c r="BAV2" s="46"/>
      <c r="BAW2" s="46"/>
      <c r="BAX2" s="46"/>
      <c r="BAY2" s="46"/>
      <c r="BAZ2" s="46"/>
      <c r="BBA2" s="46"/>
      <c r="BBB2" s="46"/>
      <c r="BBC2" s="46"/>
      <c r="BBD2" s="46"/>
      <c r="BBE2" s="46"/>
      <c r="BBF2" s="46"/>
      <c r="BBG2" s="46"/>
      <c r="BBH2" s="46"/>
      <c r="BBI2" s="46"/>
      <c r="BBJ2" s="46"/>
      <c r="BBK2" s="46"/>
      <c r="BBL2" s="46"/>
      <c r="BBM2" s="46"/>
      <c r="BBN2" s="46"/>
      <c r="BBO2" s="46"/>
      <c r="BBP2" s="46"/>
      <c r="BBQ2" s="46"/>
      <c r="BBR2" s="46"/>
      <c r="BBS2" s="46"/>
      <c r="BBT2" s="46"/>
      <c r="BBU2" s="46"/>
      <c r="BBV2" s="46"/>
      <c r="BBW2" s="46"/>
      <c r="BBX2" s="46"/>
      <c r="BBY2" s="46"/>
      <c r="BBZ2" s="46"/>
      <c r="BCA2" s="46"/>
      <c r="BCB2" s="46"/>
      <c r="BCC2" s="46"/>
      <c r="BCD2" s="46"/>
      <c r="BCE2" s="46"/>
      <c r="BCF2" s="46"/>
      <c r="BCG2" s="46"/>
      <c r="BCH2" s="46"/>
      <c r="BCI2" s="46"/>
      <c r="BCJ2" s="46"/>
      <c r="BCK2" s="46"/>
      <c r="BCL2" s="46"/>
      <c r="BCM2" s="46"/>
      <c r="BCN2" s="46"/>
      <c r="BCO2" s="46"/>
      <c r="BCP2" s="46"/>
      <c r="BCQ2" s="46"/>
      <c r="BCR2" s="46"/>
      <c r="BCS2" s="46"/>
      <c r="BCT2" s="46"/>
      <c r="BCU2" s="46"/>
      <c r="BCV2" s="46"/>
      <c r="BCW2" s="46"/>
      <c r="BCX2" s="46"/>
      <c r="BCY2" s="46"/>
      <c r="BCZ2" s="46"/>
      <c r="BDA2" s="46"/>
      <c r="BDB2" s="46"/>
      <c r="BDC2" s="46"/>
      <c r="BDD2" s="46"/>
      <c r="BDE2" s="46"/>
      <c r="BDF2" s="46"/>
      <c r="BDG2" s="46"/>
      <c r="BDH2" s="46"/>
      <c r="BDI2" s="46"/>
      <c r="BDJ2" s="46"/>
      <c r="BDK2" s="46"/>
      <c r="BDL2" s="46"/>
      <c r="BDM2" s="46"/>
      <c r="BDN2" s="46"/>
      <c r="BDO2" s="46"/>
      <c r="BDP2" s="46"/>
      <c r="BDQ2" s="46"/>
      <c r="BDR2" s="46"/>
      <c r="BDS2" s="46"/>
      <c r="BDT2" s="46"/>
      <c r="BDU2" s="46"/>
      <c r="BDV2" s="46"/>
      <c r="BDW2" s="46"/>
      <c r="BDX2" s="46"/>
      <c r="BDY2" s="46"/>
      <c r="BDZ2" s="46"/>
      <c r="BEA2" s="46"/>
      <c r="BEB2" s="46"/>
      <c r="BEC2" s="46"/>
      <c r="BED2" s="46"/>
      <c r="BEE2" s="46"/>
      <c r="BEF2" s="46"/>
      <c r="BEG2" s="46"/>
      <c r="BEH2" s="46"/>
      <c r="BEI2" s="46"/>
      <c r="BEJ2" s="46"/>
      <c r="BEK2" s="46"/>
      <c r="BEL2" s="46"/>
      <c r="BEM2" s="46"/>
      <c r="BEN2" s="46"/>
      <c r="BEO2" s="46"/>
      <c r="BEP2" s="46"/>
      <c r="BEQ2" s="46"/>
      <c r="BER2" s="46"/>
      <c r="BES2" s="46"/>
      <c r="BET2" s="46"/>
      <c r="BEU2" s="46"/>
      <c r="BEV2" s="46"/>
      <c r="BEW2" s="46"/>
      <c r="BEX2" s="46"/>
      <c r="BEY2" s="46"/>
      <c r="BEZ2" s="46"/>
      <c r="BFA2" s="46"/>
      <c r="BFB2" s="46"/>
      <c r="BFC2" s="46"/>
      <c r="BFD2" s="46"/>
      <c r="BFE2" s="46"/>
      <c r="BFF2" s="46"/>
      <c r="BFG2" s="46"/>
      <c r="BFH2" s="46"/>
      <c r="BFI2" s="46"/>
      <c r="BFJ2" s="46"/>
      <c r="BFK2" s="46"/>
      <c r="BFL2" s="46"/>
      <c r="BFM2" s="46"/>
      <c r="BFN2" s="46"/>
      <c r="BFO2" s="46"/>
      <c r="BFP2" s="46"/>
      <c r="BFQ2" s="46"/>
      <c r="BFR2" s="46"/>
      <c r="BFS2" s="46"/>
      <c r="BFT2" s="46"/>
      <c r="BFU2" s="46"/>
      <c r="BFV2" s="46"/>
      <c r="BFW2" s="46"/>
      <c r="BFX2" s="46"/>
      <c r="BFY2" s="46"/>
      <c r="BFZ2" s="46"/>
      <c r="BGA2" s="46"/>
      <c r="BGB2" s="46"/>
      <c r="BGC2" s="46"/>
      <c r="BGD2" s="46"/>
      <c r="BGE2" s="46"/>
      <c r="BGF2" s="46"/>
      <c r="BGG2" s="46"/>
      <c r="BGH2" s="46"/>
      <c r="BGI2" s="46"/>
      <c r="BGJ2" s="46"/>
      <c r="BGK2" s="46"/>
      <c r="BGL2" s="46"/>
      <c r="BGM2" s="46"/>
      <c r="BGN2" s="46"/>
      <c r="BGO2" s="46"/>
      <c r="BGP2" s="46"/>
      <c r="BGQ2" s="46"/>
      <c r="BGR2" s="46"/>
      <c r="BGS2" s="46"/>
      <c r="BGT2" s="46"/>
      <c r="BGU2" s="46"/>
      <c r="BGV2" s="46"/>
      <c r="BGW2" s="46"/>
      <c r="BGX2" s="46"/>
      <c r="BGY2" s="46"/>
      <c r="BGZ2" s="46"/>
      <c r="BHA2" s="46"/>
      <c r="BHB2" s="46"/>
      <c r="BHC2" s="46"/>
      <c r="BHD2" s="46"/>
      <c r="BHE2" s="46"/>
      <c r="BHF2" s="46"/>
      <c r="BHG2" s="46"/>
      <c r="BHH2" s="46"/>
      <c r="BHI2" s="46"/>
      <c r="BHJ2" s="46"/>
      <c r="BHK2" s="46"/>
      <c r="BHL2" s="46"/>
      <c r="BHM2" s="46"/>
      <c r="BHN2" s="46"/>
      <c r="BHO2" s="46"/>
      <c r="BHP2" s="46"/>
      <c r="BHQ2" s="46"/>
      <c r="BHR2" s="46"/>
      <c r="BHS2" s="46"/>
      <c r="BHT2" s="46"/>
      <c r="BHU2" s="46"/>
      <c r="BHV2" s="46"/>
      <c r="BHW2" s="46"/>
      <c r="BHX2" s="46"/>
      <c r="BHY2" s="46"/>
      <c r="BHZ2" s="46"/>
      <c r="BIA2" s="46"/>
      <c r="BIB2" s="46"/>
      <c r="BIC2" s="46"/>
      <c r="BID2" s="46"/>
      <c r="BIE2" s="46"/>
      <c r="BIF2" s="46"/>
      <c r="BIG2" s="46"/>
      <c r="BIH2" s="46"/>
      <c r="BII2" s="46"/>
      <c r="BIJ2" s="46"/>
      <c r="BIK2" s="46"/>
      <c r="BIL2" s="46"/>
      <c r="BIM2" s="46"/>
      <c r="BIN2" s="46"/>
      <c r="BIO2" s="46"/>
      <c r="BIP2" s="46"/>
      <c r="BIQ2" s="46"/>
      <c r="BIR2" s="46"/>
      <c r="BIS2" s="46"/>
      <c r="BIT2" s="46"/>
      <c r="BIU2" s="46"/>
      <c r="BIV2" s="46"/>
      <c r="BIW2" s="46"/>
      <c r="BIX2" s="46"/>
      <c r="BIY2" s="46"/>
      <c r="BIZ2" s="46"/>
      <c r="BJA2" s="46"/>
      <c r="BJB2" s="46"/>
      <c r="BJC2" s="46"/>
      <c r="BJD2" s="46"/>
      <c r="BJE2" s="46"/>
      <c r="BJF2" s="46"/>
      <c r="BJG2" s="46"/>
      <c r="BJH2" s="46"/>
      <c r="BJI2" s="46"/>
      <c r="BJJ2" s="46"/>
      <c r="BJK2" s="46"/>
      <c r="BJL2" s="46"/>
      <c r="BJM2" s="46"/>
      <c r="BJN2" s="46"/>
      <c r="BJO2" s="46"/>
      <c r="BJP2" s="46"/>
      <c r="BJQ2" s="46"/>
      <c r="BJR2" s="46"/>
      <c r="BJS2" s="46"/>
      <c r="BJT2" s="46"/>
      <c r="BJU2" s="46"/>
      <c r="BJV2" s="46"/>
      <c r="BJW2" s="46"/>
      <c r="BJX2" s="46"/>
      <c r="BJY2" s="46"/>
      <c r="BJZ2" s="46"/>
      <c r="BKA2" s="46"/>
      <c r="BKB2" s="46"/>
      <c r="BKC2" s="46"/>
      <c r="BKD2" s="46"/>
      <c r="BKE2" s="46"/>
      <c r="BKF2" s="46"/>
      <c r="BKG2" s="46"/>
      <c r="BKH2" s="46"/>
      <c r="BKI2" s="46"/>
      <c r="BKJ2" s="46"/>
      <c r="BKK2" s="46"/>
      <c r="BKL2" s="46"/>
      <c r="BKM2" s="46"/>
      <c r="BKN2" s="46"/>
      <c r="BKO2" s="46"/>
      <c r="BKP2" s="46"/>
      <c r="BKQ2" s="46"/>
      <c r="BKR2" s="46"/>
      <c r="BKS2" s="46"/>
      <c r="BKT2" s="46"/>
      <c r="BKU2" s="46"/>
      <c r="BKV2" s="46"/>
      <c r="BKW2" s="46"/>
      <c r="BKX2" s="46"/>
      <c r="BKY2" s="46"/>
      <c r="BKZ2" s="46"/>
      <c r="BLA2" s="46"/>
      <c r="BLB2" s="46"/>
      <c r="BLC2" s="46"/>
      <c r="BLD2" s="46"/>
      <c r="BLE2" s="46"/>
      <c r="BLF2" s="46"/>
      <c r="BLG2" s="46"/>
      <c r="BLH2" s="46"/>
      <c r="BLI2" s="46"/>
      <c r="BLJ2" s="46"/>
      <c r="BLK2" s="46"/>
      <c r="BLL2" s="46"/>
      <c r="BLM2" s="46"/>
      <c r="BLN2" s="46"/>
      <c r="BLO2" s="46"/>
      <c r="BLP2" s="46"/>
      <c r="BLQ2" s="46"/>
      <c r="BLR2" s="46"/>
      <c r="BLS2" s="46"/>
      <c r="BLT2" s="46"/>
      <c r="BLU2" s="46"/>
      <c r="BLV2" s="46"/>
      <c r="BLW2" s="46"/>
      <c r="BLX2" s="46"/>
      <c r="BLY2" s="46"/>
      <c r="BLZ2" s="46"/>
      <c r="BMA2" s="46"/>
      <c r="BMB2" s="46"/>
      <c r="BMC2" s="46"/>
      <c r="BMD2" s="46"/>
      <c r="BME2" s="46"/>
      <c r="BMF2" s="46"/>
      <c r="BMG2" s="46"/>
      <c r="BMH2" s="46"/>
      <c r="BMI2" s="46"/>
      <c r="BMJ2" s="46"/>
      <c r="BMK2" s="46"/>
      <c r="BML2" s="46"/>
      <c r="BMM2" s="46"/>
      <c r="BMN2" s="46"/>
      <c r="BMO2" s="46"/>
      <c r="BMP2" s="46"/>
      <c r="BMQ2" s="46"/>
      <c r="BMR2" s="46"/>
      <c r="BMS2" s="46"/>
      <c r="BMT2" s="46"/>
      <c r="BMU2" s="46"/>
      <c r="BMV2" s="46"/>
      <c r="BMW2" s="46"/>
      <c r="BMX2" s="46"/>
      <c r="BMY2" s="46"/>
      <c r="BMZ2" s="46"/>
      <c r="BNA2" s="46"/>
      <c r="BNB2" s="46"/>
      <c r="BNC2" s="46"/>
      <c r="BND2" s="46"/>
      <c r="BNE2" s="46"/>
      <c r="BNF2" s="46"/>
      <c r="BNG2" s="46"/>
      <c r="BNH2" s="46"/>
      <c r="BNI2" s="46"/>
      <c r="BNJ2" s="46"/>
      <c r="BNK2" s="46"/>
      <c r="BNL2" s="46"/>
      <c r="BNM2" s="46"/>
      <c r="BNN2" s="46"/>
      <c r="BNO2" s="46"/>
      <c r="BNP2" s="46"/>
      <c r="BNQ2" s="46"/>
      <c r="BNR2" s="46"/>
      <c r="BNS2" s="46"/>
      <c r="BNT2" s="46"/>
      <c r="BNU2" s="46"/>
      <c r="BNV2" s="46"/>
      <c r="BNW2" s="46"/>
      <c r="BNX2" s="46"/>
      <c r="BNY2" s="46"/>
      <c r="BNZ2" s="46"/>
      <c r="BOA2" s="46"/>
      <c r="BOB2" s="46"/>
      <c r="BOC2" s="46"/>
      <c r="BOD2" s="46"/>
      <c r="BOE2" s="46"/>
      <c r="BOF2" s="46"/>
      <c r="BOG2" s="46"/>
      <c r="BOH2" s="46"/>
      <c r="BOI2" s="46"/>
      <c r="BOJ2" s="46"/>
      <c r="BOK2" s="46"/>
      <c r="BOL2" s="46"/>
      <c r="BOM2" s="46"/>
      <c r="BON2" s="46"/>
      <c r="BOO2" s="46"/>
      <c r="BOP2" s="46"/>
      <c r="BOQ2" s="46"/>
      <c r="BOR2" s="46"/>
      <c r="BOS2" s="46"/>
      <c r="BOT2" s="46"/>
      <c r="BOU2" s="46"/>
      <c r="BOV2" s="46"/>
      <c r="BOW2" s="46"/>
      <c r="BOX2" s="46"/>
      <c r="BOY2" s="46"/>
      <c r="BOZ2" s="46"/>
      <c r="BPA2" s="46"/>
      <c r="BPB2" s="46"/>
      <c r="BPC2" s="46"/>
      <c r="BPD2" s="46"/>
      <c r="BPE2" s="46"/>
      <c r="BPF2" s="46"/>
      <c r="BPG2" s="46"/>
      <c r="BPH2" s="46"/>
      <c r="BPI2" s="46"/>
      <c r="BPJ2" s="46"/>
      <c r="BPK2" s="46"/>
      <c r="BPL2" s="46"/>
      <c r="BPM2" s="46"/>
      <c r="BPN2" s="46"/>
      <c r="BPO2" s="46"/>
      <c r="BPP2" s="46"/>
      <c r="BPQ2" s="46"/>
      <c r="BPR2" s="46"/>
      <c r="BPS2" s="46"/>
      <c r="BPT2" s="46"/>
      <c r="BPU2" s="46"/>
      <c r="BPV2" s="46"/>
      <c r="BPW2" s="46"/>
      <c r="BPX2" s="46"/>
      <c r="BPY2" s="46"/>
      <c r="BPZ2" s="46"/>
      <c r="BQA2" s="46"/>
      <c r="BQB2" s="46"/>
      <c r="BQC2" s="46"/>
      <c r="BQD2" s="46"/>
      <c r="BQE2" s="46"/>
      <c r="BQF2" s="46"/>
      <c r="BQG2" s="46"/>
      <c r="BQH2" s="46"/>
      <c r="BQI2" s="46"/>
      <c r="BQJ2" s="46"/>
      <c r="BQK2" s="46"/>
      <c r="BQL2" s="46"/>
      <c r="BQM2" s="46"/>
      <c r="BQN2" s="46"/>
      <c r="BQO2" s="46"/>
      <c r="BQP2" s="46"/>
      <c r="BQQ2" s="46"/>
      <c r="BQR2" s="46"/>
      <c r="BQS2" s="46"/>
      <c r="BQT2" s="46"/>
      <c r="BQU2" s="46"/>
      <c r="BQV2" s="46"/>
      <c r="BQW2" s="46"/>
      <c r="BQX2" s="46"/>
      <c r="BQY2" s="46"/>
      <c r="BQZ2" s="46"/>
      <c r="BRA2" s="46"/>
      <c r="BRB2" s="46"/>
      <c r="BRC2" s="46"/>
      <c r="BRD2" s="46"/>
      <c r="BRE2" s="46"/>
      <c r="BRF2" s="46"/>
      <c r="BRG2" s="46"/>
      <c r="BRH2" s="46"/>
      <c r="BRI2" s="46"/>
      <c r="BRJ2" s="46"/>
      <c r="BRK2" s="46"/>
      <c r="BRL2" s="46"/>
      <c r="BRM2" s="46"/>
      <c r="BRN2" s="46"/>
      <c r="BRO2" s="46"/>
      <c r="BRP2" s="46"/>
      <c r="BRQ2" s="46"/>
      <c r="BRR2" s="46"/>
      <c r="BRS2" s="46"/>
      <c r="BRT2" s="46"/>
      <c r="BRU2" s="46"/>
      <c r="BRV2" s="46"/>
      <c r="BRW2" s="46"/>
      <c r="BRX2" s="46"/>
      <c r="BRY2" s="46"/>
      <c r="BRZ2" s="46"/>
      <c r="BSA2" s="46"/>
      <c r="BSB2" s="46"/>
      <c r="BSC2" s="46"/>
      <c r="BSD2" s="46"/>
      <c r="BSE2" s="46"/>
      <c r="BSF2" s="46"/>
      <c r="BSG2" s="46"/>
      <c r="BSH2" s="46"/>
      <c r="BSI2" s="46"/>
      <c r="BSJ2" s="46"/>
      <c r="BSK2" s="46"/>
      <c r="BSL2" s="46"/>
      <c r="BSM2" s="46"/>
      <c r="BSN2" s="46"/>
      <c r="BSO2" s="46"/>
      <c r="BSP2" s="46"/>
      <c r="BSQ2" s="46"/>
      <c r="BSR2" s="46"/>
      <c r="BSS2" s="46"/>
      <c r="BST2" s="46"/>
      <c r="BSU2" s="46"/>
      <c r="BSV2" s="46"/>
      <c r="BSW2" s="46"/>
      <c r="BSX2" s="46"/>
      <c r="BSY2" s="46"/>
      <c r="BSZ2" s="46"/>
      <c r="BTA2" s="46"/>
      <c r="BTB2" s="46"/>
      <c r="BTC2" s="46"/>
      <c r="BTD2" s="46"/>
      <c r="BTE2" s="46"/>
      <c r="BTF2" s="46"/>
      <c r="BTG2" s="46"/>
      <c r="BTH2" s="46"/>
      <c r="BTI2" s="46"/>
      <c r="BTJ2" s="46"/>
      <c r="BTK2" s="46"/>
      <c r="BTL2" s="46"/>
      <c r="BTM2" s="46"/>
      <c r="BTN2" s="46"/>
      <c r="BTO2" s="46"/>
      <c r="BTP2" s="46"/>
      <c r="BTQ2" s="46"/>
      <c r="BTR2" s="46"/>
      <c r="BTS2" s="46"/>
      <c r="BTT2" s="46"/>
      <c r="BTU2" s="46"/>
      <c r="BTV2" s="46"/>
      <c r="BTW2" s="46"/>
      <c r="BTX2" s="46"/>
      <c r="BTY2" s="46"/>
      <c r="BTZ2" s="46"/>
      <c r="BUA2" s="46"/>
      <c r="BUB2" s="46"/>
      <c r="BUC2" s="46"/>
      <c r="BUD2" s="46"/>
      <c r="BUE2" s="46"/>
      <c r="BUF2" s="46"/>
      <c r="BUG2" s="46"/>
      <c r="BUH2" s="46"/>
      <c r="BUI2" s="46"/>
      <c r="BUJ2" s="46"/>
      <c r="BUK2" s="46"/>
      <c r="BUL2" s="46"/>
      <c r="BUM2" s="46"/>
      <c r="BUN2" s="46"/>
      <c r="BUO2" s="46"/>
      <c r="BUP2" s="46"/>
      <c r="BUQ2" s="46"/>
      <c r="BUR2" s="46"/>
      <c r="BUS2" s="46"/>
      <c r="BUT2" s="46"/>
      <c r="BUU2" s="46"/>
      <c r="BUV2" s="46"/>
      <c r="BUW2" s="46"/>
      <c r="BUX2" s="46"/>
      <c r="BUY2" s="46"/>
      <c r="BUZ2" s="46"/>
      <c r="BVA2" s="46"/>
      <c r="BVB2" s="46"/>
      <c r="BVC2" s="46"/>
      <c r="BVD2" s="46"/>
      <c r="BVE2" s="46"/>
      <c r="BVF2" s="46"/>
      <c r="BVG2" s="46"/>
      <c r="BVH2" s="46"/>
      <c r="BVI2" s="46"/>
      <c r="BVJ2" s="46"/>
      <c r="BVK2" s="46"/>
      <c r="BVL2" s="46"/>
      <c r="BVM2" s="46"/>
      <c r="BVN2" s="46"/>
      <c r="BVO2" s="46"/>
      <c r="BVP2" s="46"/>
      <c r="BVQ2" s="46"/>
      <c r="BVR2" s="46"/>
      <c r="BVS2" s="46"/>
      <c r="BVT2" s="46"/>
      <c r="BVU2" s="46"/>
      <c r="BVV2" s="46"/>
      <c r="BVW2" s="46"/>
      <c r="BVX2" s="46"/>
      <c r="BVY2" s="46"/>
      <c r="BVZ2" s="46"/>
      <c r="BWA2" s="46"/>
      <c r="BWB2" s="46"/>
      <c r="BWC2" s="46"/>
      <c r="BWD2" s="46"/>
      <c r="BWE2" s="46"/>
      <c r="BWF2" s="46"/>
      <c r="BWG2" s="46"/>
      <c r="BWH2" s="46"/>
      <c r="BWI2" s="46"/>
      <c r="BWJ2" s="46"/>
      <c r="BWK2" s="46"/>
      <c r="BWL2" s="46"/>
      <c r="BWM2" s="46"/>
      <c r="BWN2" s="46"/>
      <c r="BWO2" s="46"/>
      <c r="BWP2" s="46"/>
      <c r="BWQ2" s="46"/>
      <c r="BWR2" s="46"/>
      <c r="BWS2" s="46"/>
      <c r="BWT2" s="46"/>
      <c r="BWU2" s="46"/>
      <c r="BWV2" s="46"/>
      <c r="BWW2" s="46"/>
      <c r="BWX2" s="46"/>
      <c r="BWY2" s="46"/>
      <c r="BWZ2" s="46"/>
      <c r="BXA2" s="46"/>
      <c r="BXB2" s="46"/>
      <c r="BXC2" s="46"/>
      <c r="BXD2" s="46"/>
      <c r="BXE2" s="46"/>
      <c r="BXF2" s="46"/>
      <c r="BXG2" s="46"/>
      <c r="BXH2" s="46"/>
      <c r="BXI2" s="46"/>
      <c r="BXJ2" s="46"/>
      <c r="BXK2" s="46"/>
      <c r="BXL2" s="46"/>
      <c r="BXM2" s="46"/>
      <c r="BXN2" s="46"/>
      <c r="BXO2" s="46"/>
      <c r="BXP2" s="46"/>
      <c r="BXQ2" s="46"/>
      <c r="BXR2" s="46"/>
      <c r="BXS2" s="46"/>
      <c r="BXT2" s="46"/>
      <c r="BXU2" s="46"/>
      <c r="BXV2" s="46"/>
      <c r="BXW2" s="46"/>
      <c r="BXX2" s="46"/>
      <c r="BXY2" s="46"/>
      <c r="BXZ2" s="46"/>
      <c r="BYA2" s="46"/>
      <c r="BYB2" s="46"/>
      <c r="BYC2" s="46"/>
      <c r="BYD2" s="46"/>
      <c r="BYE2" s="46"/>
      <c r="BYF2" s="46"/>
      <c r="BYG2" s="46"/>
      <c r="BYH2" s="46"/>
      <c r="BYI2" s="46"/>
      <c r="BYJ2" s="46"/>
      <c r="BYK2" s="46"/>
      <c r="BYL2" s="46"/>
      <c r="BYM2" s="46"/>
      <c r="BYN2" s="46"/>
      <c r="BYO2" s="46"/>
      <c r="BYP2" s="46"/>
      <c r="BYQ2" s="46"/>
      <c r="BYR2" s="46"/>
      <c r="BYS2" s="46"/>
      <c r="BYT2" s="46"/>
      <c r="BYU2" s="46"/>
      <c r="BYV2" s="46"/>
      <c r="BYW2" s="46"/>
      <c r="BYX2" s="46"/>
      <c r="BYY2" s="46"/>
      <c r="BYZ2" s="46"/>
      <c r="BZA2" s="46"/>
      <c r="BZB2" s="46"/>
      <c r="BZC2" s="46"/>
      <c r="BZD2" s="46"/>
      <c r="BZE2" s="46"/>
      <c r="BZF2" s="46"/>
      <c r="BZG2" s="46"/>
      <c r="BZH2" s="46"/>
      <c r="BZI2" s="46"/>
      <c r="BZJ2" s="46"/>
      <c r="BZK2" s="46"/>
      <c r="BZL2" s="46"/>
      <c r="BZM2" s="46"/>
      <c r="BZN2" s="46"/>
      <c r="BZO2" s="46"/>
      <c r="BZP2" s="46"/>
      <c r="BZQ2" s="46"/>
      <c r="BZR2" s="46"/>
      <c r="BZS2" s="46"/>
      <c r="BZT2" s="46"/>
      <c r="BZU2" s="46"/>
      <c r="BZV2" s="46"/>
      <c r="BZW2" s="46"/>
      <c r="BZX2" s="46"/>
      <c r="BZY2" s="46"/>
      <c r="BZZ2" s="46"/>
      <c r="CAA2" s="46"/>
      <c r="CAB2" s="46"/>
      <c r="CAC2" s="46"/>
      <c r="CAD2" s="46"/>
      <c r="CAE2" s="46"/>
      <c r="CAF2" s="46"/>
      <c r="CAG2" s="46"/>
      <c r="CAH2" s="46"/>
      <c r="CAI2" s="46"/>
      <c r="CAJ2" s="46"/>
      <c r="CAK2" s="46"/>
      <c r="CAL2" s="46"/>
      <c r="CAM2" s="46"/>
      <c r="CAN2" s="46"/>
      <c r="CAO2" s="46"/>
      <c r="CAP2" s="46"/>
      <c r="CAQ2" s="46"/>
      <c r="CAR2" s="46"/>
      <c r="CAS2" s="46"/>
      <c r="CAT2" s="46"/>
      <c r="CAU2" s="46"/>
      <c r="CAV2" s="46"/>
      <c r="CAW2" s="46"/>
      <c r="CAX2" s="46"/>
      <c r="CAY2" s="46"/>
      <c r="CAZ2" s="46"/>
      <c r="CBA2" s="46"/>
      <c r="CBB2" s="46"/>
      <c r="CBC2" s="46"/>
      <c r="CBD2" s="46"/>
      <c r="CBE2" s="46"/>
      <c r="CBF2" s="46"/>
      <c r="CBG2" s="46"/>
      <c r="CBH2" s="46"/>
      <c r="CBI2" s="46"/>
      <c r="CBJ2" s="46"/>
      <c r="CBK2" s="46"/>
      <c r="CBL2" s="46"/>
      <c r="CBM2" s="46"/>
      <c r="CBN2" s="46"/>
      <c r="CBO2" s="46"/>
      <c r="CBP2" s="46"/>
      <c r="CBQ2" s="46"/>
      <c r="CBR2" s="46"/>
      <c r="CBS2" s="46"/>
      <c r="CBT2" s="46"/>
      <c r="CBU2" s="46"/>
      <c r="CBV2" s="46"/>
      <c r="CBW2" s="46"/>
      <c r="CBX2" s="46"/>
      <c r="CBY2" s="46"/>
      <c r="CBZ2" s="46"/>
      <c r="CCA2" s="46"/>
      <c r="CCB2" s="46"/>
      <c r="CCC2" s="46"/>
      <c r="CCD2" s="46"/>
      <c r="CCE2" s="46"/>
      <c r="CCF2" s="46"/>
      <c r="CCG2" s="46"/>
      <c r="CCH2" s="46"/>
      <c r="CCI2" s="46"/>
      <c r="CCJ2" s="46"/>
      <c r="CCK2" s="46"/>
      <c r="CCL2" s="46"/>
      <c r="CCM2" s="46"/>
      <c r="CCN2" s="46"/>
      <c r="CCO2" s="46"/>
      <c r="CCP2" s="46"/>
      <c r="CCQ2" s="46"/>
      <c r="CCR2" s="46"/>
      <c r="CCS2" s="46"/>
      <c r="CCT2" s="46"/>
      <c r="CCU2" s="46"/>
      <c r="CCV2" s="46"/>
      <c r="CCW2" s="46"/>
      <c r="CCX2" s="46"/>
      <c r="CCY2" s="46"/>
      <c r="CCZ2" s="46"/>
      <c r="CDA2" s="46"/>
      <c r="CDB2" s="46"/>
      <c r="CDC2" s="46"/>
      <c r="CDD2" s="46"/>
      <c r="CDE2" s="46"/>
      <c r="CDF2" s="46"/>
      <c r="CDG2" s="46"/>
      <c r="CDH2" s="46"/>
      <c r="CDI2" s="46"/>
      <c r="CDJ2" s="46"/>
      <c r="CDK2" s="46"/>
      <c r="CDL2" s="46"/>
      <c r="CDM2" s="46"/>
      <c r="CDN2" s="46"/>
      <c r="CDO2" s="46"/>
      <c r="CDP2" s="46"/>
      <c r="CDQ2" s="46"/>
      <c r="CDR2" s="46"/>
      <c r="CDS2" s="46"/>
      <c r="CDT2" s="46"/>
      <c r="CDU2" s="46"/>
      <c r="CDV2" s="46"/>
      <c r="CDW2" s="46"/>
      <c r="CDX2" s="46"/>
      <c r="CDY2" s="46"/>
      <c r="CDZ2" s="46"/>
      <c r="CEA2" s="46"/>
      <c r="CEB2" s="46"/>
      <c r="CEC2" s="46"/>
      <c r="CED2" s="46"/>
      <c r="CEE2" s="46"/>
      <c r="CEF2" s="46"/>
      <c r="CEG2" s="46"/>
      <c r="CEH2" s="46"/>
      <c r="CEI2" s="46"/>
      <c r="CEJ2" s="46"/>
      <c r="CEK2" s="46"/>
      <c r="CEL2" s="46"/>
      <c r="CEM2" s="46"/>
      <c r="CEN2" s="46"/>
      <c r="CEO2" s="46"/>
      <c r="CEP2" s="46"/>
      <c r="CEQ2" s="46"/>
      <c r="CER2" s="46"/>
      <c r="CES2" s="46"/>
      <c r="CET2" s="46"/>
      <c r="CEU2" s="46"/>
      <c r="CEV2" s="46"/>
      <c r="CEW2" s="46"/>
      <c r="CEX2" s="46"/>
      <c r="CEY2" s="46"/>
      <c r="CEZ2" s="46"/>
      <c r="CFA2" s="46"/>
      <c r="CFB2" s="46"/>
      <c r="CFC2" s="46"/>
      <c r="CFD2" s="46"/>
      <c r="CFE2" s="46"/>
      <c r="CFF2" s="46"/>
      <c r="CFG2" s="46"/>
      <c r="CFH2" s="46"/>
      <c r="CFI2" s="46"/>
      <c r="CFJ2" s="46"/>
      <c r="CFK2" s="46"/>
      <c r="CFL2" s="46"/>
      <c r="CFM2" s="46"/>
      <c r="CFN2" s="46"/>
      <c r="CFO2" s="46"/>
      <c r="CFP2" s="46"/>
      <c r="CFQ2" s="46"/>
      <c r="CFR2" s="46"/>
      <c r="CFS2" s="46"/>
      <c r="CFT2" s="46"/>
      <c r="CFU2" s="46"/>
      <c r="CFV2" s="46"/>
      <c r="CFW2" s="46"/>
      <c r="CFX2" s="46"/>
      <c r="CFY2" s="46"/>
      <c r="CFZ2" s="46"/>
      <c r="CGA2" s="46"/>
      <c r="CGB2" s="46"/>
      <c r="CGC2" s="46"/>
      <c r="CGD2" s="46"/>
      <c r="CGE2" s="46"/>
      <c r="CGF2" s="46"/>
      <c r="CGG2" s="46"/>
      <c r="CGH2" s="46"/>
      <c r="CGI2" s="46"/>
      <c r="CGJ2" s="46"/>
      <c r="CGK2" s="46"/>
      <c r="CGL2" s="46"/>
      <c r="CGM2" s="46"/>
      <c r="CGN2" s="46"/>
      <c r="CGO2" s="46"/>
      <c r="CGP2" s="46"/>
      <c r="CGQ2" s="46"/>
      <c r="CGR2" s="46"/>
      <c r="CGS2" s="46"/>
      <c r="CGT2" s="46"/>
      <c r="CGU2" s="46"/>
      <c r="CGV2" s="46"/>
      <c r="CGW2" s="46"/>
      <c r="CGX2" s="46"/>
      <c r="CGY2" s="46"/>
      <c r="CGZ2" s="46"/>
      <c r="CHA2" s="46"/>
      <c r="CHB2" s="46"/>
      <c r="CHC2" s="46"/>
      <c r="CHD2" s="46"/>
      <c r="CHE2" s="46"/>
      <c r="CHF2" s="46"/>
      <c r="CHG2" s="46"/>
      <c r="CHH2" s="46"/>
      <c r="CHI2" s="46"/>
      <c r="CHJ2" s="46"/>
      <c r="CHK2" s="46"/>
      <c r="CHL2" s="46"/>
      <c r="CHM2" s="46"/>
      <c r="CHN2" s="46"/>
      <c r="CHO2" s="46"/>
      <c r="CHP2" s="46"/>
      <c r="CHQ2" s="46"/>
      <c r="CHR2" s="46"/>
      <c r="CHS2" s="46"/>
      <c r="CHT2" s="46"/>
      <c r="CHU2" s="46"/>
      <c r="CHV2" s="46"/>
      <c r="CHW2" s="46"/>
      <c r="CHX2" s="46"/>
      <c r="CHY2" s="46"/>
      <c r="CHZ2" s="46"/>
      <c r="CIA2" s="46"/>
      <c r="CIB2" s="46"/>
      <c r="CIC2" s="46"/>
      <c r="CID2" s="46"/>
      <c r="CIE2" s="46"/>
      <c r="CIF2" s="46"/>
      <c r="CIG2" s="46"/>
      <c r="CIH2" s="46"/>
      <c r="CII2" s="46"/>
      <c r="CIJ2" s="46"/>
      <c r="CIK2" s="46"/>
      <c r="CIL2" s="46"/>
      <c r="CIM2" s="46"/>
      <c r="CIN2" s="46"/>
      <c r="CIO2" s="46"/>
      <c r="CIP2" s="46"/>
      <c r="CIQ2" s="46"/>
      <c r="CIR2" s="46"/>
      <c r="CIS2" s="46"/>
      <c r="CIT2" s="46"/>
      <c r="CIU2" s="46"/>
      <c r="CIV2" s="46"/>
      <c r="CIW2" s="46"/>
      <c r="CIX2" s="46"/>
      <c r="CIY2" s="46"/>
      <c r="CIZ2" s="46"/>
      <c r="CJA2" s="46"/>
      <c r="CJB2" s="46"/>
      <c r="CJC2" s="46"/>
      <c r="CJD2" s="46"/>
      <c r="CJE2" s="46"/>
      <c r="CJF2" s="46"/>
      <c r="CJG2" s="46"/>
      <c r="CJH2" s="46"/>
      <c r="CJI2" s="46"/>
      <c r="CJJ2" s="46"/>
      <c r="CJK2" s="46"/>
      <c r="CJL2" s="46"/>
      <c r="CJM2" s="46"/>
      <c r="CJN2" s="46"/>
      <c r="CJO2" s="46"/>
      <c r="CJP2" s="46"/>
      <c r="CJQ2" s="46"/>
      <c r="CJR2" s="46"/>
      <c r="CJS2" s="46"/>
      <c r="CJT2" s="46"/>
      <c r="CJU2" s="46"/>
      <c r="CJV2" s="46"/>
      <c r="CJW2" s="46"/>
      <c r="CJX2" s="46"/>
      <c r="CJY2" s="46"/>
      <c r="CJZ2" s="46"/>
      <c r="CKA2" s="46"/>
      <c r="CKB2" s="46"/>
      <c r="CKC2" s="46"/>
      <c r="CKD2" s="46"/>
      <c r="CKE2" s="46"/>
      <c r="CKF2" s="46"/>
      <c r="CKG2" s="46"/>
      <c r="CKH2" s="46"/>
      <c r="CKI2" s="46"/>
      <c r="CKJ2" s="46"/>
      <c r="CKK2" s="46"/>
      <c r="CKL2" s="46"/>
      <c r="CKM2" s="46"/>
      <c r="CKN2" s="46"/>
      <c r="CKO2" s="46"/>
      <c r="CKP2" s="46"/>
      <c r="CKQ2" s="46"/>
      <c r="CKR2" s="46"/>
      <c r="CKS2" s="46"/>
      <c r="CKT2" s="46"/>
      <c r="CKU2" s="46"/>
      <c r="CKV2" s="46"/>
      <c r="CKW2" s="46"/>
      <c r="CKX2" s="46"/>
      <c r="CKY2" s="46"/>
      <c r="CKZ2" s="46"/>
      <c r="CLA2" s="46"/>
      <c r="CLB2" s="46"/>
      <c r="CLC2" s="46"/>
      <c r="CLD2" s="46"/>
      <c r="CLE2" s="46"/>
      <c r="CLF2" s="46"/>
      <c r="CLG2" s="46"/>
      <c r="CLH2" s="46"/>
      <c r="CLI2" s="46"/>
      <c r="CLJ2" s="46"/>
      <c r="CLK2" s="46"/>
      <c r="CLL2" s="46"/>
      <c r="CLM2" s="46"/>
      <c r="CLN2" s="46"/>
      <c r="CLO2" s="46"/>
      <c r="CLP2" s="46"/>
      <c r="CLQ2" s="46"/>
      <c r="CLR2" s="46"/>
      <c r="CLS2" s="46"/>
      <c r="CLT2" s="46"/>
      <c r="CLU2" s="46"/>
      <c r="CLV2" s="46"/>
      <c r="CLW2" s="46"/>
      <c r="CLX2" s="46"/>
      <c r="CLY2" s="46"/>
      <c r="CLZ2" s="46"/>
      <c r="CMA2" s="46"/>
      <c r="CMB2" s="46"/>
      <c r="CMC2" s="46"/>
      <c r="CMD2" s="46"/>
      <c r="CME2" s="46"/>
      <c r="CMF2" s="46"/>
      <c r="CMG2" s="46"/>
      <c r="CMH2" s="46"/>
      <c r="CMI2" s="46"/>
      <c r="CMJ2" s="46"/>
      <c r="CMK2" s="46"/>
      <c r="CML2" s="46"/>
      <c r="CMM2" s="46"/>
      <c r="CMN2" s="46"/>
      <c r="CMO2" s="46"/>
      <c r="CMP2" s="46"/>
      <c r="CMQ2" s="46"/>
      <c r="CMR2" s="46"/>
      <c r="CMS2" s="46"/>
      <c r="CMT2" s="46"/>
      <c r="CMU2" s="46"/>
      <c r="CMV2" s="46"/>
      <c r="CMW2" s="46"/>
      <c r="CMX2" s="46"/>
      <c r="CMY2" s="46"/>
      <c r="CMZ2" s="46"/>
      <c r="CNA2" s="46"/>
      <c r="CNB2" s="46"/>
      <c r="CNC2" s="46"/>
      <c r="CND2" s="46"/>
      <c r="CNE2" s="46"/>
      <c r="CNF2" s="46"/>
      <c r="CNG2" s="46"/>
      <c r="CNH2" s="46"/>
      <c r="CNI2" s="46"/>
      <c r="CNJ2" s="46"/>
      <c r="CNK2" s="46"/>
      <c r="CNL2" s="46"/>
      <c r="CNM2" s="46"/>
      <c r="CNN2" s="46"/>
      <c r="CNO2" s="46"/>
      <c r="CNP2" s="46"/>
      <c r="CNQ2" s="46"/>
      <c r="CNR2" s="46"/>
      <c r="CNS2" s="46"/>
      <c r="CNT2" s="46"/>
      <c r="CNU2" s="46"/>
      <c r="CNV2" s="46"/>
      <c r="CNW2" s="46"/>
      <c r="CNX2" s="46"/>
      <c r="CNY2" s="46"/>
      <c r="CNZ2" s="46"/>
      <c r="COA2" s="46"/>
      <c r="COB2" s="46"/>
      <c r="COC2" s="46"/>
      <c r="COD2" s="46"/>
      <c r="COE2" s="46"/>
      <c r="COF2" s="46"/>
      <c r="COG2" s="46"/>
      <c r="COH2" s="46"/>
      <c r="COI2" s="46"/>
      <c r="COJ2" s="46"/>
      <c r="COK2" s="46"/>
      <c r="COL2" s="46"/>
      <c r="COM2" s="46"/>
      <c r="CON2" s="46"/>
      <c r="COO2" s="46"/>
      <c r="COP2" s="46"/>
      <c r="COQ2" s="46"/>
      <c r="COR2" s="46"/>
      <c r="COS2" s="46"/>
      <c r="COT2" s="46"/>
      <c r="COU2" s="46"/>
      <c r="COV2" s="46"/>
      <c r="COW2" s="46"/>
      <c r="COX2" s="46"/>
      <c r="COY2" s="46"/>
      <c r="COZ2" s="46"/>
      <c r="CPA2" s="46"/>
      <c r="CPB2" s="46"/>
      <c r="CPC2" s="46"/>
      <c r="CPD2" s="46"/>
      <c r="CPE2" s="46"/>
      <c r="CPF2" s="46"/>
      <c r="CPG2" s="46"/>
      <c r="CPH2" s="46"/>
      <c r="CPI2" s="46"/>
      <c r="CPJ2" s="46"/>
      <c r="CPK2" s="46"/>
      <c r="CPL2" s="46"/>
      <c r="CPM2" s="46"/>
      <c r="CPN2" s="46"/>
      <c r="CPO2" s="46"/>
      <c r="CPP2" s="46"/>
      <c r="CPQ2" s="46"/>
      <c r="CPR2" s="46"/>
      <c r="CPS2" s="46"/>
      <c r="CPT2" s="46"/>
      <c r="CPU2" s="46"/>
      <c r="CPV2" s="46"/>
      <c r="CPW2" s="46"/>
      <c r="CPX2" s="46"/>
      <c r="CPY2" s="46"/>
      <c r="CPZ2" s="46"/>
      <c r="CQA2" s="46"/>
      <c r="CQB2" s="46"/>
      <c r="CQC2" s="46"/>
      <c r="CQD2" s="46"/>
      <c r="CQE2" s="46"/>
      <c r="CQF2" s="46"/>
      <c r="CQG2" s="46"/>
      <c r="CQH2" s="46"/>
      <c r="CQI2" s="46"/>
      <c r="CQJ2" s="46"/>
      <c r="CQK2" s="46"/>
      <c r="CQL2" s="46"/>
      <c r="CQM2" s="46"/>
      <c r="CQN2" s="46"/>
      <c r="CQO2" s="46"/>
      <c r="CQP2" s="46"/>
      <c r="CQQ2" s="46"/>
      <c r="CQR2" s="46"/>
      <c r="CQS2" s="46"/>
      <c r="CQT2" s="46"/>
      <c r="CQU2" s="46"/>
      <c r="CQV2" s="46"/>
      <c r="CQW2" s="46"/>
      <c r="CQX2" s="46"/>
      <c r="CQY2" s="46"/>
      <c r="CQZ2" s="46"/>
      <c r="CRA2" s="46"/>
      <c r="CRB2" s="46"/>
      <c r="CRC2" s="46"/>
      <c r="CRD2" s="46"/>
      <c r="CRE2" s="46"/>
      <c r="CRF2" s="46"/>
      <c r="CRG2" s="46"/>
      <c r="CRH2" s="46"/>
      <c r="CRI2" s="46"/>
      <c r="CRJ2" s="46"/>
      <c r="CRK2" s="46"/>
      <c r="CRL2" s="46"/>
      <c r="CRM2" s="46"/>
      <c r="CRN2" s="46"/>
      <c r="CRO2" s="46"/>
      <c r="CRP2" s="46"/>
      <c r="CRQ2" s="46"/>
      <c r="CRR2" s="46"/>
      <c r="CRS2" s="46"/>
      <c r="CRT2" s="46"/>
      <c r="CRU2" s="46"/>
      <c r="CRV2" s="46"/>
      <c r="CRW2" s="46"/>
      <c r="CRX2" s="46"/>
      <c r="CRY2" s="46"/>
      <c r="CRZ2" s="46"/>
      <c r="CSA2" s="46"/>
      <c r="CSB2" s="46"/>
      <c r="CSC2" s="46"/>
      <c r="CSD2" s="46"/>
      <c r="CSE2" s="46"/>
      <c r="CSF2" s="46"/>
      <c r="CSG2" s="46"/>
      <c r="CSH2" s="46"/>
      <c r="CSI2" s="46"/>
      <c r="CSJ2" s="46"/>
      <c r="CSK2" s="46"/>
      <c r="CSL2" s="46"/>
      <c r="CSM2" s="46"/>
      <c r="CSN2" s="46"/>
      <c r="CSO2" s="46"/>
      <c r="CSP2" s="46"/>
      <c r="CSQ2" s="46"/>
      <c r="CSR2" s="46"/>
      <c r="CSS2" s="46"/>
      <c r="CST2" s="46"/>
      <c r="CSU2" s="46"/>
      <c r="CSV2" s="46"/>
      <c r="CSW2" s="46"/>
      <c r="CSX2" s="46"/>
      <c r="CSY2" s="46"/>
      <c r="CSZ2" s="46"/>
      <c r="CTA2" s="46"/>
      <c r="CTB2" s="46"/>
      <c r="CTC2" s="46"/>
      <c r="CTD2" s="46"/>
      <c r="CTE2" s="46"/>
      <c r="CTF2" s="46"/>
      <c r="CTG2" s="46"/>
      <c r="CTH2" s="46"/>
      <c r="CTI2" s="46"/>
      <c r="CTJ2" s="46"/>
      <c r="CTK2" s="46"/>
      <c r="CTL2" s="46"/>
      <c r="CTM2" s="46"/>
      <c r="CTN2" s="46"/>
      <c r="CTO2" s="46"/>
      <c r="CTP2" s="46"/>
      <c r="CTQ2" s="46"/>
      <c r="CTR2" s="46"/>
      <c r="CTS2" s="46"/>
      <c r="CTT2" s="46"/>
      <c r="CTU2" s="46"/>
      <c r="CTV2" s="46"/>
      <c r="CTW2" s="46"/>
      <c r="CTX2" s="46"/>
      <c r="CTY2" s="46"/>
      <c r="CTZ2" s="46"/>
      <c r="CUA2" s="46"/>
      <c r="CUB2" s="46"/>
      <c r="CUC2" s="46"/>
      <c r="CUD2" s="46"/>
      <c r="CUE2" s="46"/>
      <c r="CUF2" s="46"/>
      <c r="CUG2" s="46"/>
      <c r="CUH2" s="46"/>
      <c r="CUI2" s="46"/>
      <c r="CUJ2" s="46"/>
      <c r="CUK2" s="46"/>
      <c r="CUL2" s="46"/>
      <c r="CUM2" s="46"/>
      <c r="CUN2" s="46"/>
      <c r="CUO2" s="46"/>
      <c r="CUP2" s="46"/>
      <c r="CUQ2" s="46"/>
      <c r="CUR2" s="46"/>
      <c r="CUS2" s="46"/>
      <c r="CUT2" s="46"/>
      <c r="CUU2" s="46"/>
      <c r="CUV2" s="46"/>
      <c r="CUW2" s="46"/>
      <c r="CUX2" s="46"/>
      <c r="CUY2" s="46"/>
      <c r="CUZ2" s="46"/>
      <c r="CVA2" s="46"/>
      <c r="CVB2" s="46"/>
      <c r="CVC2" s="46"/>
      <c r="CVD2" s="46"/>
      <c r="CVE2" s="46"/>
      <c r="CVF2" s="46"/>
      <c r="CVG2" s="46"/>
      <c r="CVH2" s="46"/>
      <c r="CVI2" s="46"/>
      <c r="CVJ2" s="46"/>
      <c r="CVK2" s="46"/>
      <c r="CVL2" s="46"/>
      <c r="CVM2" s="46"/>
      <c r="CVN2" s="46"/>
      <c r="CVO2" s="46"/>
      <c r="CVP2" s="46"/>
      <c r="CVQ2" s="46"/>
      <c r="CVR2" s="46"/>
      <c r="CVS2" s="46"/>
      <c r="CVT2" s="46"/>
      <c r="CVU2" s="46"/>
      <c r="CVV2" s="46"/>
      <c r="CVW2" s="46"/>
      <c r="CVX2" s="46"/>
      <c r="CVY2" s="46"/>
      <c r="CVZ2" s="46"/>
      <c r="CWA2" s="46"/>
      <c r="CWB2" s="46"/>
      <c r="CWC2" s="46"/>
      <c r="CWD2" s="46"/>
      <c r="CWE2" s="46"/>
      <c r="CWF2" s="46"/>
      <c r="CWG2" s="46"/>
      <c r="CWH2" s="46"/>
      <c r="CWI2" s="46"/>
      <c r="CWJ2" s="46"/>
      <c r="CWK2" s="46"/>
      <c r="CWL2" s="46"/>
      <c r="CWM2" s="46"/>
      <c r="CWN2" s="46"/>
      <c r="CWO2" s="46"/>
      <c r="CWP2" s="46"/>
      <c r="CWQ2" s="46"/>
      <c r="CWR2" s="46"/>
      <c r="CWS2" s="46"/>
      <c r="CWT2" s="46"/>
      <c r="CWU2" s="46"/>
      <c r="CWV2" s="46"/>
      <c r="CWW2" s="46"/>
      <c r="CWX2" s="46"/>
      <c r="CWY2" s="46"/>
      <c r="CWZ2" s="46"/>
      <c r="CXA2" s="46"/>
      <c r="CXB2" s="46"/>
      <c r="CXC2" s="46"/>
      <c r="CXD2" s="46"/>
      <c r="CXE2" s="46"/>
      <c r="CXF2" s="46"/>
      <c r="CXG2" s="46"/>
      <c r="CXH2" s="46"/>
      <c r="CXI2" s="46"/>
      <c r="CXJ2" s="46"/>
      <c r="CXK2" s="46"/>
      <c r="CXL2" s="46"/>
      <c r="CXM2" s="46"/>
      <c r="CXN2" s="46"/>
      <c r="CXO2" s="46"/>
      <c r="CXP2" s="46"/>
      <c r="CXQ2" s="46"/>
      <c r="CXR2" s="46"/>
      <c r="CXS2" s="46"/>
      <c r="CXT2" s="46"/>
      <c r="CXU2" s="46"/>
      <c r="CXV2" s="46"/>
      <c r="CXW2" s="46"/>
      <c r="CXX2" s="46"/>
      <c r="CXY2" s="46"/>
      <c r="CXZ2" s="46"/>
      <c r="CYA2" s="46"/>
      <c r="CYB2" s="46"/>
      <c r="CYC2" s="46"/>
      <c r="CYD2" s="46"/>
      <c r="CYE2" s="46"/>
      <c r="CYF2" s="46"/>
      <c r="CYG2" s="46"/>
      <c r="CYH2" s="46"/>
      <c r="CYI2" s="46"/>
      <c r="CYJ2" s="46"/>
      <c r="CYK2" s="46"/>
      <c r="CYL2" s="46"/>
      <c r="CYM2" s="46"/>
      <c r="CYN2" s="46"/>
      <c r="CYO2" s="46"/>
      <c r="CYP2" s="46"/>
      <c r="CYQ2" s="46"/>
      <c r="CYR2" s="46"/>
      <c r="CYS2" s="46"/>
      <c r="CYT2" s="46"/>
      <c r="CYU2" s="46"/>
      <c r="CYV2" s="46"/>
      <c r="CYW2" s="46"/>
      <c r="CYX2" s="46"/>
      <c r="CYY2" s="46"/>
      <c r="CYZ2" s="46"/>
      <c r="CZA2" s="46"/>
      <c r="CZB2" s="46"/>
      <c r="CZC2" s="46"/>
      <c r="CZD2" s="46"/>
      <c r="CZE2" s="46"/>
      <c r="CZF2" s="46"/>
      <c r="CZG2" s="46"/>
      <c r="CZH2" s="46"/>
      <c r="CZI2" s="46"/>
      <c r="CZJ2" s="46"/>
      <c r="CZK2" s="46"/>
      <c r="CZL2" s="46"/>
      <c r="CZM2" s="46"/>
      <c r="CZN2" s="46"/>
      <c r="CZO2" s="46"/>
      <c r="CZP2" s="46"/>
      <c r="CZQ2" s="46"/>
      <c r="CZR2" s="46"/>
      <c r="CZS2" s="46"/>
      <c r="CZT2" s="46"/>
      <c r="CZU2" s="46"/>
      <c r="CZV2" s="46"/>
      <c r="CZW2" s="46"/>
      <c r="CZX2" s="46"/>
      <c r="CZY2" s="46"/>
      <c r="CZZ2" s="46"/>
      <c r="DAA2" s="46"/>
      <c r="DAB2" s="46"/>
      <c r="DAC2" s="46"/>
      <c r="DAD2" s="46"/>
      <c r="DAE2" s="46"/>
      <c r="DAF2" s="46"/>
      <c r="DAG2" s="46"/>
      <c r="DAH2" s="46"/>
      <c r="DAI2" s="46"/>
      <c r="DAJ2" s="46"/>
      <c r="DAK2" s="46"/>
      <c r="DAL2" s="46"/>
      <c r="DAM2" s="46"/>
      <c r="DAN2" s="46"/>
      <c r="DAO2" s="46"/>
      <c r="DAP2" s="46"/>
      <c r="DAQ2" s="46"/>
      <c r="DAR2" s="46"/>
      <c r="DAS2" s="46"/>
      <c r="DAT2" s="46"/>
      <c r="DAU2" s="46"/>
      <c r="DAV2" s="46"/>
      <c r="DAW2" s="46"/>
      <c r="DAX2" s="46"/>
      <c r="DAY2" s="46"/>
      <c r="DAZ2" s="46"/>
      <c r="DBA2" s="46"/>
      <c r="DBB2" s="46"/>
      <c r="DBC2" s="46"/>
      <c r="DBD2" s="46"/>
      <c r="DBE2" s="46"/>
      <c r="DBF2" s="46"/>
      <c r="DBG2" s="46"/>
      <c r="DBH2" s="46"/>
      <c r="DBI2" s="46"/>
      <c r="DBJ2" s="46"/>
      <c r="DBK2" s="46"/>
      <c r="DBL2" s="46"/>
      <c r="DBM2" s="46"/>
      <c r="DBN2" s="46"/>
      <c r="DBO2" s="46"/>
      <c r="DBP2" s="46"/>
      <c r="DBQ2" s="46"/>
      <c r="DBR2" s="46"/>
      <c r="DBS2" s="46"/>
      <c r="DBT2" s="46"/>
      <c r="DBU2" s="46"/>
      <c r="DBV2" s="46"/>
      <c r="DBW2" s="46"/>
      <c r="DBX2" s="46"/>
      <c r="DBY2" s="46"/>
      <c r="DBZ2" s="46"/>
      <c r="DCA2" s="46"/>
      <c r="DCB2" s="46"/>
      <c r="DCC2" s="46"/>
      <c r="DCD2" s="46"/>
      <c r="DCE2" s="46"/>
      <c r="DCF2" s="46"/>
      <c r="DCG2" s="46"/>
      <c r="DCH2" s="46"/>
      <c r="DCI2" s="46"/>
      <c r="DCJ2" s="46"/>
      <c r="DCK2" s="46"/>
      <c r="DCL2" s="46"/>
      <c r="DCM2" s="46"/>
      <c r="DCN2" s="46"/>
      <c r="DCO2" s="46"/>
      <c r="DCP2" s="46"/>
      <c r="DCQ2" s="46"/>
      <c r="DCR2" s="46"/>
      <c r="DCS2" s="46"/>
      <c r="DCT2" s="46"/>
      <c r="DCU2" s="46"/>
      <c r="DCV2" s="46"/>
      <c r="DCW2" s="46"/>
      <c r="DCX2" s="46"/>
      <c r="DCY2" s="46"/>
      <c r="DCZ2" s="46"/>
      <c r="DDA2" s="46"/>
      <c r="DDB2" s="46"/>
      <c r="DDC2" s="46"/>
      <c r="DDD2" s="46"/>
      <c r="DDE2" s="46"/>
      <c r="DDF2" s="46"/>
      <c r="DDG2" s="46"/>
      <c r="DDH2" s="46"/>
      <c r="DDI2" s="46"/>
      <c r="DDJ2" s="46"/>
      <c r="DDK2" s="46"/>
      <c r="DDL2" s="46"/>
      <c r="DDM2" s="46"/>
      <c r="DDN2" s="46"/>
      <c r="DDO2" s="46"/>
      <c r="DDP2" s="46"/>
      <c r="DDQ2" s="46"/>
      <c r="DDR2" s="46"/>
      <c r="DDS2" s="46"/>
      <c r="DDT2" s="46"/>
      <c r="DDU2" s="46"/>
      <c r="DDV2" s="46"/>
      <c r="DDW2" s="46"/>
      <c r="DDX2" s="46"/>
      <c r="DDY2" s="46"/>
      <c r="DDZ2" s="46"/>
      <c r="DEA2" s="46"/>
      <c r="DEB2" s="46"/>
      <c r="DEC2" s="46"/>
      <c r="DED2" s="46"/>
      <c r="DEE2" s="46"/>
      <c r="DEF2" s="46"/>
      <c r="DEG2" s="46"/>
      <c r="DEH2" s="46"/>
      <c r="DEI2" s="46"/>
      <c r="DEJ2" s="46"/>
      <c r="DEK2" s="46"/>
      <c r="DEL2" s="46"/>
      <c r="DEM2" s="46"/>
      <c r="DEN2" s="46"/>
      <c r="DEO2" s="46"/>
      <c r="DEP2" s="46"/>
      <c r="DEQ2" s="46"/>
      <c r="DER2" s="46"/>
      <c r="DES2" s="46"/>
      <c r="DET2" s="46"/>
      <c r="DEU2" s="46"/>
      <c r="DEV2" s="46"/>
      <c r="DEW2" s="46"/>
      <c r="DEX2" s="46"/>
      <c r="DEY2" s="46"/>
      <c r="DEZ2" s="46"/>
      <c r="DFA2" s="46"/>
      <c r="DFB2" s="46"/>
      <c r="DFC2" s="46"/>
      <c r="DFD2" s="46"/>
      <c r="DFE2" s="46"/>
      <c r="DFF2" s="46"/>
      <c r="DFG2" s="46"/>
      <c r="DFH2" s="46"/>
      <c r="DFI2" s="46"/>
      <c r="DFJ2" s="46"/>
      <c r="DFK2" s="46"/>
      <c r="DFL2" s="46"/>
      <c r="DFM2" s="46"/>
      <c r="DFN2" s="46"/>
      <c r="DFO2" s="46"/>
      <c r="DFP2" s="46"/>
      <c r="DFQ2" s="46"/>
      <c r="DFR2" s="46"/>
      <c r="DFS2" s="46"/>
      <c r="DFT2" s="46"/>
      <c r="DFU2" s="46"/>
      <c r="DFV2" s="46"/>
      <c r="DFW2" s="46"/>
      <c r="DFX2" s="46"/>
      <c r="DFY2" s="46"/>
      <c r="DFZ2" s="46"/>
      <c r="DGA2" s="46"/>
      <c r="DGB2" s="46"/>
      <c r="DGC2" s="46"/>
      <c r="DGD2" s="46"/>
      <c r="DGE2" s="46"/>
      <c r="DGF2" s="46"/>
      <c r="DGG2" s="46"/>
      <c r="DGH2" s="46"/>
      <c r="DGI2" s="46"/>
      <c r="DGJ2" s="46"/>
      <c r="DGK2" s="46"/>
      <c r="DGL2" s="46"/>
      <c r="DGM2" s="46"/>
      <c r="DGN2" s="46"/>
      <c r="DGO2" s="46"/>
      <c r="DGP2" s="46"/>
      <c r="DGQ2" s="46"/>
      <c r="DGR2" s="46"/>
      <c r="DGS2" s="46"/>
      <c r="DGT2" s="46"/>
      <c r="DGU2" s="46"/>
      <c r="DGV2" s="46"/>
      <c r="DGW2" s="46"/>
      <c r="DGX2" s="46"/>
      <c r="DGY2" s="46"/>
      <c r="DGZ2" s="46"/>
      <c r="DHA2" s="46"/>
      <c r="DHB2" s="46"/>
      <c r="DHC2" s="46"/>
      <c r="DHD2" s="46"/>
      <c r="DHE2" s="46"/>
      <c r="DHF2" s="46"/>
      <c r="DHG2" s="46"/>
      <c r="DHH2" s="46"/>
      <c r="DHI2" s="46"/>
      <c r="DHJ2" s="46"/>
      <c r="DHK2" s="46"/>
      <c r="DHL2" s="46"/>
      <c r="DHM2" s="46"/>
      <c r="DHN2" s="46"/>
      <c r="DHO2" s="46"/>
      <c r="DHP2" s="46"/>
      <c r="DHQ2" s="46"/>
      <c r="DHR2" s="46"/>
      <c r="DHS2" s="46"/>
      <c r="DHT2" s="46"/>
      <c r="DHU2" s="46"/>
      <c r="DHV2" s="46"/>
      <c r="DHW2" s="46"/>
      <c r="DHX2" s="46"/>
      <c r="DHY2" s="46"/>
      <c r="DHZ2" s="46"/>
      <c r="DIA2" s="46"/>
      <c r="DIB2" s="46"/>
      <c r="DIC2" s="46"/>
      <c r="DID2" s="46"/>
      <c r="DIE2" s="46"/>
      <c r="DIF2" s="46"/>
      <c r="DIG2" s="46"/>
      <c r="DIH2" s="46"/>
      <c r="DII2" s="46"/>
      <c r="DIJ2" s="46"/>
      <c r="DIK2" s="46"/>
      <c r="DIL2" s="46"/>
      <c r="DIM2" s="46"/>
      <c r="DIN2" s="46"/>
      <c r="DIO2" s="46"/>
      <c r="DIP2" s="46"/>
      <c r="DIQ2" s="46"/>
      <c r="DIR2" s="46"/>
      <c r="DIS2" s="46"/>
      <c r="DIT2" s="46"/>
      <c r="DIU2" s="46"/>
      <c r="DIV2" s="46"/>
      <c r="DIW2" s="46"/>
      <c r="DIX2" s="46"/>
      <c r="DIY2" s="46"/>
      <c r="DIZ2" s="46"/>
      <c r="DJA2" s="46"/>
      <c r="DJB2" s="46"/>
      <c r="DJC2" s="46"/>
      <c r="DJD2" s="46"/>
      <c r="DJE2" s="46"/>
      <c r="DJF2" s="46"/>
      <c r="DJG2" s="46"/>
      <c r="DJH2" s="46"/>
      <c r="DJI2" s="46"/>
      <c r="DJJ2" s="46"/>
      <c r="DJK2" s="46"/>
      <c r="DJL2" s="46"/>
      <c r="DJM2" s="46"/>
      <c r="DJN2" s="46"/>
      <c r="DJO2" s="46"/>
      <c r="DJP2" s="46"/>
      <c r="DJQ2" s="46"/>
      <c r="DJR2" s="46"/>
      <c r="DJS2" s="46"/>
      <c r="DJT2" s="46"/>
      <c r="DJU2" s="46"/>
      <c r="DJV2" s="46"/>
      <c r="DJW2" s="46"/>
      <c r="DJX2" s="46"/>
      <c r="DJY2" s="46"/>
      <c r="DJZ2" s="46"/>
      <c r="DKA2" s="46"/>
      <c r="DKB2" s="46"/>
      <c r="DKC2" s="46"/>
      <c r="DKD2" s="46"/>
      <c r="DKE2" s="46"/>
      <c r="DKF2" s="46"/>
      <c r="DKG2" s="46"/>
      <c r="DKH2" s="46"/>
      <c r="DKI2" s="46"/>
      <c r="DKJ2" s="46"/>
      <c r="DKK2" s="46"/>
      <c r="DKL2" s="46"/>
      <c r="DKM2" s="46"/>
      <c r="DKN2" s="46"/>
      <c r="DKO2" s="46"/>
      <c r="DKP2" s="46"/>
      <c r="DKQ2" s="46"/>
      <c r="DKR2" s="46"/>
      <c r="DKS2" s="46"/>
      <c r="DKT2" s="46"/>
      <c r="DKU2" s="46"/>
      <c r="DKV2" s="46"/>
      <c r="DKW2" s="46"/>
      <c r="DKX2" s="46"/>
      <c r="DKY2" s="46"/>
      <c r="DKZ2" s="46"/>
      <c r="DLA2" s="46"/>
      <c r="DLB2" s="46"/>
      <c r="DLC2" s="46"/>
      <c r="DLD2" s="46"/>
      <c r="DLE2" s="46"/>
      <c r="DLF2" s="46"/>
      <c r="DLG2" s="46"/>
      <c r="DLH2" s="46"/>
      <c r="DLI2" s="46"/>
      <c r="DLJ2" s="46"/>
      <c r="DLK2" s="46"/>
      <c r="DLL2" s="46"/>
      <c r="DLM2" s="46"/>
      <c r="DLN2" s="46"/>
      <c r="DLO2" s="46"/>
      <c r="DLP2" s="46"/>
      <c r="DLQ2" s="46"/>
      <c r="DLR2" s="46"/>
      <c r="DLS2" s="46"/>
      <c r="DLT2" s="46"/>
      <c r="DLU2" s="46"/>
      <c r="DLV2" s="46"/>
      <c r="DLW2" s="46"/>
      <c r="DLX2" s="46"/>
      <c r="DLY2" s="46"/>
      <c r="DLZ2" s="46"/>
      <c r="DMA2" s="46"/>
      <c r="DMB2" s="46"/>
      <c r="DMC2" s="46"/>
      <c r="DMD2" s="46"/>
      <c r="DME2" s="46"/>
      <c r="DMF2" s="46"/>
      <c r="DMG2" s="46"/>
      <c r="DMH2" s="46"/>
      <c r="DMI2" s="46"/>
      <c r="DMJ2" s="46"/>
      <c r="DMK2" s="46"/>
      <c r="DML2" s="46"/>
      <c r="DMM2" s="46"/>
      <c r="DMN2" s="46"/>
      <c r="DMO2" s="46"/>
      <c r="DMP2" s="46"/>
      <c r="DMQ2" s="46"/>
      <c r="DMR2" s="46"/>
      <c r="DMS2" s="46"/>
      <c r="DMT2" s="46"/>
      <c r="DMU2" s="46"/>
      <c r="DMV2" s="46"/>
      <c r="DMW2" s="46"/>
      <c r="DMX2" s="46"/>
      <c r="DMY2" s="46"/>
      <c r="DMZ2" s="46"/>
      <c r="DNA2" s="46"/>
      <c r="DNB2" s="46"/>
      <c r="DNC2" s="46"/>
      <c r="DND2" s="46"/>
      <c r="DNE2" s="46"/>
      <c r="DNF2" s="46"/>
      <c r="DNG2" s="46"/>
      <c r="DNH2" s="46"/>
      <c r="DNI2" s="46"/>
      <c r="DNJ2" s="46"/>
      <c r="DNK2" s="46"/>
      <c r="DNL2" s="46"/>
      <c r="DNM2" s="46"/>
      <c r="DNN2" s="46"/>
      <c r="DNO2" s="46"/>
      <c r="DNP2" s="46"/>
      <c r="DNQ2" s="46"/>
      <c r="DNR2" s="46"/>
      <c r="DNS2" s="46"/>
      <c r="DNT2" s="46"/>
      <c r="DNU2" s="46"/>
      <c r="DNV2" s="46"/>
      <c r="DNW2" s="46"/>
      <c r="DNX2" s="46"/>
      <c r="DNY2" s="46"/>
      <c r="DNZ2" s="46"/>
      <c r="DOA2" s="46"/>
      <c r="DOB2" s="46"/>
      <c r="DOC2" s="46"/>
      <c r="DOD2" s="46"/>
      <c r="DOE2" s="46"/>
      <c r="DOF2" s="46"/>
      <c r="DOG2" s="46"/>
      <c r="DOH2" s="46"/>
      <c r="DOI2" s="46"/>
      <c r="DOJ2" s="46"/>
      <c r="DOK2" s="46"/>
      <c r="DOL2" s="46"/>
      <c r="DOM2" s="46"/>
      <c r="DON2" s="46"/>
      <c r="DOO2" s="46"/>
      <c r="DOP2" s="46"/>
      <c r="DOQ2" s="46"/>
      <c r="DOR2" s="46"/>
      <c r="DOS2" s="46"/>
      <c r="DOT2" s="46"/>
      <c r="DOU2" s="46"/>
      <c r="DOV2" s="46"/>
      <c r="DOW2" s="46"/>
      <c r="DOX2" s="46"/>
      <c r="DOY2" s="46"/>
      <c r="DOZ2" s="46"/>
      <c r="DPA2" s="46"/>
      <c r="DPB2" s="46"/>
      <c r="DPC2" s="46"/>
      <c r="DPD2" s="46"/>
      <c r="DPE2" s="46"/>
      <c r="DPF2" s="46"/>
      <c r="DPG2" s="46"/>
      <c r="DPH2" s="46"/>
      <c r="DPI2" s="46"/>
      <c r="DPJ2" s="46"/>
      <c r="DPK2" s="46"/>
      <c r="DPL2" s="46"/>
      <c r="DPM2" s="46"/>
      <c r="DPN2" s="46"/>
      <c r="DPO2" s="46"/>
      <c r="DPP2" s="46"/>
      <c r="DPQ2" s="46"/>
      <c r="DPR2" s="46"/>
      <c r="DPS2" s="46"/>
      <c r="DPT2" s="46"/>
      <c r="DPU2" s="46"/>
      <c r="DPV2" s="46"/>
      <c r="DPW2" s="46"/>
      <c r="DPX2" s="46"/>
      <c r="DPY2" s="46"/>
      <c r="DPZ2" s="46"/>
      <c r="DQA2" s="46"/>
      <c r="DQB2" s="46"/>
      <c r="DQC2" s="46"/>
      <c r="DQD2" s="46"/>
      <c r="DQE2" s="46"/>
      <c r="DQF2" s="46"/>
      <c r="DQG2" s="46"/>
      <c r="DQH2" s="46"/>
      <c r="DQI2" s="46"/>
      <c r="DQJ2" s="46"/>
      <c r="DQK2" s="46"/>
      <c r="DQL2" s="46"/>
      <c r="DQM2" s="46"/>
      <c r="DQN2" s="46"/>
      <c r="DQO2" s="46"/>
      <c r="DQP2" s="46"/>
      <c r="DQQ2" s="46"/>
      <c r="DQR2" s="46"/>
      <c r="DQS2" s="46"/>
      <c r="DQT2" s="46"/>
      <c r="DQU2" s="46"/>
      <c r="DQV2" s="46"/>
      <c r="DQW2" s="46"/>
      <c r="DQX2" s="46"/>
      <c r="DQY2" s="46"/>
      <c r="DQZ2" s="46"/>
      <c r="DRA2" s="46"/>
      <c r="DRB2" s="46"/>
      <c r="DRC2" s="46"/>
      <c r="DRD2" s="46"/>
      <c r="DRE2" s="46"/>
      <c r="DRF2" s="46"/>
      <c r="DRG2" s="46"/>
      <c r="DRH2" s="46"/>
      <c r="DRI2" s="46"/>
      <c r="DRJ2" s="46"/>
      <c r="DRK2" s="46"/>
      <c r="DRL2" s="46"/>
      <c r="DRM2" s="46"/>
      <c r="DRN2" s="46"/>
      <c r="DRO2" s="46"/>
      <c r="DRP2" s="46"/>
      <c r="DRQ2" s="46"/>
      <c r="DRR2" s="46"/>
      <c r="DRS2" s="46"/>
      <c r="DRT2" s="46"/>
      <c r="DRU2" s="46"/>
      <c r="DRV2" s="46"/>
      <c r="DRW2" s="46"/>
      <c r="DRX2" s="46"/>
      <c r="DRY2" s="46"/>
      <c r="DRZ2" s="46"/>
      <c r="DSA2" s="46"/>
      <c r="DSB2" s="46"/>
      <c r="DSC2" s="46"/>
      <c r="DSD2" s="46"/>
      <c r="DSE2" s="46"/>
      <c r="DSF2" s="46"/>
      <c r="DSG2" s="46"/>
      <c r="DSH2" s="46"/>
      <c r="DSI2" s="46"/>
      <c r="DSJ2" s="46"/>
      <c r="DSK2" s="46"/>
      <c r="DSL2" s="46"/>
      <c r="DSM2" s="46"/>
      <c r="DSN2" s="46"/>
      <c r="DSO2" s="46"/>
      <c r="DSP2" s="46"/>
      <c r="DSQ2" s="46"/>
      <c r="DSR2" s="46"/>
      <c r="DSS2" s="46"/>
      <c r="DST2" s="46"/>
      <c r="DSU2" s="46"/>
      <c r="DSV2" s="46"/>
      <c r="DSW2" s="46"/>
      <c r="DSX2" s="46"/>
      <c r="DSY2" s="46"/>
      <c r="DSZ2" s="46"/>
      <c r="DTA2" s="46"/>
      <c r="DTB2" s="46"/>
      <c r="DTC2" s="46"/>
      <c r="DTD2" s="46"/>
      <c r="DTE2" s="46"/>
      <c r="DTF2" s="46"/>
      <c r="DTG2" s="46"/>
      <c r="DTH2" s="46"/>
      <c r="DTI2" s="46"/>
      <c r="DTJ2" s="46"/>
      <c r="DTK2" s="46"/>
      <c r="DTL2" s="46"/>
      <c r="DTM2" s="46"/>
      <c r="DTN2" s="46"/>
      <c r="DTO2" s="46"/>
      <c r="DTP2" s="46"/>
      <c r="DTQ2" s="46"/>
      <c r="DTR2" s="46"/>
      <c r="DTS2" s="46"/>
      <c r="DTT2" s="46"/>
      <c r="DTU2" s="46"/>
      <c r="DTV2" s="46"/>
      <c r="DTW2" s="46"/>
      <c r="DTX2" s="46"/>
      <c r="DTY2" s="46"/>
      <c r="DTZ2" s="46"/>
      <c r="DUA2" s="46"/>
      <c r="DUB2" s="46"/>
      <c r="DUC2" s="46"/>
      <c r="DUD2" s="46"/>
      <c r="DUE2" s="46"/>
      <c r="DUF2" s="46"/>
      <c r="DUG2" s="46"/>
      <c r="DUH2" s="46"/>
      <c r="DUI2" s="46"/>
      <c r="DUJ2" s="46"/>
      <c r="DUK2" s="46"/>
      <c r="DUL2" s="46"/>
      <c r="DUM2" s="46"/>
      <c r="DUN2" s="46"/>
      <c r="DUO2" s="46"/>
      <c r="DUP2" s="46"/>
      <c r="DUQ2" s="46"/>
      <c r="DUR2" s="46"/>
      <c r="DUS2" s="46"/>
      <c r="DUT2" s="46"/>
      <c r="DUU2" s="46"/>
      <c r="DUV2" s="46"/>
      <c r="DUW2" s="46"/>
      <c r="DUX2" s="46"/>
      <c r="DUY2" s="46"/>
      <c r="DUZ2" s="46"/>
      <c r="DVA2" s="46"/>
      <c r="DVB2" s="46"/>
      <c r="DVC2" s="46"/>
      <c r="DVD2" s="46"/>
      <c r="DVE2" s="46"/>
      <c r="DVF2" s="46"/>
      <c r="DVG2" s="46"/>
      <c r="DVH2" s="46"/>
      <c r="DVI2" s="46"/>
      <c r="DVJ2" s="46"/>
      <c r="DVK2" s="46"/>
      <c r="DVL2" s="46"/>
      <c r="DVM2" s="46"/>
      <c r="DVN2" s="46"/>
      <c r="DVO2" s="46"/>
      <c r="DVP2" s="46"/>
      <c r="DVQ2" s="46"/>
      <c r="DVR2" s="46"/>
      <c r="DVS2" s="46"/>
      <c r="DVT2" s="46"/>
      <c r="DVU2" s="46"/>
      <c r="DVV2" s="46"/>
      <c r="DVW2" s="46"/>
      <c r="DVX2" s="46"/>
      <c r="DVY2" s="46"/>
      <c r="DVZ2" s="46"/>
      <c r="DWA2" s="46"/>
      <c r="DWB2" s="46"/>
      <c r="DWC2" s="46"/>
      <c r="DWD2" s="46"/>
      <c r="DWE2" s="46"/>
      <c r="DWF2" s="46"/>
      <c r="DWG2" s="46"/>
      <c r="DWH2" s="46"/>
      <c r="DWI2" s="46"/>
      <c r="DWJ2" s="46"/>
      <c r="DWK2" s="46"/>
      <c r="DWL2" s="46"/>
      <c r="DWM2" s="46"/>
      <c r="DWN2" s="46"/>
      <c r="DWO2" s="46"/>
      <c r="DWP2" s="46"/>
      <c r="DWQ2" s="46"/>
      <c r="DWR2" s="46"/>
      <c r="DWS2" s="46"/>
      <c r="DWT2" s="46"/>
      <c r="DWU2" s="46"/>
      <c r="DWV2" s="46"/>
      <c r="DWW2" s="46"/>
      <c r="DWX2" s="46"/>
      <c r="DWY2" s="46"/>
      <c r="DWZ2" s="46"/>
      <c r="DXA2" s="46"/>
      <c r="DXB2" s="46"/>
      <c r="DXC2" s="46"/>
      <c r="DXD2" s="46"/>
      <c r="DXE2" s="46"/>
      <c r="DXF2" s="46"/>
      <c r="DXG2" s="46"/>
      <c r="DXH2" s="46"/>
      <c r="DXI2" s="46"/>
      <c r="DXJ2" s="46"/>
      <c r="DXK2" s="46"/>
      <c r="DXL2" s="46"/>
      <c r="DXM2" s="46"/>
      <c r="DXN2" s="46"/>
      <c r="DXO2" s="46"/>
      <c r="DXP2" s="46"/>
      <c r="DXQ2" s="46"/>
      <c r="DXR2" s="46"/>
      <c r="DXS2" s="46"/>
      <c r="DXT2" s="46"/>
      <c r="DXU2" s="46"/>
      <c r="DXV2" s="46"/>
      <c r="DXW2" s="46"/>
      <c r="DXX2" s="46"/>
      <c r="DXY2" s="46"/>
      <c r="DXZ2" s="46"/>
      <c r="DYA2" s="46"/>
      <c r="DYB2" s="46"/>
      <c r="DYC2" s="46"/>
      <c r="DYD2" s="46"/>
      <c r="DYE2" s="46"/>
      <c r="DYF2" s="46"/>
      <c r="DYG2" s="46"/>
      <c r="DYH2" s="46"/>
      <c r="DYI2" s="46"/>
      <c r="DYJ2" s="46"/>
      <c r="DYK2" s="46"/>
      <c r="DYL2" s="46"/>
      <c r="DYM2" s="46"/>
      <c r="DYN2" s="46"/>
      <c r="DYO2" s="46"/>
      <c r="DYP2" s="46"/>
      <c r="DYQ2" s="46"/>
      <c r="DYR2" s="46"/>
      <c r="DYS2" s="46"/>
      <c r="DYT2" s="46"/>
      <c r="DYU2" s="46"/>
      <c r="DYV2" s="46"/>
      <c r="DYW2" s="46"/>
      <c r="DYX2" s="46"/>
      <c r="DYY2" s="46"/>
      <c r="DYZ2" s="46"/>
      <c r="DZA2" s="46"/>
      <c r="DZB2" s="46"/>
      <c r="DZC2" s="46"/>
      <c r="DZD2" s="46"/>
      <c r="DZE2" s="46"/>
      <c r="DZF2" s="46"/>
      <c r="DZG2" s="46"/>
      <c r="DZH2" s="46"/>
      <c r="DZI2" s="46"/>
      <c r="DZJ2" s="46"/>
      <c r="DZK2" s="46"/>
      <c r="DZL2" s="46"/>
      <c r="DZM2" s="46"/>
      <c r="DZN2" s="46"/>
      <c r="DZO2" s="46"/>
      <c r="DZP2" s="46"/>
      <c r="DZQ2" s="46"/>
      <c r="DZR2" s="46"/>
      <c r="DZS2" s="46"/>
      <c r="DZT2" s="46"/>
      <c r="DZU2" s="46"/>
      <c r="DZV2" s="46"/>
      <c r="DZW2" s="46"/>
      <c r="DZX2" s="46"/>
      <c r="DZY2" s="46"/>
      <c r="DZZ2" s="46"/>
      <c r="EAA2" s="46"/>
      <c r="EAB2" s="46"/>
      <c r="EAC2" s="46"/>
      <c r="EAD2" s="46"/>
      <c r="EAE2" s="46"/>
      <c r="EAF2" s="46"/>
      <c r="EAG2" s="46"/>
      <c r="EAH2" s="46"/>
      <c r="EAI2" s="46"/>
      <c r="EAJ2" s="46"/>
      <c r="EAK2" s="46"/>
      <c r="EAL2" s="46"/>
      <c r="EAM2" s="46"/>
      <c r="EAN2" s="46"/>
      <c r="EAO2" s="46"/>
      <c r="EAP2" s="46"/>
      <c r="EAQ2" s="46"/>
      <c r="EAR2" s="46"/>
      <c r="EAS2" s="46"/>
      <c r="EAT2" s="46"/>
      <c r="EAU2" s="46"/>
      <c r="EAV2" s="46"/>
      <c r="EAW2" s="46"/>
      <c r="EAX2" s="46"/>
      <c r="EAY2" s="46"/>
      <c r="EAZ2" s="46"/>
      <c r="EBA2" s="46"/>
      <c r="EBB2" s="46"/>
      <c r="EBC2" s="46"/>
      <c r="EBD2" s="46"/>
      <c r="EBE2" s="46"/>
      <c r="EBF2" s="46"/>
      <c r="EBG2" s="46"/>
      <c r="EBH2" s="46"/>
      <c r="EBI2" s="46"/>
      <c r="EBJ2" s="46"/>
      <c r="EBK2" s="46"/>
      <c r="EBL2" s="46"/>
      <c r="EBM2" s="46"/>
      <c r="EBN2" s="46"/>
      <c r="EBO2" s="46"/>
      <c r="EBP2" s="46"/>
      <c r="EBQ2" s="46"/>
      <c r="EBR2" s="46"/>
      <c r="EBS2" s="46"/>
      <c r="EBT2" s="46"/>
      <c r="EBU2" s="46"/>
      <c r="EBV2" s="46"/>
      <c r="EBW2" s="46"/>
      <c r="EBX2" s="46"/>
      <c r="EBY2" s="46"/>
      <c r="EBZ2" s="46"/>
      <c r="ECA2" s="46"/>
      <c r="ECB2" s="46"/>
      <c r="ECC2" s="46"/>
      <c r="ECD2" s="46"/>
      <c r="ECE2" s="46"/>
      <c r="ECF2" s="46"/>
      <c r="ECG2" s="46"/>
      <c r="ECH2" s="46"/>
      <c r="ECI2" s="46"/>
      <c r="ECJ2" s="46"/>
      <c r="ECK2" s="46"/>
      <c r="ECL2" s="46"/>
      <c r="ECM2" s="46"/>
      <c r="ECN2" s="46"/>
      <c r="ECO2" s="46"/>
      <c r="ECP2" s="46"/>
      <c r="ECQ2" s="46"/>
      <c r="ECR2" s="46"/>
      <c r="ECS2" s="46"/>
      <c r="ECT2" s="46"/>
      <c r="ECU2" s="46"/>
      <c r="ECV2" s="46"/>
      <c r="ECW2" s="46"/>
      <c r="ECX2" s="46"/>
      <c r="ECY2" s="46"/>
      <c r="ECZ2" s="46"/>
      <c r="EDA2" s="46"/>
      <c r="EDB2" s="46"/>
      <c r="EDC2" s="46"/>
      <c r="EDD2" s="46"/>
      <c r="EDE2" s="46"/>
      <c r="EDF2" s="46"/>
      <c r="EDG2" s="46"/>
      <c r="EDH2" s="46"/>
      <c r="EDI2" s="46"/>
      <c r="EDJ2" s="46"/>
      <c r="EDK2" s="46"/>
      <c r="EDL2" s="46"/>
      <c r="EDM2" s="46"/>
      <c r="EDN2" s="46"/>
      <c r="EDO2" s="46"/>
      <c r="EDP2" s="46"/>
      <c r="EDQ2" s="46"/>
      <c r="EDR2" s="46"/>
      <c r="EDS2" s="46"/>
      <c r="EDT2" s="46"/>
      <c r="EDU2" s="46"/>
      <c r="EDV2" s="46"/>
      <c r="EDW2" s="46"/>
      <c r="EDX2" s="46"/>
      <c r="EDY2" s="46"/>
      <c r="EDZ2" s="46"/>
      <c r="EEA2" s="46"/>
      <c r="EEB2" s="46"/>
      <c r="EEC2" s="46"/>
      <c r="EED2" s="46"/>
      <c r="EEE2" s="46"/>
      <c r="EEF2" s="46"/>
      <c r="EEG2" s="46"/>
      <c r="EEH2" s="46"/>
      <c r="EEI2" s="46"/>
      <c r="EEJ2" s="46"/>
      <c r="EEK2" s="46"/>
      <c r="EEL2" s="46"/>
      <c r="EEM2" s="46"/>
      <c r="EEN2" s="46"/>
      <c r="EEO2" s="46"/>
      <c r="EEP2" s="46"/>
      <c r="EEQ2" s="46"/>
      <c r="EER2" s="46"/>
      <c r="EES2" s="46"/>
      <c r="EET2" s="46"/>
      <c r="EEU2" s="46"/>
      <c r="EEV2" s="46"/>
      <c r="EEW2" s="46"/>
      <c r="EEX2" s="46"/>
      <c r="EEY2" s="46"/>
      <c r="EEZ2" s="46"/>
      <c r="EFA2" s="46"/>
      <c r="EFB2" s="46"/>
      <c r="EFC2" s="46"/>
      <c r="EFD2" s="46"/>
      <c r="EFE2" s="46"/>
      <c r="EFF2" s="46"/>
      <c r="EFG2" s="46"/>
      <c r="EFH2" s="46"/>
      <c r="EFI2" s="46"/>
      <c r="EFJ2" s="46"/>
      <c r="EFK2" s="46"/>
      <c r="EFL2" s="46"/>
      <c r="EFM2" s="46"/>
      <c r="EFN2" s="46"/>
      <c r="EFO2" s="46"/>
      <c r="EFP2" s="46"/>
      <c r="EFQ2" s="46"/>
      <c r="EFR2" s="46"/>
      <c r="EFS2" s="46"/>
      <c r="EFT2" s="46"/>
      <c r="EFU2" s="46"/>
      <c r="EFV2" s="46"/>
      <c r="EFW2" s="46"/>
      <c r="EFX2" s="46"/>
      <c r="EFY2" s="46"/>
      <c r="EFZ2" s="46"/>
      <c r="EGA2" s="46"/>
      <c r="EGB2" s="46"/>
      <c r="EGC2" s="46"/>
      <c r="EGD2" s="46"/>
      <c r="EGE2" s="46"/>
      <c r="EGF2" s="46"/>
      <c r="EGG2" s="46"/>
      <c r="EGH2" s="46"/>
      <c r="EGI2" s="46"/>
      <c r="EGJ2" s="46"/>
      <c r="EGK2" s="46"/>
      <c r="EGL2" s="46"/>
      <c r="EGM2" s="46"/>
      <c r="EGN2" s="46"/>
      <c r="EGO2" s="46"/>
      <c r="EGP2" s="46"/>
      <c r="EGQ2" s="46"/>
      <c r="EGR2" s="46"/>
      <c r="EGS2" s="46"/>
      <c r="EGT2" s="46"/>
      <c r="EGU2" s="46"/>
      <c r="EGV2" s="46"/>
      <c r="EGW2" s="46"/>
      <c r="EGX2" s="46"/>
      <c r="EGY2" s="46"/>
      <c r="EGZ2" s="46"/>
      <c r="EHA2" s="46"/>
      <c r="EHB2" s="46"/>
      <c r="EHC2" s="46"/>
      <c r="EHD2" s="46"/>
      <c r="EHE2" s="46"/>
      <c r="EHF2" s="46"/>
      <c r="EHG2" s="46"/>
      <c r="EHH2" s="46"/>
      <c r="EHI2" s="46"/>
      <c r="EHJ2" s="46"/>
      <c r="EHK2" s="46"/>
      <c r="EHL2" s="46"/>
      <c r="EHM2" s="46"/>
      <c r="EHN2" s="46"/>
      <c r="EHO2" s="46"/>
      <c r="EHP2" s="46"/>
      <c r="EHQ2" s="46"/>
      <c r="EHR2" s="46"/>
      <c r="EHS2" s="46"/>
      <c r="EHT2" s="46"/>
      <c r="EHU2" s="46"/>
      <c r="EHV2" s="46"/>
      <c r="EHW2" s="46"/>
      <c r="EHX2" s="46"/>
      <c r="EHY2" s="46"/>
      <c r="EHZ2" s="46"/>
      <c r="EIA2" s="46"/>
      <c r="EIB2" s="46"/>
      <c r="EIC2" s="46"/>
      <c r="EID2" s="46"/>
      <c r="EIE2" s="46"/>
      <c r="EIF2" s="46"/>
      <c r="EIG2" s="46"/>
      <c r="EIH2" s="46"/>
      <c r="EII2" s="46"/>
      <c r="EIJ2" s="46"/>
      <c r="EIK2" s="46"/>
      <c r="EIL2" s="46"/>
      <c r="EIM2" s="46"/>
      <c r="EIN2" s="46"/>
      <c r="EIO2" s="46"/>
      <c r="EIP2" s="46"/>
      <c r="EIQ2" s="46"/>
      <c r="EIR2" s="46"/>
      <c r="EIS2" s="46"/>
      <c r="EIT2" s="46"/>
      <c r="EIU2" s="46"/>
      <c r="EIV2" s="46"/>
      <c r="EIW2" s="46"/>
      <c r="EIX2" s="46"/>
      <c r="EIY2" s="46"/>
      <c r="EIZ2" s="46"/>
      <c r="EJA2" s="46"/>
      <c r="EJB2" s="46"/>
      <c r="EJC2" s="46"/>
      <c r="EJD2" s="46"/>
      <c r="EJE2" s="46"/>
      <c r="EJF2" s="46"/>
      <c r="EJG2" s="46"/>
      <c r="EJH2" s="46"/>
      <c r="EJI2" s="46"/>
      <c r="EJJ2" s="46"/>
      <c r="EJK2" s="46"/>
      <c r="EJL2" s="46"/>
      <c r="EJM2" s="46"/>
      <c r="EJN2" s="46"/>
      <c r="EJO2" s="46"/>
      <c r="EJP2" s="46"/>
      <c r="EJQ2" s="46"/>
      <c r="EJR2" s="46"/>
      <c r="EJS2" s="46"/>
      <c r="EJT2" s="46"/>
      <c r="EJU2" s="46"/>
      <c r="EJV2" s="46"/>
      <c r="EJW2" s="46"/>
      <c r="EJX2" s="46"/>
      <c r="EJY2" s="46"/>
      <c r="EJZ2" s="46"/>
      <c r="EKA2" s="46"/>
      <c r="EKB2" s="46"/>
      <c r="EKC2" s="46"/>
      <c r="EKD2" s="46"/>
      <c r="EKE2" s="46"/>
      <c r="EKF2" s="46"/>
      <c r="EKG2" s="46"/>
      <c r="EKH2" s="46"/>
      <c r="EKI2" s="46"/>
      <c r="EKJ2" s="46"/>
      <c r="EKK2" s="46"/>
      <c r="EKL2" s="46"/>
      <c r="EKM2" s="46"/>
      <c r="EKN2" s="46"/>
      <c r="EKO2" s="46"/>
      <c r="EKP2" s="46"/>
      <c r="EKQ2" s="46"/>
      <c r="EKR2" s="46"/>
      <c r="EKS2" s="46"/>
      <c r="EKT2" s="46"/>
      <c r="EKU2" s="46"/>
      <c r="EKV2" s="46"/>
      <c r="EKW2" s="46"/>
      <c r="EKX2" s="46"/>
      <c r="EKY2" s="46"/>
      <c r="EKZ2" s="46"/>
      <c r="ELA2" s="46"/>
      <c r="ELB2" s="46"/>
      <c r="ELC2" s="46"/>
      <c r="ELD2" s="46"/>
      <c r="ELE2" s="46"/>
      <c r="ELF2" s="46"/>
      <c r="ELG2" s="46"/>
      <c r="ELH2" s="46"/>
      <c r="ELI2" s="46"/>
      <c r="ELJ2" s="46"/>
      <c r="ELK2" s="46"/>
      <c r="ELL2" s="46"/>
      <c r="ELM2" s="46"/>
      <c r="ELN2" s="46"/>
      <c r="ELO2" s="46"/>
      <c r="ELP2" s="46"/>
      <c r="ELQ2" s="46"/>
      <c r="ELR2" s="46"/>
      <c r="ELS2" s="46"/>
      <c r="ELT2" s="46"/>
      <c r="ELU2" s="46"/>
      <c r="ELV2" s="46"/>
      <c r="ELW2" s="46"/>
      <c r="ELX2" s="46"/>
      <c r="ELY2" s="46"/>
      <c r="ELZ2" s="46"/>
      <c r="EMA2" s="46"/>
      <c r="EMB2" s="46"/>
      <c r="EMC2" s="46"/>
      <c r="EMD2" s="46"/>
      <c r="EME2" s="46"/>
      <c r="EMF2" s="46"/>
      <c r="EMG2" s="46"/>
      <c r="EMH2" s="46"/>
      <c r="EMI2" s="46"/>
      <c r="EMJ2" s="46"/>
      <c r="EMK2" s="46"/>
      <c r="EML2" s="46"/>
      <c r="EMM2" s="46"/>
      <c r="EMN2" s="46"/>
      <c r="EMO2" s="46"/>
      <c r="EMP2" s="46"/>
      <c r="EMQ2" s="46"/>
      <c r="EMR2" s="46"/>
      <c r="EMS2" s="46"/>
      <c r="EMT2" s="46"/>
      <c r="EMU2" s="46"/>
      <c r="EMV2" s="46"/>
      <c r="EMW2" s="46"/>
      <c r="EMX2" s="46"/>
      <c r="EMY2" s="46"/>
      <c r="EMZ2" s="46"/>
      <c r="ENA2" s="46"/>
      <c r="ENB2" s="46"/>
      <c r="ENC2" s="46"/>
      <c r="END2" s="46"/>
      <c r="ENE2" s="46"/>
      <c r="ENF2" s="46"/>
      <c r="ENG2" s="46"/>
      <c r="ENH2" s="46"/>
      <c r="ENI2" s="46"/>
      <c r="ENJ2" s="46"/>
      <c r="ENK2" s="46"/>
      <c r="ENL2" s="46"/>
      <c r="ENM2" s="46"/>
      <c r="ENN2" s="46"/>
      <c r="ENO2" s="46"/>
      <c r="ENP2" s="46"/>
      <c r="ENQ2" s="46"/>
      <c r="ENR2" s="46"/>
      <c r="ENS2" s="46"/>
      <c r="ENT2" s="46"/>
      <c r="ENU2" s="46"/>
      <c r="ENV2" s="46"/>
      <c r="ENW2" s="46"/>
      <c r="ENX2" s="46"/>
      <c r="ENY2" s="46"/>
      <c r="ENZ2" s="46"/>
      <c r="EOA2" s="46"/>
      <c r="EOB2" s="46"/>
      <c r="EOC2" s="46"/>
      <c r="EOD2" s="46"/>
      <c r="EOE2" s="46"/>
      <c r="EOF2" s="46"/>
      <c r="EOG2" s="46"/>
      <c r="EOH2" s="46"/>
      <c r="EOI2" s="46"/>
      <c r="EOJ2" s="46"/>
      <c r="EOK2" s="46"/>
      <c r="EOL2" s="46"/>
      <c r="EOM2" s="46"/>
      <c r="EON2" s="46"/>
      <c r="EOO2" s="46"/>
      <c r="EOP2" s="46"/>
      <c r="EOQ2" s="46"/>
      <c r="EOR2" s="46"/>
      <c r="EOS2" s="46"/>
      <c r="EOT2" s="46"/>
      <c r="EOU2" s="46"/>
      <c r="EOV2" s="46"/>
      <c r="EOW2" s="46"/>
      <c r="EOX2" s="46"/>
      <c r="EOY2" s="46"/>
      <c r="EOZ2" s="46"/>
      <c r="EPA2" s="46"/>
      <c r="EPB2" s="46"/>
      <c r="EPC2" s="46"/>
      <c r="EPD2" s="46"/>
      <c r="EPE2" s="46"/>
      <c r="EPF2" s="46"/>
      <c r="EPG2" s="46"/>
      <c r="EPH2" s="46"/>
      <c r="EPI2" s="46"/>
      <c r="EPJ2" s="46"/>
      <c r="EPK2" s="46"/>
      <c r="EPL2" s="46"/>
      <c r="EPM2" s="46"/>
      <c r="EPN2" s="46"/>
      <c r="EPO2" s="46"/>
      <c r="EPP2" s="46"/>
      <c r="EPQ2" s="46"/>
      <c r="EPR2" s="46"/>
      <c r="EPS2" s="46"/>
      <c r="EPT2" s="46"/>
      <c r="EPU2" s="46"/>
      <c r="EPV2" s="46"/>
      <c r="EPW2" s="46"/>
      <c r="EPX2" s="46"/>
      <c r="EPY2" s="46"/>
      <c r="EPZ2" s="46"/>
      <c r="EQA2" s="46"/>
      <c r="EQB2" s="46"/>
      <c r="EQC2" s="46"/>
      <c r="EQD2" s="46"/>
      <c r="EQE2" s="46"/>
      <c r="EQF2" s="46"/>
      <c r="EQG2" s="46"/>
      <c r="EQH2" s="46"/>
      <c r="EQI2" s="46"/>
      <c r="EQJ2" s="46"/>
      <c r="EQK2" s="46"/>
      <c r="EQL2" s="46"/>
      <c r="EQM2" s="46"/>
      <c r="EQN2" s="46"/>
      <c r="EQO2" s="46"/>
      <c r="EQP2" s="46"/>
      <c r="EQQ2" s="46"/>
      <c r="EQR2" s="46"/>
      <c r="EQS2" s="46"/>
      <c r="EQT2" s="46"/>
      <c r="EQU2" s="46"/>
      <c r="EQV2" s="46"/>
      <c r="EQW2" s="46"/>
      <c r="EQX2" s="46"/>
      <c r="EQY2" s="46"/>
      <c r="EQZ2" s="46"/>
      <c r="ERA2" s="46"/>
      <c r="ERB2" s="46"/>
      <c r="ERC2" s="46"/>
      <c r="ERD2" s="46"/>
      <c r="ERE2" s="46"/>
      <c r="ERF2" s="46"/>
      <c r="ERG2" s="46"/>
      <c r="ERH2" s="46"/>
      <c r="ERI2" s="46"/>
      <c r="ERJ2" s="46"/>
      <c r="ERK2" s="46"/>
      <c r="ERL2" s="46"/>
      <c r="ERM2" s="46"/>
      <c r="ERN2" s="46"/>
      <c r="ERO2" s="46"/>
      <c r="ERP2" s="46"/>
      <c r="ERQ2" s="46"/>
      <c r="ERR2" s="46"/>
      <c r="ERS2" s="46"/>
      <c r="ERT2" s="46"/>
      <c r="ERU2" s="46"/>
      <c r="ERV2" s="46"/>
      <c r="ERW2" s="46"/>
      <c r="ERX2" s="46"/>
      <c r="ERY2" s="46"/>
      <c r="ERZ2" s="46"/>
      <c r="ESA2" s="46"/>
      <c r="ESB2" s="46"/>
      <c r="ESC2" s="46"/>
      <c r="ESD2" s="46"/>
      <c r="ESE2" s="46"/>
      <c r="ESF2" s="46"/>
      <c r="ESG2" s="46"/>
      <c r="ESH2" s="46"/>
      <c r="ESI2" s="46"/>
      <c r="ESJ2" s="46"/>
      <c r="ESK2" s="46"/>
      <c r="ESL2" s="46"/>
      <c r="ESM2" s="46"/>
      <c r="ESN2" s="46"/>
      <c r="ESO2" s="46"/>
      <c r="ESP2" s="46"/>
      <c r="ESQ2" s="46"/>
      <c r="ESR2" s="46"/>
      <c r="ESS2" s="46"/>
      <c r="EST2" s="46"/>
      <c r="ESU2" s="46"/>
      <c r="ESV2" s="46"/>
      <c r="ESW2" s="46"/>
      <c r="ESX2" s="46"/>
      <c r="ESY2" s="46"/>
      <c r="ESZ2" s="46"/>
      <c r="ETA2" s="46"/>
      <c r="ETB2" s="46"/>
      <c r="ETC2" s="46"/>
      <c r="ETD2" s="46"/>
      <c r="ETE2" s="46"/>
      <c r="ETF2" s="46"/>
      <c r="ETG2" s="46"/>
      <c r="ETH2" s="46"/>
      <c r="ETI2" s="46"/>
      <c r="ETJ2" s="46"/>
      <c r="ETK2" s="46"/>
      <c r="ETL2" s="46"/>
      <c r="ETM2" s="46"/>
      <c r="ETN2" s="46"/>
      <c r="ETO2" s="46"/>
      <c r="ETP2" s="46"/>
      <c r="ETQ2" s="46"/>
      <c r="ETR2" s="46"/>
      <c r="ETS2" s="46"/>
      <c r="ETT2" s="46"/>
      <c r="ETU2" s="46"/>
      <c r="ETV2" s="46"/>
      <c r="ETW2" s="46"/>
      <c r="ETX2" s="46"/>
      <c r="ETY2" s="46"/>
      <c r="ETZ2" s="46"/>
      <c r="EUA2" s="46"/>
      <c r="EUB2" s="46"/>
      <c r="EUC2" s="46"/>
      <c r="EUD2" s="46"/>
      <c r="EUE2" s="46"/>
      <c r="EUF2" s="46"/>
      <c r="EUG2" s="46"/>
      <c r="EUH2" s="46"/>
      <c r="EUI2" s="46"/>
      <c r="EUJ2" s="46"/>
      <c r="EUK2" s="46"/>
      <c r="EUL2" s="46"/>
      <c r="EUM2" s="46"/>
      <c r="EUN2" s="46"/>
      <c r="EUO2" s="46"/>
      <c r="EUP2" s="46"/>
      <c r="EUQ2" s="46"/>
      <c r="EUR2" s="46"/>
      <c r="EUS2" s="46"/>
      <c r="EUT2" s="46"/>
      <c r="EUU2" s="46"/>
      <c r="EUV2" s="46"/>
      <c r="EUW2" s="46"/>
      <c r="EUX2" s="46"/>
      <c r="EUY2" s="46"/>
      <c r="EUZ2" s="46"/>
      <c r="EVA2" s="46"/>
      <c r="EVB2" s="46"/>
      <c r="EVC2" s="46"/>
      <c r="EVD2" s="46"/>
      <c r="EVE2" s="46"/>
      <c r="EVF2" s="46"/>
      <c r="EVG2" s="46"/>
      <c r="EVH2" s="46"/>
      <c r="EVI2" s="46"/>
      <c r="EVJ2" s="46"/>
      <c r="EVK2" s="46"/>
      <c r="EVL2" s="46"/>
      <c r="EVM2" s="46"/>
      <c r="EVN2" s="46"/>
      <c r="EVO2" s="46"/>
      <c r="EVP2" s="46"/>
      <c r="EVQ2" s="46"/>
      <c r="EVR2" s="46"/>
      <c r="EVS2" s="46"/>
      <c r="EVT2" s="46"/>
      <c r="EVU2" s="46"/>
      <c r="EVV2" s="46"/>
      <c r="EVW2" s="46"/>
      <c r="EVX2" s="46"/>
      <c r="EVY2" s="46"/>
      <c r="EVZ2" s="46"/>
      <c r="EWA2" s="46"/>
      <c r="EWB2" s="46"/>
      <c r="EWC2" s="46"/>
      <c r="EWD2" s="46"/>
      <c r="EWE2" s="46"/>
      <c r="EWF2" s="46"/>
      <c r="EWG2" s="46"/>
      <c r="EWH2" s="46"/>
      <c r="EWI2" s="46"/>
      <c r="EWJ2" s="46"/>
      <c r="EWK2" s="46"/>
      <c r="EWL2" s="46"/>
      <c r="EWM2" s="46"/>
      <c r="EWN2" s="46"/>
      <c r="EWO2" s="46"/>
      <c r="EWP2" s="46"/>
      <c r="EWQ2" s="46"/>
      <c r="EWR2" s="46"/>
      <c r="EWS2" s="46"/>
      <c r="EWT2" s="46"/>
      <c r="EWU2" s="46"/>
      <c r="EWV2" s="46"/>
      <c r="EWW2" s="46"/>
      <c r="EWX2" s="46"/>
      <c r="EWY2" s="46"/>
      <c r="EWZ2" s="46"/>
      <c r="EXA2" s="46"/>
      <c r="EXB2" s="46"/>
      <c r="EXC2" s="46"/>
      <c r="EXD2" s="46"/>
      <c r="EXE2" s="46"/>
      <c r="EXF2" s="46"/>
      <c r="EXG2" s="46"/>
      <c r="EXH2" s="46"/>
      <c r="EXI2" s="46"/>
      <c r="EXJ2" s="46"/>
      <c r="EXK2" s="46"/>
      <c r="EXL2" s="46"/>
      <c r="EXM2" s="46"/>
      <c r="EXN2" s="46"/>
      <c r="EXO2" s="46"/>
      <c r="EXP2" s="46"/>
      <c r="EXQ2" s="46"/>
      <c r="EXR2" s="46"/>
      <c r="EXS2" s="46"/>
      <c r="EXT2" s="46"/>
      <c r="EXU2" s="46"/>
      <c r="EXV2" s="46"/>
      <c r="EXW2" s="46"/>
      <c r="EXX2" s="46"/>
      <c r="EXY2" s="46"/>
      <c r="EXZ2" s="46"/>
      <c r="EYA2" s="46"/>
      <c r="EYB2" s="46"/>
      <c r="EYC2" s="46"/>
      <c r="EYD2" s="46"/>
      <c r="EYE2" s="46"/>
      <c r="EYF2" s="46"/>
      <c r="EYG2" s="46"/>
      <c r="EYH2" s="46"/>
      <c r="EYI2" s="46"/>
      <c r="EYJ2" s="46"/>
      <c r="EYK2" s="46"/>
      <c r="EYL2" s="46"/>
      <c r="EYM2" s="46"/>
      <c r="EYN2" s="46"/>
      <c r="EYO2" s="46"/>
      <c r="EYP2" s="46"/>
      <c r="EYQ2" s="46"/>
      <c r="EYR2" s="46"/>
      <c r="EYS2" s="46"/>
      <c r="EYT2" s="46"/>
      <c r="EYU2" s="46"/>
      <c r="EYV2" s="46"/>
      <c r="EYW2" s="46"/>
      <c r="EYX2" s="46"/>
      <c r="EYY2" s="46"/>
      <c r="EYZ2" s="46"/>
      <c r="EZA2" s="46"/>
      <c r="EZB2" s="46"/>
      <c r="EZC2" s="46"/>
      <c r="EZD2" s="46"/>
      <c r="EZE2" s="46"/>
      <c r="EZF2" s="46"/>
      <c r="EZG2" s="46"/>
      <c r="EZH2" s="46"/>
      <c r="EZI2" s="46"/>
      <c r="EZJ2" s="46"/>
      <c r="EZK2" s="46"/>
      <c r="EZL2" s="46"/>
      <c r="EZM2" s="46"/>
      <c r="EZN2" s="46"/>
      <c r="EZO2" s="46"/>
      <c r="EZP2" s="46"/>
      <c r="EZQ2" s="46"/>
      <c r="EZR2" s="46"/>
      <c r="EZS2" s="46"/>
      <c r="EZT2" s="46"/>
      <c r="EZU2" s="46"/>
      <c r="EZV2" s="46"/>
      <c r="EZW2" s="46"/>
      <c r="EZX2" s="46"/>
      <c r="EZY2" s="46"/>
      <c r="EZZ2" s="46"/>
      <c r="FAA2" s="46"/>
      <c r="FAB2" s="46"/>
      <c r="FAC2" s="46"/>
      <c r="FAD2" s="46"/>
      <c r="FAE2" s="46"/>
      <c r="FAF2" s="46"/>
      <c r="FAG2" s="46"/>
      <c r="FAH2" s="46"/>
      <c r="FAI2" s="46"/>
      <c r="FAJ2" s="46"/>
      <c r="FAK2" s="46"/>
      <c r="FAL2" s="46"/>
      <c r="FAM2" s="46"/>
      <c r="FAN2" s="46"/>
      <c r="FAO2" s="46"/>
      <c r="FAP2" s="46"/>
      <c r="FAQ2" s="46"/>
      <c r="FAR2" s="46"/>
      <c r="FAS2" s="46"/>
      <c r="FAT2" s="46"/>
      <c r="FAU2" s="46"/>
      <c r="FAV2" s="46"/>
      <c r="FAW2" s="46"/>
      <c r="FAX2" s="46"/>
      <c r="FAY2" s="46"/>
      <c r="FAZ2" s="46"/>
      <c r="FBA2" s="46"/>
      <c r="FBB2" s="46"/>
      <c r="FBC2" s="46"/>
      <c r="FBD2" s="46"/>
      <c r="FBE2" s="46"/>
      <c r="FBF2" s="46"/>
      <c r="FBG2" s="46"/>
      <c r="FBH2" s="46"/>
      <c r="FBI2" s="46"/>
      <c r="FBJ2" s="46"/>
      <c r="FBK2" s="46"/>
      <c r="FBL2" s="46"/>
      <c r="FBM2" s="46"/>
      <c r="FBN2" s="46"/>
      <c r="FBO2" s="46"/>
      <c r="FBP2" s="46"/>
      <c r="FBQ2" s="46"/>
      <c r="FBR2" s="46"/>
      <c r="FBS2" s="46"/>
      <c r="FBT2" s="46"/>
      <c r="FBU2" s="46"/>
      <c r="FBV2" s="46"/>
      <c r="FBW2" s="46"/>
      <c r="FBX2" s="46"/>
      <c r="FBY2" s="46"/>
      <c r="FBZ2" s="46"/>
      <c r="FCA2" s="46"/>
      <c r="FCB2" s="46"/>
      <c r="FCC2" s="46"/>
      <c r="FCD2" s="46"/>
      <c r="FCE2" s="46"/>
      <c r="FCF2" s="46"/>
      <c r="FCG2" s="46"/>
      <c r="FCH2" s="46"/>
      <c r="FCI2" s="46"/>
      <c r="FCJ2" s="46"/>
      <c r="FCK2" s="46"/>
      <c r="FCL2" s="46"/>
      <c r="FCM2" s="46"/>
      <c r="FCN2" s="46"/>
      <c r="FCO2" s="46"/>
      <c r="FCP2" s="46"/>
      <c r="FCQ2" s="46"/>
      <c r="FCR2" s="46"/>
      <c r="FCS2" s="46"/>
      <c r="FCT2" s="46"/>
      <c r="FCU2" s="46"/>
      <c r="FCV2" s="46"/>
      <c r="FCW2" s="46"/>
      <c r="FCX2" s="46"/>
      <c r="FCY2" s="46"/>
      <c r="FCZ2" s="46"/>
      <c r="FDA2" s="46"/>
      <c r="FDB2" s="46"/>
      <c r="FDC2" s="46"/>
      <c r="FDD2" s="46"/>
      <c r="FDE2" s="46"/>
      <c r="FDF2" s="46"/>
      <c r="FDG2" s="46"/>
      <c r="FDH2" s="46"/>
      <c r="FDI2" s="46"/>
      <c r="FDJ2" s="46"/>
      <c r="FDK2" s="46"/>
      <c r="FDL2" s="46"/>
      <c r="FDM2" s="46"/>
      <c r="FDN2" s="46"/>
      <c r="FDO2" s="46"/>
      <c r="FDP2" s="46"/>
      <c r="FDQ2" s="46"/>
      <c r="FDR2" s="46"/>
      <c r="FDS2" s="46"/>
      <c r="FDT2" s="46"/>
      <c r="FDU2" s="46"/>
      <c r="FDV2" s="46"/>
      <c r="FDW2" s="46"/>
      <c r="FDX2" s="46"/>
      <c r="FDY2" s="46"/>
      <c r="FDZ2" s="46"/>
      <c r="FEA2" s="46"/>
      <c r="FEB2" s="46"/>
      <c r="FEC2" s="46"/>
      <c r="FED2" s="46"/>
      <c r="FEE2" s="46"/>
      <c r="FEF2" s="46"/>
      <c r="FEG2" s="46"/>
      <c r="FEH2" s="46"/>
      <c r="FEI2" s="46"/>
      <c r="FEJ2" s="46"/>
      <c r="FEK2" s="46"/>
      <c r="FEL2" s="46"/>
      <c r="FEM2" s="46"/>
      <c r="FEN2" s="46"/>
      <c r="FEO2" s="46"/>
      <c r="FEP2" s="46"/>
      <c r="FEQ2" s="46"/>
      <c r="FER2" s="46"/>
      <c r="FES2" s="46"/>
      <c r="FET2" s="46"/>
      <c r="FEU2" s="46"/>
      <c r="FEV2" s="46"/>
      <c r="FEW2" s="46"/>
      <c r="FEX2" s="46"/>
      <c r="FEY2" s="46"/>
      <c r="FEZ2" s="46"/>
      <c r="FFA2" s="46"/>
      <c r="FFB2" s="46"/>
      <c r="FFC2" s="46"/>
      <c r="FFD2" s="46"/>
      <c r="FFE2" s="46"/>
      <c r="FFF2" s="46"/>
      <c r="FFG2" s="46"/>
      <c r="FFH2" s="46"/>
      <c r="FFI2" s="46"/>
      <c r="FFJ2" s="46"/>
      <c r="FFK2" s="46"/>
      <c r="FFL2" s="46"/>
      <c r="FFM2" s="46"/>
      <c r="FFN2" s="46"/>
      <c r="FFO2" s="46"/>
      <c r="FFP2" s="46"/>
      <c r="FFQ2" s="46"/>
      <c r="FFR2" s="46"/>
      <c r="FFS2" s="46"/>
      <c r="FFT2" s="46"/>
      <c r="FFU2" s="46"/>
      <c r="FFV2" s="46"/>
      <c r="FFW2" s="46"/>
      <c r="FFX2" s="46"/>
      <c r="FFY2" s="46"/>
      <c r="FFZ2" s="46"/>
      <c r="FGA2" s="46"/>
      <c r="FGB2" s="46"/>
      <c r="FGC2" s="46"/>
      <c r="FGD2" s="46"/>
      <c r="FGE2" s="46"/>
      <c r="FGF2" s="46"/>
      <c r="FGG2" s="46"/>
      <c r="FGH2" s="46"/>
      <c r="FGI2" s="46"/>
      <c r="FGJ2" s="46"/>
      <c r="FGK2" s="46"/>
      <c r="FGL2" s="46"/>
      <c r="FGM2" s="46"/>
      <c r="FGN2" s="46"/>
      <c r="FGO2" s="46"/>
      <c r="FGP2" s="46"/>
      <c r="FGQ2" s="46"/>
      <c r="FGR2" s="46"/>
      <c r="FGS2" s="46"/>
      <c r="FGT2" s="46"/>
      <c r="FGU2" s="46"/>
      <c r="FGV2" s="46"/>
      <c r="FGW2" s="46"/>
      <c r="FGX2" s="46"/>
      <c r="FGY2" s="46"/>
      <c r="FGZ2" s="46"/>
      <c r="FHA2" s="46"/>
      <c r="FHB2" s="46"/>
      <c r="FHC2" s="46"/>
      <c r="FHD2" s="46"/>
      <c r="FHE2" s="46"/>
      <c r="FHF2" s="46"/>
      <c r="FHG2" s="46"/>
      <c r="FHH2" s="46"/>
      <c r="FHI2" s="46"/>
      <c r="FHJ2" s="46"/>
      <c r="FHK2" s="46"/>
      <c r="FHL2" s="46"/>
      <c r="FHM2" s="46"/>
      <c r="FHN2" s="46"/>
      <c r="FHO2" s="46"/>
      <c r="FHP2" s="46"/>
      <c r="FHQ2" s="46"/>
      <c r="FHR2" s="46"/>
      <c r="FHS2" s="46"/>
      <c r="FHT2" s="46"/>
      <c r="FHU2" s="46"/>
      <c r="FHV2" s="46"/>
      <c r="FHW2" s="46"/>
      <c r="FHX2" s="46"/>
      <c r="FHY2" s="46"/>
      <c r="FHZ2" s="46"/>
      <c r="FIA2" s="46"/>
      <c r="FIB2" s="46"/>
      <c r="FIC2" s="46"/>
      <c r="FID2" s="46"/>
      <c r="FIE2" s="46"/>
      <c r="FIF2" s="46"/>
      <c r="FIG2" s="46"/>
      <c r="FIH2" s="46"/>
      <c r="FII2" s="46"/>
      <c r="FIJ2" s="46"/>
      <c r="FIK2" s="46"/>
      <c r="FIL2" s="46"/>
      <c r="FIM2" s="46"/>
      <c r="FIN2" s="46"/>
      <c r="FIO2" s="46"/>
      <c r="FIP2" s="46"/>
      <c r="FIQ2" s="46"/>
      <c r="FIR2" s="46"/>
      <c r="FIS2" s="46"/>
      <c r="FIT2" s="46"/>
      <c r="FIU2" s="46"/>
      <c r="FIV2" s="46"/>
      <c r="FIW2" s="46"/>
      <c r="FIX2" s="46"/>
      <c r="FIY2" s="46"/>
      <c r="FIZ2" s="46"/>
      <c r="FJA2" s="46"/>
      <c r="FJB2" s="46"/>
      <c r="FJC2" s="46"/>
      <c r="FJD2" s="46"/>
      <c r="FJE2" s="46"/>
      <c r="FJF2" s="46"/>
      <c r="FJG2" s="46"/>
      <c r="FJH2" s="46"/>
      <c r="FJI2" s="46"/>
      <c r="FJJ2" s="46"/>
      <c r="FJK2" s="46"/>
      <c r="FJL2" s="46"/>
      <c r="FJM2" s="46"/>
      <c r="FJN2" s="46"/>
      <c r="FJO2" s="46"/>
      <c r="FJP2" s="46"/>
      <c r="FJQ2" s="46"/>
      <c r="FJR2" s="46"/>
      <c r="FJS2" s="46"/>
      <c r="FJT2" s="46"/>
      <c r="FJU2" s="46"/>
      <c r="FJV2" s="46"/>
      <c r="FJW2" s="46"/>
      <c r="FJX2" s="46"/>
      <c r="FJY2" s="46"/>
      <c r="FJZ2" s="46"/>
      <c r="FKA2" s="46"/>
      <c r="FKB2" s="46"/>
      <c r="FKC2" s="46"/>
      <c r="FKD2" s="46"/>
      <c r="FKE2" s="46"/>
      <c r="FKF2" s="46"/>
      <c r="FKG2" s="46"/>
      <c r="FKH2" s="46"/>
      <c r="FKI2" s="46"/>
      <c r="FKJ2" s="46"/>
      <c r="FKK2" s="46"/>
      <c r="FKL2" s="46"/>
      <c r="FKM2" s="46"/>
      <c r="FKN2" s="46"/>
      <c r="FKO2" s="46"/>
      <c r="FKP2" s="46"/>
      <c r="FKQ2" s="46"/>
      <c r="FKR2" s="46"/>
      <c r="FKS2" s="46"/>
      <c r="FKT2" s="46"/>
      <c r="FKU2" s="46"/>
      <c r="FKV2" s="46"/>
      <c r="FKW2" s="46"/>
      <c r="FKX2" s="46"/>
      <c r="FKY2" s="46"/>
      <c r="FKZ2" s="46"/>
      <c r="FLA2" s="46"/>
      <c r="FLB2" s="46"/>
      <c r="FLC2" s="46"/>
      <c r="FLD2" s="46"/>
      <c r="FLE2" s="46"/>
      <c r="FLF2" s="46"/>
      <c r="FLG2" s="46"/>
      <c r="FLH2" s="46"/>
      <c r="FLI2" s="46"/>
      <c r="FLJ2" s="46"/>
      <c r="FLK2" s="46"/>
      <c r="FLL2" s="46"/>
      <c r="FLM2" s="46"/>
      <c r="FLN2" s="46"/>
      <c r="FLO2" s="46"/>
      <c r="FLP2" s="46"/>
      <c r="FLQ2" s="46"/>
      <c r="FLR2" s="46"/>
      <c r="FLS2" s="46"/>
      <c r="FLT2" s="46"/>
      <c r="FLU2" s="46"/>
      <c r="FLV2" s="46"/>
      <c r="FLW2" s="46"/>
      <c r="FLX2" s="46"/>
      <c r="FLY2" s="46"/>
      <c r="FLZ2" s="46"/>
      <c r="FMA2" s="46"/>
      <c r="FMB2" s="46"/>
      <c r="FMC2" s="46"/>
      <c r="FMD2" s="46"/>
      <c r="FME2" s="46"/>
      <c r="FMF2" s="46"/>
      <c r="FMG2" s="46"/>
      <c r="FMH2" s="46"/>
      <c r="FMI2" s="46"/>
      <c r="FMJ2" s="46"/>
      <c r="FMK2" s="46"/>
      <c r="FML2" s="46"/>
      <c r="FMM2" s="46"/>
      <c r="FMN2" s="46"/>
      <c r="FMO2" s="46"/>
      <c r="FMP2" s="46"/>
      <c r="FMQ2" s="46"/>
      <c r="FMR2" s="46"/>
      <c r="FMS2" s="46"/>
      <c r="FMT2" s="46"/>
      <c r="FMU2" s="46"/>
      <c r="FMV2" s="46"/>
      <c r="FMW2" s="46"/>
      <c r="FMX2" s="46"/>
      <c r="FMY2" s="46"/>
      <c r="FMZ2" s="46"/>
      <c r="FNA2" s="46"/>
      <c r="FNB2" s="46"/>
      <c r="FNC2" s="46"/>
      <c r="FND2" s="46"/>
      <c r="FNE2" s="46"/>
      <c r="FNF2" s="46"/>
      <c r="FNG2" s="46"/>
      <c r="FNH2" s="46"/>
      <c r="FNI2" s="46"/>
      <c r="FNJ2" s="46"/>
      <c r="FNK2" s="46"/>
      <c r="FNL2" s="46"/>
      <c r="FNM2" s="46"/>
      <c r="FNN2" s="46"/>
      <c r="FNO2" s="46"/>
      <c r="FNP2" s="46"/>
      <c r="FNQ2" s="46"/>
      <c r="FNR2" s="46"/>
      <c r="FNS2" s="46"/>
      <c r="FNT2" s="46"/>
      <c r="FNU2" s="46"/>
      <c r="FNV2" s="46"/>
      <c r="FNW2" s="46"/>
      <c r="FNX2" s="46"/>
      <c r="FNY2" s="46"/>
      <c r="FNZ2" s="46"/>
      <c r="FOA2" s="46"/>
      <c r="FOB2" s="46"/>
      <c r="FOC2" s="46"/>
      <c r="FOD2" s="46"/>
      <c r="FOE2" s="46"/>
      <c r="FOF2" s="46"/>
      <c r="FOG2" s="46"/>
      <c r="FOH2" s="46"/>
      <c r="FOI2" s="46"/>
      <c r="FOJ2" s="46"/>
      <c r="FOK2" s="46"/>
      <c r="FOL2" s="46"/>
      <c r="FOM2" s="46"/>
      <c r="FON2" s="46"/>
      <c r="FOO2" s="46"/>
      <c r="FOP2" s="46"/>
      <c r="FOQ2" s="46"/>
      <c r="FOR2" s="46"/>
      <c r="FOS2" s="46"/>
      <c r="FOT2" s="46"/>
      <c r="FOU2" s="46"/>
      <c r="FOV2" s="46"/>
      <c r="FOW2" s="46"/>
      <c r="FOX2" s="46"/>
      <c r="FOY2" s="46"/>
      <c r="FOZ2" s="46"/>
      <c r="FPA2" s="46"/>
      <c r="FPB2" s="46"/>
      <c r="FPC2" s="46"/>
      <c r="FPD2" s="46"/>
      <c r="FPE2" s="46"/>
      <c r="FPF2" s="46"/>
      <c r="FPG2" s="46"/>
      <c r="FPH2" s="46"/>
      <c r="FPI2" s="46"/>
      <c r="FPJ2" s="46"/>
      <c r="FPK2" s="46"/>
      <c r="FPL2" s="46"/>
      <c r="FPM2" s="46"/>
      <c r="FPN2" s="46"/>
      <c r="FPO2" s="46"/>
      <c r="FPP2" s="46"/>
      <c r="FPQ2" s="46"/>
      <c r="FPR2" s="46"/>
      <c r="FPS2" s="46"/>
      <c r="FPT2" s="46"/>
      <c r="FPU2" s="46"/>
      <c r="FPV2" s="46"/>
      <c r="FPW2" s="46"/>
      <c r="FPX2" s="46"/>
      <c r="FPY2" s="46"/>
      <c r="FPZ2" s="46"/>
      <c r="FQA2" s="46"/>
      <c r="FQB2" s="46"/>
      <c r="FQC2" s="46"/>
      <c r="FQD2" s="46"/>
      <c r="FQE2" s="46"/>
      <c r="FQF2" s="46"/>
      <c r="FQG2" s="46"/>
      <c r="FQH2" s="46"/>
      <c r="FQI2" s="46"/>
      <c r="FQJ2" s="46"/>
      <c r="FQK2" s="46"/>
      <c r="FQL2" s="46"/>
      <c r="FQM2" s="46"/>
      <c r="FQN2" s="46"/>
      <c r="FQO2" s="46"/>
      <c r="FQP2" s="46"/>
      <c r="FQQ2" s="46"/>
      <c r="FQR2" s="46"/>
      <c r="FQS2" s="46"/>
      <c r="FQT2" s="46"/>
      <c r="FQU2" s="46"/>
      <c r="FQV2" s="46"/>
      <c r="FQW2" s="46"/>
      <c r="FQX2" s="46"/>
      <c r="FQY2" s="46"/>
      <c r="FQZ2" s="46"/>
      <c r="FRA2" s="46"/>
      <c r="FRB2" s="46"/>
      <c r="FRC2" s="46"/>
      <c r="FRD2" s="46"/>
      <c r="FRE2" s="46"/>
      <c r="FRF2" s="46"/>
      <c r="FRG2" s="46"/>
      <c r="FRH2" s="46"/>
      <c r="FRI2" s="46"/>
      <c r="FRJ2" s="46"/>
      <c r="FRK2" s="46"/>
      <c r="FRL2" s="46"/>
      <c r="FRM2" s="46"/>
      <c r="FRN2" s="46"/>
      <c r="FRO2" s="46"/>
      <c r="FRP2" s="46"/>
      <c r="FRQ2" s="46"/>
      <c r="FRR2" s="46"/>
      <c r="FRS2" s="46"/>
      <c r="FRT2" s="46"/>
      <c r="FRU2" s="46"/>
      <c r="FRV2" s="46"/>
      <c r="FRW2" s="46"/>
      <c r="FRX2" s="46"/>
      <c r="FRY2" s="46"/>
      <c r="FRZ2" s="46"/>
      <c r="FSA2" s="46"/>
      <c r="FSB2" s="46"/>
      <c r="FSC2" s="46"/>
      <c r="FSD2" s="46"/>
      <c r="FSE2" s="46"/>
      <c r="FSF2" s="46"/>
      <c r="FSG2" s="46"/>
      <c r="FSH2" s="46"/>
      <c r="FSI2" s="46"/>
      <c r="FSJ2" s="46"/>
      <c r="FSK2" s="46"/>
      <c r="FSL2" s="46"/>
      <c r="FSM2" s="46"/>
      <c r="FSN2" s="46"/>
      <c r="FSO2" s="46"/>
      <c r="FSP2" s="46"/>
      <c r="FSQ2" s="46"/>
      <c r="FSR2" s="46"/>
      <c r="FSS2" s="46"/>
      <c r="FST2" s="46"/>
      <c r="FSU2" s="46"/>
      <c r="FSV2" s="46"/>
      <c r="FSW2" s="46"/>
      <c r="FSX2" s="46"/>
      <c r="FSY2" s="46"/>
      <c r="FSZ2" s="46"/>
      <c r="FTA2" s="46"/>
      <c r="FTB2" s="46"/>
      <c r="FTC2" s="46"/>
      <c r="FTD2" s="46"/>
      <c r="FTE2" s="46"/>
      <c r="FTF2" s="46"/>
      <c r="FTG2" s="46"/>
      <c r="FTH2" s="46"/>
      <c r="FTI2" s="46"/>
      <c r="FTJ2" s="46"/>
      <c r="FTK2" s="46"/>
      <c r="FTL2" s="46"/>
      <c r="FTM2" s="46"/>
      <c r="FTN2" s="46"/>
      <c r="FTO2" s="46"/>
      <c r="FTP2" s="46"/>
      <c r="FTQ2" s="46"/>
      <c r="FTR2" s="46"/>
      <c r="FTS2" s="46"/>
      <c r="FTT2" s="46"/>
      <c r="FTU2" s="46"/>
      <c r="FTV2" s="46"/>
      <c r="FTW2" s="46"/>
      <c r="FTX2" s="46"/>
      <c r="FTY2" s="46"/>
      <c r="FTZ2" s="46"/>
      <c r="FUA2" s="46"/>
      <c r="FUB2" s="46"/>
      <c r="FUC2" s="46"/>
      <c r="FUD2" s="46"/>
      <c r="FUE2" s="46"/>
      <c r="FUF2" s="46"/>
      <c r="FUG2" s="46"/>
      <c r="FUH2" s="46"/>
      <c r="FUI2" s="46"/>
      <c r="FUJ2" s="46"/>
      <c r="FUK2" s="46"/>
      <c r="FUL2" s="46"/>
      <c r="FUM2" s="46"/>
      <c r="FUN2" s="46"/>
      <c r="FUO2" s="46"/>
      <c r="FUP2" s="46"/>
      <c r="FUQ2" s="46"/>
      <c r="FUR2" s="46"/>
      <c r="FUS2" s="46"/>
      <c r="FUT2" s="46"/>
      <c r="FUU2" s="46"/>
      <c r="FUV2" s="46"/>
      <c r="FUW2" s="46"/>
      <c r="FUX2" s="46"/>
      <c r="FUY2" s="46"/>
      <c r="FUZ2" s="46"/>
      <c r="FVA2" s="46"/>
      <c r="FVB2" s="46"/>
      <c r="FVC2" s="46"/>
      <c r="FVD2" s="46"/>
      <c r="FVE2" s="46"/>
      <c r="FVF2" s="46"/>
      <c r="FVG2" s="46"/>
      <c r="FVH2" s="46"/>
      <c r="FVI2" s="46"/>
      <c r="FVJ2" s="46"/>
      <c r="FVK2" s="46"/>
      <c r="FVL2" s="46"/>
      <c r="FVM2" s="46"/>
      <c r="FVN2" s="46"/>
      <c r="FVO2" s="46"/>
      <c r="FVP2" s="46"/>
      <c r="FVQ2" s="46"/>
      <c r="FVR2" s="46"/>
      <c r="FVS2" s="46"/>
      <c r="FVT2" s="46"/>
      <c r="FVU2" s="46"/>
      <c r="FVV2" s="46"/>
      <c r="FVW2" s="46"/>
      <c r="FVX2" s="46"/>
      <c r="FVY2" s="46"/>
      <c r="FVZ2" s="46"/>
      <c r="FWA2" s="46"/>
      <c r="FWB2" s="46"/>
      <c r="FWC2" s="46"/>
      <c r="FWD2" s="46"/>
      <c r="FWE2" s="46"/>
      <c r="FWF2" s="46"/>
      <c r="FWG2" s="46"/>
      <c r="FWH2" s="46"/>
      <c r="FWI2" s="46"/>
      <c r="FWJ2" s="46"/>
      <c r="FWK2" s="46"/>
      <c r="FWL2" s="46"/>
      <c r="FWM2" s="46"/>
      <c r="FWN2" s="46"/>
      <c r="FWO2" s="46"/>
      <c r="FWP2" s="46"/>
      <c r="FWQ2" s="46"/>
      <c r="FWR2" s="46"/>
      <c r="FWS2" s="46"/>
      <c r="FWT2" s="46"/>
      <c r="FWU2" s="46"/>
      <c r="FWV2" s="46"/>
      <c r="FWW2" s="46"/>
      <c r="FWX2" s="46"/>
      <c r="FWY2" s="46"/>
      <c r="FWZ2" s="46"/>
      <c r="FXA2" s="46"/>
      <c r="FXB2" s="46"/>
      <c r="FXC2" s="46"/>
      <c r="FXD2" s="46"/>
      <c r="FXE2" s="46"/>
      <c r="FXF2" s="46"/>
      <c r="FXG2" s="46"/>
      <c r="FXH2" s="46"/>
      <c r="FXI2" s="46"/>
      <c r="FXJ2" s="46"/>
      <c r="FXK2" s="46"/>
      <c r="FXL2" s="46"/>
      <c r="FXM2" s="46"/>
      <c r="FXN2" s="46"/>
      <c r="FXO2" s="46"/>
      <c r="FXP2" s="46"/>
      <c r="FXQ2" s="46"/>
      <c r="FXR2" s="46"/>
      <c r="FXS2" s="46"/>
      <c r="FXT2" s="46"/>
      <c r="FXU2" s="46"/>
      <c r="FXV2" s="46"/>
      <c r="FXW2" s="46"/>
      <c r="FXX2" s="46"/>
      <c r="FXY2" s="46"/>
      <c r="FXZ2" s="46"/>
      <c r="FYA2" s="46"/>
      <c r="FYB2" s="46"/>
      <c r="FYC2" s="46"/>
      <c r="FYD2" s="46"/>
      <c r="FYE2" s="46"/>
      <c r="FYF2" s="46"/>
      <c r="FYG2" s="46"/>
      <c r="FYH2" s="46"/>
      <c r="FYI2" s="46"/>
      <c r="FYJ2" s="46"/>
      <c r="FYK2" s="46"/>
      <c r="FYL2" s="46"/>
      <c r="FYM2" s="46"/>
      <c r="FYN2" s="46"/>
      <c r="FYO2" s="46"/>
      <c r="FYP2" s="46"/>
      <c r="FYQ2" s="46"/>
      <c r="FYR2" s="46"/>
      <c r="FYS2" s="46"/>
      <c r="FYT2" s="46"/>
      <c r="FYU2" s="46"/>
      <c r="FYV2" s="46"/>
      <c r="FYW2" s="46"/>
      <c r="FYX2" s="46"/>
      <c r="FYY2" s="46"/>
      <c r="FYZ2" s="46"/>
      <c r="FZA2" s="46"/>
      <c r="FZB2" s="46"/>
      <c r="FZC2" s="46"/>
      <c r="FZD2" s="46"/>
      <c r="FZE2" s="46"/>
      <c r="FZF2" s="46"/>
      <c r="FZG2" s="46"/>
      <c r="FZH2" s="46"/>
      <c r="FZI2" s="46"/>
      <c r="FZJ2" s="46"/>
      <c r="FZK2" s="46"/>
      <c r="FZL2" s="46"/>
      <c r="FZM2" s="46"/>
      <c r="FZN2" s="46"/>
      <c r="FZO2" s="46"/>
      <c r="FZP2" s="46"/>
      <c r="FZQ2" s="46"/>
      <c r="FZR2" s="46"/>
      <c r="FZS2" s="46"/>
      <c r="FZT2" s="46"/>
      <c r="FZU2" s="46"/>
      <c r="FZV2" s="46"/>
      <c r="FZW2" s="46"/>
      <c r="FZX2" s="46"/>
      <c r="FZY2" s="46"/>
      <c r="FZZ2" s="46"/>
      <c r="GAA2" s="46"/>
      <c r="GAB2" s="46"/>
      <c r="GAC2" s="46"/>
      <c r="GAD2" s="46"/>
      <c r="GAE2" s="46"/>
      <c r="GAF2" s="46"/>
      <c r="GAG2" s="46"/>
      <c r="GAH2" s="46"/>
      <c r="GAI2" s="46"/>
      <c r="GAJ2" s="46"/>
      <c r="GAK2" s="46"/>
      <c r="GAL2" s="46"/>
      <c r="GAM2" s="46"/>
      <c r="GAN2" s="46"/>
      <c r="GAO2" s="46"/>
      <c r="GAP2" s="46"/>
      <c r="GAQ2" s="46"/>
      <c r="GAR2" s="46"/>
      <c r="GAS2" s="46"/>
      <c r="GAT2" s="46"/>
      <c r="GAU2" s="46"/>
      <c r="GAV2" s="46"/>
      <c r="GAW2" s="46"/>
      <c r="GAX2" s="46"/>
      <c r="GAY2" s="46"/>
      <c r="GAZ2" s="46"/>
      <c r="GBA2" s="46"/>
      <c r="GBB2" s="46"/>
      <c r="GBC2" s="46"/>
      <c r="GBD2" s="46"/>
      <c r="GBE2" s="46"/>
      <c r="GBF2" s="46"/>
      <c r="GBG2" s="46"/>
      <c r="GBH2" s="46"/>
      <c r="GBI2" s="46"/>
      <c r="GBJ2" s="46"/>
      <c r="GBK2" s="46"/>
      <c r="GBL2" s="46"/>
      <c r="GBM2" s="46"/>
      <c r="GBN2" s="46"/>
      <c r="GBO2" s="46"/>
      <c r="GBP2" s="46"/>
      <c r="GBQ2" s="46"/>
      <c r="GBR2" s="46"/>
      <c r="GBS2" s="46"/>
      <c r="GBT2" s="46"/>
      <c r="GBU2" s="46"/>
      <c r="GBV2" s="46"/>
      <c r="GBW2" s="46"/>
      <c r="GBX2" s="46"/>
      <c r="GBY2" s="46"/>
      <c r="GBZ2" s="46"/>
      <c r="GCA2" s="46"/>
      <c r="GCB2" s="46"/>
      <c r="GCC2" s="46"/>
      <c r="GCD2" s="46"/>
      <c r="GCE2" s="46"/>
      <c r="GCF2" s="46"/>
      <c r="GCG2" s="46"/>
      <c r="GCH2" s="46"/>
      <c r="GCI2" s="46"/>
      <c r="GCJ2" s="46"/>
      <c r="GCK2" s="46"/>
      <c r="GCL2" s="46"/>
      <c r="GCM2" s="46"/>
      <c r="GCN2" s="46"/>
      <c r="GCO2" s="46"/>
      <c r="GCP2" s="46"/>
      <c r="GCQ2" s="46"/>
      <c r="GCR2" s="46"/>
      <c r="GCS2" s="46"/>
      <c r="GCT2" s="46"/>
      <c r="GCU2" s="46"/>
      <c r="GCV2" s="46"/>
      <c r="GCW2" s="46"/>
      <c r="GCX2" s="46"/>
      <c r="GCY2" s="46"/>
      <c r="GCZ2" s="46"/>
      <c r="GDA2" s="46"/>
      <c r="GDB2" s="46"/>
      <c r="GDC2" s="46"/>
      <c r="GDD2" s="46"/>
      <c r="GDE2" s="46"/>
      <c r="GDF2" s="46"/>
      <c r="GDG2" s="46"/>
      <c r="GDH2" s="46"/>
      <c r="GDI2" s="46"/>
      <c r="GDJ2" s="46"/>
      <c r="GDK2" s="46"/>
      <c r="GDL2" s="46"/>
      <c r="GDM2" s="46"/>
      <c r="GDN2" s="46"/>
      <c r="GDO2" s="46"/>
      <c r="GDP2" s="46"/>
      <c r="GDQ2" s="46"/>
      <c r="GDR2" s="46"/>
      <c r="GDS2" s="46"/>
      <c r="GDT2" s="46"/>
      <c r="GDU2" s="46"/>
      <c r="GDV2" s="46"/>
      <c r="GDW2" s="46"/>
      <c r="GDX2" s="46"/>
      <c r="GDY2" s="46"/>
      <c r="GDZ2" s="46"/>
      <c r="GEA2" s="46"/>
      <c r="GEB2" s="46"/>
      <c r="GEC2" s="46"/>
      <c r="GED2" s="46"/>
      <c r="GEE2" s="46"/>
      <c r="GEF2" s="46"/>
      <c r="GEG2" s="46"/>
      <c r="GEH2" s="46"/>
      <c r="GEI2" s="46"/>
      <c r="GEJ2" s="46"/>
      <c r="GEK2" s="46"/>
      <c r="GEL2" s="46"/>
      <c r="GEM2" s="46"/>
      <c r="GEN2" s="46"/>
      <c r="GEO2" s="46"/>
      <c r="GEP2" s="46"/>
      <c r="GEQ2" s="46"/>
      <c r="GER2" s="46"/>
      <c r="GES2" s="46"/>
      <c r="GET2" s="46"/>
      <c r="GEU2" s="46"/>
      <c r="GEV2" s="46"/>
      <c r="GEW2" s="46"/>
      <c r="GEX2" s="46"/>
      <c r="GEY2" s="46"/>
      <c r="GEZ2" s="46"/>
      <c r="GFA2" s="46"/>
      <c r="GFB2" s="46"/>
      <c r="GFC2" s="46"/>
      <c r="GFD2" s="46"/>
      <c r="GFE2" s="46"/>
      <c r="GFF2" s="46"/>
      <c r="GFG2" s="46"/>
      <c r="GFH2" s="46"/>
      <c r="GFI2" s="46"/>
      <c r="GFJ2" s="46"/>
      <c r="GFK2" s="46"/>
      <c r="GFL2" s="46"/>
      <c r="GFM2" s="46"/>
      <c r="GFN2" s="46"/>
      <c r="GFO2" s="46"/>
      <c r="GFP2" s="46"/>
      <c r="GFQ2" s="46"/>
      <c r="GFR2" s="46"/>
      <c r="GFS2" s="46"/>
      <c r="GFT2" s="46"/>
      <c r="GFU2" s="46"/>
      <c r="GFV2" s="46"/>
      <c r="GFW2" s="46"/>
      <c r="GFX2" s="46"/>
      <c r="GFY2" s="46"/>
      <c r="GFZ2" s="46"/>
      <c r="GGA2" s="46"/>
      <c r="GGB2" s="46"/>
      <c r="GGC2" s="46"/>
      <c r="GGD2" s="46"/>
      <c r="GGE2" s="46"/>
      <c r="GGF2" s="46"/>
      <c r="GGG2" s="46"/>
      <c r="GGH2" s="46"/>
      <c r="GGI2" s="46"/>
      <c r="GGJ2" s="46"/>
      <c r="GGK2" s="46"/>
      <c r="GGL2" s="46"/>
      <c r="GGM2" s="46"/>
      <c r="GGN2" s="46"/>
      <c r="GGO2" s="46"/>
      <c r="GGP2" s="46"/>
      <c r="GGQ2" s="46"/>
      <c r="GGR2" s="46"/>
      <c r="GGS2" s="46"/>
      <c r="GGT2" s="46"/>
      <c r="GGU2" s="46"/>
      <c r="GGV2" s="46"/>
      <c r="GGW2" s="46"/>
      <c r="GGX2" s="46"/>
      <c r="GGY2" s="46"/>
      <c r="GGZ2" s="46"/>
      <c r="GHA2" s="46"/>
      <c r="GHB2" s="46"/>
      <c r="GHC2" s="46"/>
      <c r="GHD2" s="46"/>
      <c r="GHE2" s="46"/>
      <c r="GHF2" s="46"/>
      <c r="GHG2" s="46"/>
      <c r="GHH2" s="46"/>
      <c r="GHI2" s="46"/>
      <c r="GHJ2" s="46"/>
      <c r="GHK2" s="46"/>
      <c r="GHL2" s="46"/>
      <c r="GHM2" s="46"/>
      <c r="GHN2" s="46"/>
      <c r="GHO2" s="46"/>
      <c r="GHP2" s="46"/>
      <c r="GHQ2" s="46"/>
      <c r="GHR2" s="46"/>
      <c r="GHS2" s="46"/>
      <c r="GHT2" s="46"/>
      <c r="GHU2" s="46"/>
      <c r="GHV2" s="46"/>
      <c r="GHW2" s="46"/>
      <c r="GHX2" s="46"/>
      <c r="GHY2" s="46"/>
      <c r="GHZ2" s="46"/>
      <c r="GIA2" s="46"/>
      <c r="GIB2" s="46"/>
      <c r="GIC2" s="46"/>
      <c r="GID2" s="46"/>
      <c r="GIE2" s="46"/>
      <c r="GIF2" s="46"/>
      <c r="GIG2" s="46"/>
      <c r="GIH2" s="46"/>
      <c r="GII2" s="46"/>
      <c r="GIJ2" s="46"/>
      <c r="GIK2" s="46"/>
      <c r="GIL2" s="46"/>
      <c r="GIM2" s="46"/>
      <c r="GIN2" s="46"/>
      <c r="GIO2" s="46"/>
      <c r="GIP2" s="46"/>
      <c r="GIQ2" s="46"/>
      <c r="GIR2" s="46"/>
      <c r="GIS2" s="46"/>
      <c r="GIT2" s="46"/>
      <c r="GIU2" s="46"/>
      <c r="GIV2" s="46"/>
      <c r="GIW2" s="46"/>
      <c r="GIX2" s="46"/>
      <c r="GIY2" s="46"/>
      <c r="GIZ2" s="46"/>
      <c r="GJA2" s="46"/>
      <c r="GJB2" s="46"/>
      <c r="GJC2" s="46"/>
      <c r="GJD2" s="46"/>
      <c r="GJE2" s="46"/>
      <c r="GJF2" s="46"/>
      <c r="GJG2" s="46"/>
      <c r="GJH2" s="46"/>
      <c r="GJI2" s="46"/>
      <c r="GJJ2" s="46"/>
      <c r="GJK2" s="46"/>
      <c r="GJL2" s="46"/>
      <c r="GJM2" s="46"/>
      <c r="GJN2" s="46"/>
      <c r="GJO2" s="46"/>
      <c r="GJP2" s="46"/>
      <c r="GJQ2" s="46"/>
      <c r="GJR2" s="46"/>
      <c r="GJS2" s="46"/>
      <c r="GJT2" s="46"/>
      <c r="GJU2" s="46"/>
      <c r="GJV2" s="46"/>
      <c r="GJW2" s="46"/>
      <c r="GJX2" s="46"/>
      <c r="GJY2" s="46"/>
      <c r="GJZ2" s="46"/>
      <c r="GKA2" s="46"/>
      <c r="GKB2" s="46"/>
      <c r="GKC2" s="46"/>
      <c r="GKD2" s="46"/>
      <c r="GKE2" s="46"/>
      <c r="GKF2" s="46"/>
      <c r="GKG2" s="46"/>
      <c r="GKH2" s="46"/>
      <c r="GKI2" s="46"/>
      <c r="GKJ2" s="46"/>
      <c r="GKK2" s="46"/>
      <c r="GKL2" s="46"/>
      <c r="GKM2" s="46"/>
      <c r="GKN2" s="46"/>
      <c r="GKO2" s="46"/>
      <c r="GKP2" s="46"/>
      <c r="GKQ2" s="46"/>
      <c r="GKR2" s="46"/>
      <c r="GKS2" s="46"/>
      <c r="GKT2" s="46"/>
      <c r="GKU2" s="46"/>
      <c r="GKV2" s="46"/>
      <c r="GKW2" s="46"/>
      <c r="GKX2" s="46"/>
      <c r="GKY2" s="46"/>
      <c r="GKZ2" s="46"/>
      <c r="GLA2" s="46"/>
      <c r="GLB2" s="46"/>
      <c r="GLC2" s="46"/>
      <c r="GLD2" s="46"/>
      <c r="GLE2" s="46"/>
      <c r="GLF2" s="46"/>
      <c r="GLG2" s="46"/>
      <c r="GLH2" s="46"/>
      <c r="GLI2" s="46"/>
      <c r="GLJ2" s="46"/>
      <c r="GLK2" s="46"/>
      <c r="GLL2" s="46"/>
      <c r="GLM2" s="46"/>
      <c r="GLN2" s="46"/>
      <c r="GLO2" s="46"/>
      <c r="GLP2" s="46"/>
      <c r="GLQ2" s="46"/>
      <c r="GLR2" s="46"/>
      <c r="GLS2" s="46"/>
      <c r="GLT2" s="46"/>
      <c r="GLU2" s="46"/>
      <c r="GLV2" s="46"/>
      <c r="GLW2" s="46"/>
      <c r="GLX2" s="46"/>
      <c r="GLY2" s="46"/>
      <c r="GLZ2" s="46"/>
      <c r="GMA2" s="46"/>
      <c r="GMB2" s="46"/>
      <c r="GMC2" s="46"/>
      <c r="GMD2" s="46"/>
      <c r="GME2" s="46"/>
      <c r="GMF2" s="46"/>
      <c r="GMG2" s="46"/>
      <c r="GMH2" s="46"/>
      <c r="GMI2" s="46"/>
      <c r="GMJ2" s="46"/>
      <c r="GMK2" s="46"/>
      <c r="GML2" s="46"/>
      <c r="GMM2" s="46"/>
      <c r="GMN2" s="46"/>
      <c r="GMO2" s="46"/>
      <c r="GMP2" s="46"/>
      <c r="GMQ2" s="46"/>
      <c r="GMR2" s="46"/>
      <c r="GMS2" s="46"/>
      <c r="GMT2" s="46"/>
      <c r="GMU2" s="46"/>
      <c r="GMV2" s="46"/>
      <c r="GMW2" s="46"/>
      <c r="GMX2" s="46"/>
      <c r="GMY2" s="46"/>
      <c r="GMZ2" s="46"/>
      <c r="GNA2" s="46"/>
      <c r="GNB2" s="46"/>
      <c r="GNC2" s="46"/>
      <c r="GND2" s="46"/>
      <c r="GNE2" s="46"/>
      <c r="GNF2" s="46"/>
      <c r="GNG2" s="46"/>
      <c r="GNH2" s="46"/>
      <c r="GNI2" s="46"/>
      <c r="GNJ2" s="46"/>
      <c r="GNK2" s="46"/>
      <c r="GNL2" s="46"/>
      <c r="GNM2" s="46"/>
      <c r="GNN2" s="46"/>
      <c r="GNO2" s="46"/>
      <c r="GNP2" s="46"/>
      <c r="GNQ2" s="46"/>
      <c r="GNR2" s="46"/>
      <c r="GNS2" s="46"/>
      <c r="GNT2" s="46"/>
      <c r="GNU2" s="46"/>
      <c r="GNV2" s="46"/>
      <c r="GNW2" s="46"/>
      <c r="GNX2" s="46"/>
      <c r="GNY2" s="46"/>
      <c r="GNZ2" s="46"/>
      <c r="GOA2" s="46"/>
      <c r="GOB2" s="46"/>
      <c r="GOC2" s="46"/>
      <c r="GOD2" s="46"/>
      <c r="GOE2" s="46"/>
      <c r="GOF2" s="46"/>
      <c r="GOG2" s="46"/>
      <c r="GOH2" s="46"/>
      <c r="GOI2" s="46"/>
      <c r="GOJ2" s="46"/>
      <c r="GOK2" s="46"/>
      <c r="GOL2" s="46"/>
      <c r="GOM2" s="46"/>
      <c r="GON2" s="46"/>
      <c r="GOO2" s="46"/>
      <c r="GOP2" s="46"/>
      <c r="GOQ2" s="46"/>
      <c r="GOR2" s="46"/>
      <c r="GOS2" s="46"/>
      <c r="GOT2" s="46"/>
      <c r="GOU2" s="46"/>
      <c r="GOV2" s="46"/>
      <c r="GOW2" s="46"/>
      <c r="GOX2" s="46"/>
      <c r="GOY2" s="46"/>
      <c r="GOZ2" s="46"/>
      <c r="GPA2" s="46"/>
      <c r="GPB2" s="46"/>
      <c r="GPC2" s="46"/>
      <c r="GPD2" s="46"/>
      <c r="GPE2" s="46"/>
      <c r="GPF2" s="46"/>
      <c r="GPG2" s="46"/>
      <c r="GPH2" s="46"/>
      <c r="GPI2" s="46"/>
      <c r="GPJ2" s="46"/>
      <c r="GPK2" s="46"/>
      <c r="GPL2" s="46"/>
      <c r="GPM2" s="46"/>
      <c r="GPN2" s="46"/>
      <c r="GPO2" s="46"/>
      <c r="GPP2" s="46"/>
      <c r="GPQ2" s="46"/>
      <c r="GPR2" s="46"/>
      <c r="GPS2" s="46"/>
      <c r="GPT2" s="46"/>
      <c r="GPU2" s="46"/>
      <c r="GPV2" s="46"/>
      <c r="GPW2" s="46"/>
      <c r="GPX2" s="46"/>
      <c r="GPY2" s="46"/>
      <c r="GPZ2" s="46"/>
      <c r="GQA2" s="46"/>
      <c r="GQB2" s="46"/>
      <c r="GQC2" s="46"/>
      <c r="GQD2" s="46"/>
      <c r="GQE2" s="46"/>
      <c r="GQF2" s="46"/>
      <c r="GQG2" s="46"/>
      <c r="GQH2" s="46"/>
      <c r="GQI2" s="46"/>
      <c r="GQJ2" s="46"/>
      <c r="GQK2" s="46"/>
      <c r="GQL2" s="46"/>
      <c r="GQM2" s="46"/>
      <c r="GQN2" s="46"/>
      <c r="GQO2" s="46"/>
      <c r="GQP2" s="46"/>
      <c r="GQQ2" s="46"/>
      <c r="GQR2" s="46"/>
      <c r="GQS2" s="46"/>
      <c r="GQT2" s="46"/>
      <c r="GQU2" s="46"/>
      <c r="GQV2" s="46"/>
      <c r="GQW2" s="46"/>
      <c r="GQX2" s="46"/>
      <c r="GQY2" s="46"/>
      <c r="GQZ2" s="46"/>
      <c r="GRA2" s="46"/>
      <c r="GRB2" s="46"/>
      <c r="GRC2" s="46"/>
      <c r="GRD2" s="46"/>
      <c r="GRE2" s="46"/>
      <c r="GRF2" s="46"/>
      <c r="GRG2" s="46"/>
      <c r="GRH2" s="46"/>
      <c r="GRI2" s="46"/>
      <c r="GRJ2" s="46"/>
      <c r="GRK2" s="46"/>
      <c r="GRL2" s="46"/>
      <c r="GRM2" s="46"/>
      <c r="GRN2" s="46"/>
      <c r="GRO2" s="46"/>
      <c r="GRP2" s="46"/>
      <c r="GRQ2" s="46"/>
      <c r="GRR2" s="46"/>
      <c r="GRS2" s="46"/>
      <c r="GRT2" s="46"/>
      <c r="GRU2" s="46"/>
      <c r="GRV2" s="46"/>
      <c r="GRW2" s="46"/>
      <c r="GRX2" s="46"/>
      <c r="GRY2" s="46"/>
      <c r="GRZ2" s="46"/>
      <c r="GSA2" s="46"/>
      <c r="GSB2" s="46"/>
      <c r="GSC2" s="46"/>
      <c r="GSD2" s="46"/>
      <c r="GSE2" s="46"/>
      <c r="GSF2" s="46"/>
      <c r="GSG2" s="46"/>
      <c r="GSH2" s="46"/>
      <c r="GSI2" s="46"/>
      <c r="GSJ2" s="46"/>
      <c r="GSK2" s="46"/>
      <c r="GSL2" s="46"/>
      <c r="GSM2" s="46"/>
      <c r="GSN2" s="46"/>
      <c r="GSO2" s="46"/>
      <c r="GSP2" s="46"/>
      <c r="GSQ2" s="46"/>
      <c r="GSR2" s="46"/>
      <c r="GSS2" s="46"/>
      <c r="GST2" s="46"/>
      <c r="GSU2" s="46"/>
      <c r="GSV2" s="46"/>
      <c r="GSW2" s="46"/>
      <c r="GSX2" s="46"/>
      <c r="GSY2" s="46"/>
      <c r="GSZ2" s="46"/>
      <c r="GTA2" s="46"/>
      <c r="GTB2" s="46"/>
      <c r="GTC2" s="46"/>
      <c r="GTD2" s="46"/>
      <c r="GTE2" s="46"/>
      <c r="GTF2" s="46"/>
      <c r="GTG2" s="46"/>
      <c r="GTH2" s="46"/>
      <c r="GTI2" s="46"/>
      <c r="GTJ2" s="46"/>
      <c r="GTK2" s="46"/>
      <c r="GTL2" s="46"/>
      <c r="GTM2" s="46"/>
      <c r="GTN2" s="46"/>
      <c r="GTO2" s="46"/>
      <c r="GTP2" s="46"/>
      <c r="GTQ2" s="46"/>
      <c r="GTR2" s="46"/>
      <c r="GTS2" s="46"/>
      <c r="GTT2" s="46"/>
      <c r="GTU2" s="46"/>
      <c r="GTV2" s="46"/>
      <c r="GTW2" s="46"/>
      <c r="GTX2" s="46"/>
      <c r="GTY2" s="46"/>
      <c r="GTZ2" s="46"/>
      <c r="GUA2" s="46"/>
      <c r="GUB2" s="46"/>
      <c r="GUC2" s="46"/>
      <c r="GUD2" s="46"/>
      <c r="GUE2" s="46"/>
      <c r="GUF2" s="46"/>
      <c r="GUG2" s="46"/>
      <c r="GUH2" s="46"/>
      <c r="GUI2" s="46"/>
      <c r="GUJ2" s="46"/>
      <c r="GUK2" s="46"/>
      <c r="GUL2" s="46"/>
      <c r="GUM2" s="46"/>
      <c r="GUN2" s="46"/>
      <c r="GUO2" s="46"/>
      <c r="GUP2" s="46"/>
      <c r="GUQ2" s="46"/>
      <c r="GUR2" s="46"/>
      <c r="GUS2" s="46"/>
      <c r="GUT2" s="46"/>
      <c r="GUU2" s="46"/>
      <c r="GUV2" s="46"/>
      <c r="GUW2" s="46"/>
      <c r="GUX2" s="46"/>
      <c r="GUY2" s="46"/>
      <c r="GUZ2" s="46"/>
      <c r="GVA2" s="46"/>
      <c r="GVB2" s="46"/>
      <c r="GVC2" s="46"/>
      <c r="GVD2" s="46"/>
      <c r="GVE2" s="46"/>
      <c r="GVF2" s="46"/>
      <c r="GVG2" s="46"/>
      <c r="GVH2" s="46"/>
      <c r="GVI2" s="46"/>
      <c r="GVJ2" s="46"/>
      <c r="GVK2" s="46"/>
      <c r="GVL2" s="46"/>
      <c r="GVM2" s="46"/>
      <c r="GVN2" s="46"/>
      <c r="GVO2" s="46"/>
      <c r="GVP2" s="46"/>
      <c r="GVQ2" s="46"/>
      <c r="GVR2" s="46"/>
      <c r="GVS2" s="46"/>
      <c r="GVT2" s="46"/>
      <c r="GVU2" s="46"/>
      <c r="GVV2" s="46"/>
      <c r="GVW2" s="46"/>
      <c r="GVX2" s="46"/>
      <c r="GVY2" s="46"/>
      <c r="GVZ2" s="46"/>
      <c r="GWA2" s="46"/>
      <c r="GWB2" s="46"/>
      <c r="GWC2" s="46"/>
      <c r="GWD2" s="46"/>
      <c r="GWE2" s="46"/>
      <c r="GWF2" s="46"/>
      <c r="GWG2" s="46"/>
      <c r="GWH2" s="46"/>
      <c r="GWI2" s="46"/>
      <c r="GWJ2" s="46"/>
      <c r="GWK2" s="46"/>
      <c r="GWL2" s="46"/>
      <c r="GWM2" s="46"/>
      <c r="GWN2" s="46"/>
      <c r="GWO2" s="46"/>
      <c r="GWP2" s="46"/>
      <c r="GWQ2" s="46"/>
      <c r="GWR2" s="46"/>
      <c r="GWS2" s="46"/>
      <c r="GWT2" s="46"/>
      <c r="GWU2" s="46"/>
      <c r="GWV2" s="46"/>
      <c r="GWW2" s="46"/>
      <c r="GWX2" s="46"/>
      <c r="GWY2" s="46"/>
      <c r="GWZ2" s="46"/>
      <c r="GXA2" s="46"/>
      <c r="GXB2" s="46"/>
      <c r="GXC2" s="46"/>
      <c r="GXD2" s="46"/>
      <c r="GXE2" s="46"/>
      <c r="GXF2" s="46"/>
      <c r="GXG2" s="46"/>
      <c r="GXH2" s="46"/>
      <c r="GXI2" s="46"/>
      <c r="GXJ2" s="46"/>
      <c r="GXK2" s="46"/>
      <c r="GXL2" s="46"/>
      <c r="GXM2" s="46"/>
      <c r="GXN2" s="46"/>
      <c r="GXO2" s="46"/>
      <c r="GXP2" s="46"/>
      <c r="GXQ2" s="46"/>
      <c r="GXR2" s="46"/>
      <c r="GXS2" s="46"/>
      <c r="GXT2" s="46"/>
      <c r="GXU2" s="46"/>
      <c r="GXV2" s="46"/>
      <c r="GXW2" s="46"/>
      <c r="GXX2" s="46"/>
      <c r="GXY2" s="46"/>
      <c r="GXZ2" s="46"/>
      <c r="GYA2" s="46"/>
      <c r="GYB2" s="46"/>
      <c r="GYC2" s="46"/>
      <c r="GYD2" s="46"/>
      <c r="GYE2" s="46"/>
      <c r="GYF2" s="46"/>
      <c r="GYG2" s="46"/>
      <c r="GYH2" s="46"/>
      <c r="GYI2" s="46"/>
      <c r="GYJ2" s="46"/>
      <c r="GYK2" s="46"/>
      <c r="GYL2" s="46"/>
      <c r="GYM2" s="46"/>
      <c r="GYN2" s="46"/>
      <c r="GYO2" s="46"/>
      <c r="GYP2" s="46"/>
      <c r="GYQ2" s="46"/>
      <c r="GYR2" s="46"/>
      <c r="GYS2" s="46"/>
      <c r="GYT2" s="46"/>
      <c r="GYU2" s="46"/>
      <c r="GYV2" s="46"/>
      <c r="GYW2" s="46"/>
      <c r="GYX2" s="46"/>
      <c r="GYY2" s="46"/>
      <c r="GYZ2" s="46"/>
      <c r="GZA2" s="46"/>
      <c r="GZB2" s="46"/>
      <c r="GZC2" s="46"/>
      <c r="GZD2" s="46"/>
      <c r="GZE2" s="46"/>
      <c r="GZF2" s="46"/>
      <c r="GZG2" s="46"/>
      <c r="GZH2" s="46"/>
      <c r="GZI2" s="46"/>
      <c r="GZJ2" s="46"/>
      <c r="GZK2" s="46"/>
      <c r="GZL2" s="46"/>
      <c r="GZM2" s="46"/>
      <c r="GZN2" s="46"/>
      <c r="GZO2" s="46"/>
      <c r="GZP2" s="46"/>
      <c r="GZQ2" s="46"/>
      <c r="GZR2" s="46"/>
      <c r="GZS2" s="46"/>
      <c r="GZT2" s="46"/>
      <c r="GZU2" s="46"/>
      <c r="GZV2" s="46"/>
      <c r="GZW2" s="46"/>
      <c r="GZX2" s="46"/>
      <c r="GZY2" s="46"/>
      <c r="GZZ2" s="46"/>
      <c r="HAA2" s="46"/>
      <c r="HAB2" s="46"/>
      <c r="HAC2" s="46"/>
      <c r="HAD2" s="46"/>
      <c r="HAE2" s="46"/>
      <c r="HAF2" s="46"/>
      <c r="HAG2" s="46"/>
      <c r="HAH2" s="46"/>
      <c r="HAI2" s="46"/>
      <c r="HAJ2" s="46"/>
      <c r="HAK2" s="46"/>
      <c r="HAL2" s="46"/>
      <c r="HAM2" s="46"/>
      <c r="HAN2" s="46"/>
      <c r="HAO2" s="46"/>
      <c r="HAP2" s="46"/>
      <c r="HAQ2" s="46"/>
      <c r="HAR2" s="46"/>
      <c r="HAS2" s="46"/>
      <c r="HAT2" s="46"/>
      <c r="HAU2" s="46"/>
      <c r="HAV2" s="46"/>
      <c r="HAW2" s="46"/>
      <c r="HAX2" s="46"/>
      <c r="HAY2" s="46"/>
      <c r="HAZ2" s="46"/>
      <c r="HBA2" s="46"/>
      <c r="HBB2" s="46"/>
      <c r="HBC2" s="46"/>
      <c r="HBD2" s="46"/>
      <c r="HBE2" s="46"/>
      <c r="HBF2" s="46"/>
      <c r="HBG2" s="46"/>
      <c r="HBH2" s="46"/>
      <c r="HBI2" s="46"/>
      <c r="HBJ2" s="46"/>
      <c r="HBK2" s="46"/>
      <c r="HBL2" s="46"/>
      <c r="HBM2" s="46"/>
      <c r="HBN2" s="46"/>
      <c r="HBO2" s="46"/>
      <c r="HBP2" s="46"/>
      <c r="HBQ2" s="46"/>
      <c r="HBR2" s="46"/>
      <c r="HBS2" s="46"/>
      <c r="HBT2" s="46"/>
      <c r="HBU2" s="46"/>
      <c r="HBV2" s="46"/>
      <c r="HBW2" s="46"/>
      <c r="HBX2" s="46"/>
      <c r="HBY2" s="46"/>
      <c r="HBZ2" s="46"/>
      <c r="HCA2" s="46"/>
      <c r="HCB2" s="46"/>
      <c r="HCC2" s="46"/>
      <c r="HCD2" s="46"/>
      <c r="HCE2" s="46"/>
      <c r="HCF2" s="46"/>
      <c r="HCG2" s="46"/>
      <c r="HCH2" s="46"/>
      <c r="HCI2" s="46"/>
      <c r="HCJ2" s="46"/>
      <c r="HCK2" s="46"/>
      <c r="HCL2" s="46"/>
      <c r="HCM2" s="46"/>
      <c r="HCN2" s="46"/>
      <c r="HCO2" s="46"/>
      <c r="HCP2" s="46"/>
      <c r="HCQ2" s="46"/>
      <c r="HCR2" s="46"/>
      <c r="HCS2" s="46"/>
      <c r="HCT2" s="46"/>
      <c r="HCU2" s="46"/>
      <c r="HCV2" s="46"/>
      <c r="HCW2" s="46"/>
      <c r="HCX2" s="46"/>
      <c r="HCY2" s="46"/>
      <c r="HCZ2" s="46"/>
      <c r="HDA2" s="46"/>
      <c r="HDB2" s="46"/>
      <c r="HDC2" s="46"/>
      <c r="HDD2" s="46"/>
      <c r="HDE2" s="46"/>
      <c r="HDF2" s="46"/>
      <c r="HDG2" s="46"/>
      <c r="HDH2" s="46"/>
      <c r="HDI2" s="46"/>
      <c r="HDJ2" s="46"/>
      <c r="HDK2" s="46"/>
      <c r="HDL2" s="46"/>
      <c r="HDM2" s="46"/>
      <c r="HDN2" s="46"/>
      <c r="HDO2" s="46"/>
      <c r="HDP2" s="46"/>
      <c r="HDQ2" s="46"/>
      <c r="HDR2" s="46"/>
      <c r="HDS2" s="46"/>
      <c r="HDT2" s="46"/>
      <c r="HDU2" s="46"/>
      <c r="HDV2" s="46"/>
      <c r="HDW2" s="46"/>
      <c r="HDX2" s="46"/>
      <c r="HDY2" s="46"/>
      <c r="HDZ2" s="46"/>
      <c r="HEA2" s="46"/>
      <c r="HEB2" s="46"/>
      <c r="HEC2" s="46"/>
      <c r="HED2" s="46"/>
      <c r="HEE2" s="46"/>
      <c r="HEF2" s="46"/>
      <c r="HEG2" s="46"/>
      <c r="HEH2" s="46"/>
      <c r="HEI2" s="46"/>
      <c r="HEJ2" s="46"/>
      <c r="HEK2" s="46"/>
      <c r="HEL2" s="46"/>
      <c r="HEM2" s="46"/>
      <c r="HEN2" s="46"/>
      <c r="HEO2" s="46"/>
      <c r="HEP2" s="46"/>
      <c r="HEQ2" s="46"/>
      <c r="HER2" s="46"/>
      <c r="HES2" s="46"/>
      <c r="HET2" s="46"/>
      <c r="HEU2" s="46"/>
      <c r="HEV2" s="46"/>
      <c r="HEW2" s="46"/>
      <c r="HEX2" s="46"/>
      <c r="HEY2" s="46"/>
      <c r="HEZ2" s="46"/>
      <c r="HFA2" s="46"/>
      <c r="HFB2" s="46"/>
      <c r="HFC2" s="46"/>
      <c r="HFD2" s="46"/>
      <c r="HFE2" s="46"/>
      <c r="HFF2" s="46"/>
      <c r="HFG2" s="46"/>
      <c r="HFH2" s="46"/>
      <c r="HFI2" s="46"/>
      <c r="HFJ2" s="46"/>
      <c r="HFK2" s="46"/>
      <c r="HFL2" s="46"/>
      <c r="HFM2" s="46"/>
      <c r="HFN2" s="46"/>
      <c r="HFO2" s="46"/>
      <c r="HFP2" s="46"/>
      <c r="HFQ2" s="46"/>
      <c r="HFR2" s="46"/>
      <c r="HFS2" s="46"/>
      <c r="HFT2" s="46"/>
      <c r="HFU2" s="46"/>
      <c r="HFV2" s="46"/>
      <c r="HFW2" s="46"/>
      <c r="HFX2" s="46"/>
      <c r="HFY2" s="46"/>
      <c r="HFZ2" s="46"/>
      <c r="HGA2" s="46"/>
      <c r="HGB2" s="46"/>
      <c r="HGC2" s="46"/>
      <c r="HGD2" s="46"/>
      <c r="HGE2" s="46"/>
      <c r="HGF2" s="46"/>
      <c r="HGG2" s="46"/>
      <c r="HGH2" s="46"/>
      <c r="HGI2" s="46"/>
      <c r="HGJ2" s="46"/>
      <c r="HGK2" s="46"/>
      <c r="HGL2" s="46"/>
      <c r="HGM2" s="46"/>
      <c r="HGN2" s="46"/>
      <c r="HGO2" s="46"/>
      <c r="HGP2" s="46"/>
      <c r="HGQ2" s="46"/>
      <c r="HGR2" s="46"/>
      <c r="HGS2" s="46"/>
      <c r="HGT2" s="46"/>
      <c r="HGU2" s="46"/>
      <c r="HGV2" s="46"/>
      <c r="HGW2" s="46"/>
      <c r="HGX2" s="46"/>
      <c r="HGY2" s="46"/>
      <c r="HGZ2" s="46"/>
      <c r="HHA2" s="46"/>
      <c r="HHB2" s="46"/>
      <c r="HHC2" s="46"/>
      <c r="HHD2" s="46"/>
      <c r="HHE2" s="46"/>
      <c r="HHF2" s="46"/>
      <c r="HHG2" s="46"/>
      <c r="HHH2" s="46"/>
      <c r="HHI2" s="46"/>
      <c r="HHJ2" s="46"/>
      <c r="HHK2" s="46"/>
      <c r="HHL2" s="46"/>
      <c r="HHM2" s="46"/>
      <c r="HHN2" s="46"/>
      <c r="HHO2" s="46"/>
      <c r="HHP2" s="46"/>
      <c r="HHQ2" s="46"/>
      <c r="HHR2" s="46"/>
      <c r="HHS2" s="46"/>
      <c r="HHT2" s="46"/>
      <c r="HHU2" s="46"/>
      <c r="HHV2" s="46"/>
      <c r="HHW2" s="46"/>
      <c r="HHX2" s="46"/>
      <c r="HHY2" s="46"/>
      <c r="HHZ2" s="46"/>
      <c r="HIA2" s="46"/>
      <c r="HIB2" s="46"/>
      <c r="HIC2" s="46"/>
      <c r="HID2" s="46"/>
      <c r="HIE2" s="46"/>
      <c r="HIF2" s="46"/>
      <c r="HIG2" s="46"/>
      <c r="HIH2" s="46"/>
      <c r="HII2" s="46"/>
      <c r="HIJ2" s="46"/>
      <c r="HIK2" s="46"/>
      <c r="HIL2" s="46"/>
      <c r="HIM2" s="46"/>
      <c r="HIN2" s="46"/>
      <c r="HIO2" s="46"/>
      <c r="HIP2" s="46"/>
      <c r="HIQ2" s="46"/>
      <c r="HIR2" s="46"/>
      <c r="HIS2" s="46"/>
      <c r="HIT2" s="46"/>
      <c r="HIU2" s="46"/>
      <c r="HIV2" s="46"/>
      <c r="HIW2" s="46"/>
      <c r="HIX2" s="46"/>
      <c r="HIY2" s="46"/>
      <c r="HIZ2" s="46"/>
      <c r="HJA2" s="46"/>
      <c r="HJB2" s="46"/>
      <c r="HJC2" s="46"/>
      <c r="HJD2" s="46"/>
      <c r="HJE2" s="46"/>
      <c r="HJF2" s="46"/>
      <c r="HJG2" s="46"/>
      <c r="HJH2" s="46"/>
      <c r="HJI2" s="46"/>
      <c r="HJJ2" s="46"/>
      <c r="HJK2" s="46"/>
      <c r="HJL2" s="46"/>
      <c r="HJM2" s="46"/>
      <c r="HJN2" s="46"/>
      <c r="HJO2" s="46"/>
      <c r="HJP2" s="46"/>
      <c r="HJQ2" s="46"/>
      <c r="HJR2" s="46"/>
      <c r="HJS2" s="46"/>
      <c r="HJT2" s="46"/>
      <c r="HJU2" s="46"/>
      <c r="HJV2" s="46"/>
      <c r="HJW2" s="46"/>
      <c r="HJX2" s="46"/>
      <c r="HJY2" s="46"/>
      <c r="HJZ2" s="46"/>
      <c r="HKA2" s="46"/>
      <c r="HKB2" s="46"/>
      <c r="HKC2" s="46"/>
      <c r="HKD2" s="46"/>
      <c r="HKE2" s="46"/>
      <c r="HKF2" s="46"/>
      <c r="HKG2" s="46"/>
      <c r="HKH2" s="46"/>
      <c r="HKI2" s="46"/>
      <c r="HKJ2" s="46"/>
      <c r="HKK2" s="46"/>
      <c r="HKL2" s="46"/>
      <c r="HKM2" s="46"/>
      <c r="HKN2" s="46"/>
      <c r="HKO2" s="46"/>
      <c r="HKP2" s="46"/>
      <c r="HKQ2" s="46"/>
      <c r="HKR2" s="46"/>
      <c r="HKS2" s="46"/>
      <c r="HKT2" s="46"/>
      <c r="HKU2" s="46"/>
      <c r="HKV2" s="46"/>
      <c r="HKW2" s="46"/>
      <c r="HKX2" s="46"/>
      <c r="HKY2" s="46"/>
      <c r="HKZ2" s="46"/>
      <c r="HLA2" s="46"/>
      <c r="HLB2" s="46"/>
      <c r="HLC2" s="46"/>
      <c r="HLD2" s="46"/>
      <c r="HLE2" s="46"/>
      <c r="HLF2" s="46"/>
      <c r="HLG2" s="46"/>
      <c r="HLH2" s="46"/>
      <c r="HLI2" s="46"/>
      <c r="HLJ2" s="46"/>
      <c r="HLK2" s="46"/>
      <c r="HLL2" s="46"/>
      <c r="HLM2" s="46"/>
      <c r="HLN2" s="46"/>
      <c r="HLO2" s="46"/>
      <c r="HLP2" s="46"/>
      <c r="HLQ2" s="46"/>
      <c r="HLR2" s="46"/>
      <c r="HLS2" s="46"/>
      <c r="HLT2" s="46"/>
      <c r="HLU2" s="46"/>
      <c r="HLV2" s="46"/>
      <c r="HLW2" s="46"/>
      <c r="HLX2" s="46"/>
      <c r="HLY2" s="46"/>
      <c r="HLZ2" s="46"/>
      <c r="HMA2" s="46"/>
      <c r="HMB2" s="46"/>
      <c r="HMC2" s="46"/>
      <c r="HMD2" s="46"/>
      <c r="HME2" s="46"/>
      <c r="HMF2" s="46"/>
      <c r="HMG2" s="46"/>
      <c r="HMH2" s="46"/>
      <c r="HMI2" s="46"/>
      <c r="HMJ2" s="46"/>
      <c r="HMK2" s="46"/>
      <c r="HML2" s="46"/>
      <c r="HMM2" s="46"/>
      <c r="HMN2" s="46"/>
      <c r="HMO2" s="46"/>
      <c r="HMP2" s="46"/>
      <c r="HMQ2" s="46"/>
      <c r="HMR2" s="46"/>
      <c r="HMS2" s="46"/>
      <c r="HMT2" s="46"/>
      <c r="HMU2" s="46"/>
      <c r="HMV2" s="46"/>
      <c r="HMW2" s="46"/>
      <c r="HMX2" s="46"/>
      <c r="HMY2" s="46"/>
      <c r="HMZ2" s="46"/>
      <c r="HNA2" s="46"/>
      <c r="HNB2" s="46"/>
      <c r="HNC2" s="46"/>
      <c r="HND2" s="46"/>
      <c r="HNE2" s="46"/>
      <c r="HNF2" s="46"/>
      <c r="HNG2" s="46"/>
      <c r="HNH2" s="46"/>
      <c r="HNI2" s="46"/>
      <c r="HNJ2" s="46"/>
      <c r="HNK2" s="46"/>
      <c r="HNL2" s="46"/>
      <c r="HNM2" s="46"/>
      <c r="HNN2" s="46"/>
      <c r="HNO2" s="46"/>
      <c r="HNP2" s="46"/>
      <c r="HNQ2" s="46"/>
      <c r="HNR2" s="46"/>
      <c r="HNS2" s="46"/>
      <c r="HNT2" s="46"/>
      <c r="HNU2" s="46"/>
      <c r="HNV2" s="46"/>
      <c r="HNW2" s="46"/>
      <c r="HNX2" s="46"/>
      <c r="HNY2" s="46"/>
      <c r="HNZ2" s="46"/>
      <c r="HOA2" s="46"/>
      <c r="HOB2" s="46"/>
      <c r="HOC2" s="46"/>
      <c r="HOD2" s="46"/>
      <c r="HOE2" s="46"/>
      <c r="HOF2" s="46"/>
      <c r="HOG2" s="46"/>
      <c r="HOH2" s="46"/>
      <c r="HOI2" s="46"/>
      <c r="HOJ2" s="46"/>
      <c r="HOK2" s="46"/>
      <c r="HOL2" s="46"/>
      <c r="HOM2" s="46"/>
      <c r="HON2" s="46"/>
      <c r="HOO2" s="46"/>
      <c r="HOP2" s="46"/>
      <c r="HOQ2" s="46"/>
      <c r="HOR2" s="46"/>
      <c r="HOS2" s="46"/>
      <c r="HOT2" s="46"/>
      <c r="HOU2" s="46"/>
      <c r="HOV2" s="46"/>
      <c r="HOW2" s="46"/>
      <c r="HOX2" s="46"/>
      <c r="HOY2" s="46"/>
      <c r="HOZ2" s="46"/>
      <c r="HPA2" s="46"/>
      <c r="HPB2" s="46"/>
      <c r="HPC2" s="46"/>
      <c r="HPD2" s="46"/>
      <c r="HPE2" s="46"/>
      <c r="HPF2" s="46"/>
      <c r="HPG2" s="46"/>
      <c r="HPH2" s="46"/>
      <c r="HPI2" s="46"/>
      <c r="HPJ2" s="46"/>
      <c r="HPK2" s="46"/>
      <c r="HPL2" s="46"/>
      <c r="HPM2" s="46"/>
      <c r="HPN2" s="46"/>
      <c r="HPO2" s="46"/>
      <c r="HPP2" s="46"/>
      <c r="HPQ2" s="46"/>
      <c r="HPR2" s="46"/>
      <c r="HPS2" s="46"/>
      <c r="HPT2" s="46"/>
      <c r="HPU2" s="46"/>
      <c r="HPV2" s="46"/>
      <c r="HPW2" s="46"/>
      <c r="HPX2" s="46"/>
      <c r="HPY2" s="46"/>
      <c r="HPZ2" s="46"/>
      <c r="HQA2" s="46"/>
      <c r="HQB2" s="46"/>
      <c r="HQC2" s="46"/>
      <c r="HQD2" s="46"/>
      <c r="HQE2" s="46"/>
      <c r="HQF2" s="46"/>
      <c r="HQG2" s="46"/>
      <c r="HQH2" s="46"/>
      <c r="HQI2" s="46"/>
      <c r="HQJ2" s="46"/>
      <c r="HQK2" s="46"/>
      <c r="HQL2" s="46"/>
      <c r="HQM2" s="46"/>
      <c r="HQN2" s="46"/>
      <c r="HQO2" s="46"/>
      <c r="HQP2" s="46"/>
      <c r="HQQ2" s="46"/>
      <c r="HQR2" s="46"/>
      <c r="HQS2" s="46"/>
      <c r="HQT2" s="46"/>
      <c r="HQU2" s="46"/>
      <c r="HQV2" s="46"/>
      <c r="HQW2" s="46"/>
      <c r="HQX2" s="46"/>
      <c r="HQY2" s="46"/>
      <c r="HQZ2" s="46"/>
      <c r="HRA2" s="46"/>
      <c r="HRB2" s="46"/>
      <c r="HRC2" s="46"/>
      <c r="HRD2" s="46"/>
      <c r="HRE2" s="46"/>
      <c r="HRF2" s="46"/>
      <c r="HRG2" s="46"/>
      <c r="HRH2" s="46"/>
      <c r="HRI2" s="46"/>
      <c r="HRJ2" s="46"/>
      <c r="HRK2" s="46"/>
      <c r="HRL2" s="46"/>
      <c r="HRM2" s="46"/>
      <c r="HRN2" s="46"/>
      <c r="HRO2" s="46"/>
      <c r="HRP2" s="46"/>
      <c r="HRQ2" s="46"/>
      <c r="HRR2" s="46"/>
      <c r="HRS2" s="46"/>
      <c r="HRT2" s="46"/>
      <c r="HRU2" s="46"/>
      <c r="HRV2" s="46"/>
      <c r="HRW2" s="46"/>
      <c r="HRX2" s="46"/>
      <c r="HRY2" s="46"/>
      <c r="HRZ2" s="46"/>
      <c r="HSA2" s="46"/>
      <c r="HSB2" s="46"/>
      <c r="HSC2" s="46"/>
      <c r="HSD2" s="46"/>
      <c r="HSE2" s="46"/>
      <c r="HSF2" s="46"/>
      <c r="HSG2" s="46"/>
      <c r="HSH2" s="46"/>
      <c r="HSI2" s="46"/>
      <c r="HSJ2" s="46"/>
      <c r="HSK2" s="46"/>
      <c r="HSL2" s="46"/>
      <c r="HSM2" s="46"/>
      <c r="HSN2" s="46"/>
      <c r="HSO2" s="46"/>
      <c r="HSP2" s="46"/>
      <c r="HSQ2" s="46"/>
      <c r="HSR2" s="46"/>
      <c r="HSS2" s="46"/>
      <c r="HST2" s="46"/>
      <c r="HSU2" s="46"/>
      <c r="HSV2" s="46"/>
      <c r="HSW2" s="46"/>
      <c r="HSX2" s="46"/>
      <c r="HSY2" s="46"/>
      <c r="HSZ2" s="46"/>
      <c r="HTA2" s="46"/>
      <c r="HTB2" s="46"/>
      <c r="HTC2" s="46"/>
      <c r="HTD2" s="46"/>
      <c r="HTE2" s="46"/>
      <c r="HTF2" s="46"/>
      <c r="HTG2" s="46"/>
      <c r="HTH2" s="46"/>
      <c r="HTI2" s="46"/>
      <c r="HTJ2" s="46"/>
      <c r="HTK2" s="46"/>
      <c r="HTL2" s="46"/>
      <c r="HTM2" s="46"/>
      <c r="HTN2" s="46"/>
      <c r="HTO2" s="46"/>
      <c r="HTP2" s="46"/>
      <c r="HTQ2" s="46"/>
      <c r="HTR2" s="46"/>
      <c r="HTS2" s="46"/>
      <c r="HTT2" s="46"/>
      <c r="HTU2" s="46"/>
      <c r="HTV2" s="46"/>
      <c r="HTW2" s="46"/>
      <c r="HTX2" s="46"/>
      <c r="HTY2" s="46"/>
      <c r="HTZ2" s="46"/>
      <c r="HUA2" s="46"/>
      <c r="HUB2" s="46"/>
      <c r="HUC2" s="46"/>
      <c r="HUD2" s="46"/>
      <c r="HUE2" s="46"/>
      <c r="HUF2" s="46"/>
      <c r="HUG2" s="46"/>
      <c r="HUH2" s="46"/>
      <c r="HUI2" s="46"/>
      <c r="HUJ2" s="46"/>
      <c r="HUK2" s="46"/>
      <c r="HUL2" s="46"/>
      <c r="HUM2" s="46"/>
      <c r="HUN2" s="46"/>
      <c r="HUO2" s="46"/>
      <c r="HUP2" s="46"/>
      <c r="HUQ2" s="46"/>
      <c r="HUR2" s="46"/>
      <c r="HUS2" s="46"/>
      <c r="HUT2" s="46"/>
      <c r="HUU2" s="46"/>
      <c r="HUV2" s="46"/>
      <c r="HUW2" s="46"/>
      <c r="HUX2" s="46"/>
      <c r="HUY2" s="46"/>
      <c r="HUZ2" s="46"/>
      <c r="HVA2" s="46"/>
      <c r="HVB2" s="46"/>
      <c r="HVC2" s="46"/>
      <c r="HVD2" s="46"/>
      <c r="HVE2" s="46"/>
      <c r="HVF2" s="46"/>
      <c r="HVG2" s="46"/>
      <c r="HVH2" s="46"/>
      <c r="HVI2" s="46"/>
      <c r="HVJ2" s="46"/>
      <c r="HVK2" s="46"/>
      <c r="HVL2" s="46"/>
      <c r="HVM2" s="46"/>
      <c r="HVN2" s="46"/>
      <c r="HVO2" s="46"/>
      <c r="HVP2" s="46"/>
      <c r="HVQ2" s="46"/>
      <c r="HVR2" s="46"/>
      <c r="HVS2" s="46"/>
      <c r="HVT2" s="46"/>
      <c r="HVU2" s="46"/>
      <c r="HVV2" s="46"/>
      <c r="HVW2" s="46"/>
      <c r="HVX2" s="46"/>
      <c r="HVY2" s="46"/>
      <c r="HVZ2" s="46"/>
      <c r="HWA2" s="46"/>
      <c r="HWB2" s="46"/>
      <c r="HWC2" s="46"/>
      <c r="HWD2" s="46"/>
      <c r="HWE2" s="46"/>
      <c r="HWF2" s="46"/>
      <c r="HWG2" s="46"/>
      <c r="HWH2" s="46"/>
      <c r="HWI2" s="46"/>
      <c r="HWJ2" s="46"/>
      <c r="HWK2" s="46"/>
      <c r="HWL2" s="46"/>
      <c r="HWM2" s="46"/>
      <c r="HWN2" s="46"/>
      <c r="HWO2" s="46"/>
      <c r="HWP2" s="46"/>
      <c r="HWQ2" s="46"/>
      <c r="HWR2" s="46"/>
      <c r="HWS2" s="46"/>
      <c r="HWT2" s="46"/>
      <c r="HWU2" s="46"/>
      <c r="HWV2" s="46"/>
      <c r="HWW2" s="46"/>
      <c r="HWX2" s="46"/>
      <c r="HWY2" s="46"/>
      <c r="HWZ2" s="46"/>
      <c r="HXA2" s="46"/>
      <c r="HXB2" s="46"/>
      <c r="HXC2" s="46"/>
      <c r="HXD2" s="46"/>
      <c r="HXE2" s="46"/>
      <c r="HXF2" s="46"/>
      <c r="HXG2" s="46"/>
      <c r="HXH2" s="46"/>
      <c r="HXI2" s="46"/>
      <c r="HXJ2" s="46"/>
      <c r="HXK2" s="46"/>
      <c r="HXL2" s="46"/>
      <c r="HXM2" s="46"/>
      <c r="HXN2" s="46"/>
      <c r="HXO2" s="46"/>
      <c r="HXP2" s="46"/>
      <c r="HXQ2" s="46"/>
      <c r="HXR2" s="46"/>
      <c r="HXS2" s="46"/>
      <c r="HXT2" s="46"/>
      <c r="HXU2" s="46"/>
      <c r="HXV2" s="46"/>
      <c r="HXW2" s="46"/>
      <c r="HXX2" s="46"/>
      <c r="HXY2" s="46"/>
      <c r="HXZ2" s="46"/>
      <c r="HYA2" s="46"/>
      <c r="HYB2" s="46"/>
      <c r="HYC2" s="46"/>
      <c r="HYD2" s="46"/>
      <c r="HYE2" s="46"/>
      <c r="HYF2" s="46"/>
      <c r="HYG2" s="46"/>
      <c r="HYH2" s="46"/>
      <c r="HYI2" s="46"/>
      <c r="HYJ2" s="46"/>
      <c r="HYK2" s="46"/>
      <c r="HYL2" s="46"/>
      <c r="HYM2" s="46"/>
      <c r="HYN2" s="46"/>
      <c r="HYO2" s="46"/>
      <c r="HYP2" s="46"/>
      <c r="HYQ2" s="46"/>
      <c r="HYR2" s="46"/>
      <c r="HYS2" s="46"/>
      <c r="HYT2" s="46"/>
      <c r="HYU2" s="46"/>
      <c r="HYV2" s="46"/>
      <c r="HYW2" s="46"/>
      <c r="HYX2" s="46"/>
      <c r="HYY2" s="46"/>
      <c r="HYZ2" s="46"/>
      <c r="HZA2" s="46"/>
      <c r="HZB2" s="46"/>
      <c r="HZC2" s="46"/>
      <c r="HZD2" s="46"/>
      <c r="HZE2" s="46"/>
      <c r="HZF2" s="46"/>
      <c r="HZG2" s="46"/>
      <c r="HZH2" s="46"/>
      <c r="HZI2" s="46"/>
      <c r="HZJ2" s="46"/>
      <c r="HZK2" s="46"/>
      <c r="HZL2" s="46"/>
      <c r="HZM2" s="46"/>
      <c r="HZN2" s="46"/>
      <c r="HZO2" s="46"/>
      <c r="HZP2" s="46"/>
      <c r="HZQ2" s="46"/>
      <c r="HZR2" s="46"/>
      <c r="HZS2" s="46"/>
      <c r="HZT2" s="46"/>
      <c r="HZU2" s="46"/>
      <c r="HZV2" s="46"/>
      <c r="HZW2" s="46"/>
      <c r="HZX2" s="46"/>
      <c r="HZY2" s="46"/>
      <c r="HZZ2" s="46"/>
      <c r="IAA2" s="46"/>
      <c r="IAB2" s="46"/>
      <c r="IAC2" s="46"/>
      <c r="IAD2" s="46"/>
      <c r="IAE2" s="46"/>
      <c r="IAF2" s="46"/>
      <c r="IAG2" s="46"/>
      <c r="IAH2" s="46"/>
      <c r="IAI2" s="46"/>
      <c r="IAJ2" s="46"/>
      <c r="IAK2" s="46"/>
      <c r="IAL2" s="46"/>
      <c r="IAM2" s="46"/>
      <c r="IAN2" s="46"/>
      <c r="IAO2" s="46"/>
      <c r="IAP2" s="46"/>
      <c r="IAQ2" s="46"/>
      <c r="IAR2" s="46"/>
      <c r="IAS2" s="46"/>
      <c r="IAT2" s="46"/>
      <c r="IAU2" s="46"/>
      <c r="IAV2" s="46"/>
      <c r="IAW2" s="46"/>
      <c r="IAX2" s="46"/>
      <c r="IAY2" s="46"/>
      <c r="IAZ2" s="46"/>
      <c r="IBA2" s="46"/>
      <c r="IBB2" s="46"/>
      <c r="IBC2" s="46"/>
      <c r="IBD2" s="46"/>
      <c r="IBE2" s="46"/>
      <c r="IBF2" s="46"/>
      <c r="IBG2" s="46"/>
      <c r="IBH2" s="46"/>
      <c r="IBI2" s="46"/>
      <c r="IBJ2" s="46"/>
      <c r="IBK2" s="46"/>
      <c r="IBL2" s="46"/>
      <c r="IBM2" s="46"/>
      <c r="IBN2" s="46"/>
      <c r="IBO2" s="46"/>
      <c r="IBP2" s="46"/>
      <c r="IBQ2" s="46"/>
      <c r="IBR2" s="46"/>
      <c r="IBS2" s="46"/>
      <c r="IBT2" s="46"/>
      <c r="IBU2" s="46"/>
      <c r="IBV2" s="46"/>
      <c r="IBW2" s="46"/>
      <c r="IBX2" s="46"/>
      <c r="IBY2" s="46"/>
      <c r="IBZ2" s="46"/>
      <c r="ICA2" s="46"/>
      <c r="ICB2" s="46"/>
      <c r="ICC2" s="46"/>
      <c r="ICD2" s="46"/>
      <c r="ICE2" s="46"/>
      <c r="ICF2" s="46"/>
      <c r="ICG2" s="46"/>
      <c r="ICH2" s="46"/>
      <c r="ICI2" s="46"/>
      <c r="ICJ2" s="46"/>
      <c r="ICK2" s="46"/>
      <c r="ICL2" s="46"/>
      <c r="ICM2" s="46"/>
      <c r="ICN2" s="46"/>
      <c r="ICO2" s="46"/>
      <c r="ICP2" s="46"/>
      <c r="ICQ2" s="46"/>
      <c r="ICR2" s="46"/>
      <c r="ICS2" s="46"/>
      <c r="ICT2" s="46"/>
      <c r="ICU2" s="46"/>
      <c r="ICV2" s="46"/>
      <c r="ICW2" s="46"/>
      <c r="ICX2" s="46"/>
      <c r="ICY2" s="46"/>
      <c r="ICZ2" s="46"/>
      <c r="IDA2" s="46"/>
      <c r="IDB2" s="46"/>
      <c r="IDC2" s="46"/>
      <c r="IDD2" s="46"/>
      <c r="IDE2" s="46"/>
      <c r="IDF2" s="46"/>
      <c r="IDG2" s="46"/>
      <c r="IDH2" s="46"/>
      <c r="IDI2" s="46"/>
      <c r="IDJ2" s="46"/>
      <c r="IDK2" s="46"/>
      <c r="IDL2" s="46"/>
      <c r="IDM2" s="46"/>
      <c r="IDN2" s="46"/>
      <c r="IDO2" s="46"/>
      <c r="IDP2" s="46"/>
      <c r="IDQ2" s="46"/>
      <c r="IDR2" s="46"/>
      <c r="IDS2" s="46"/>
      <c r="IDT2" s="46"/>
      <c r="IDU2" s="46"/>
      <c r="IDV2" s="46"/>
      <c r="IDW2" s="46"/>
      <c r="IDX2" s="46"/>
      <c r="IDY2" s="46"/>
      <c r="IDZ2" s="46"/>
      <c r="IEA2" s="46"/>
      <c r="IEB2" s="46"/>
      <c r="IEC2" s="46"/>
      <c r="IED2" s="46"/>
      <c r="IEE2" s="46"/>
      <c r="IEF2" s="46"/>
      <c r="IEG2" s="46"/>
      <c r="IEH2" s="46"/>
      <c r="IEI2" s="46"/>
      <c r="IEJ2" s="46"/>
      <c r="IEK2" s="46"/>
      <c r="IEL2" s="46"/>
      <c r="IEM2" s="46"/>
      <c r="IEN2" s="46"/>
      <c r="IEO2" s="46"/>
      <c r="IEP2" s="46"/>
      <c r="IEQ2" s="46"/>
      <c r="IER2" s="46"/>
      <c r="IES2" s="46"/>
      <c r="IET2" s="46"/>
      <c r="IEU2" s="46"/>
      <c r="IEV2" s="46"/>
      <c r="IEW2" s="46"/>
      <c r="IEX2" s="46"/>
      <c r="IEY2" s="46"/>
      <c r="IEZ2" s="46"/>
      <c r="IFA2" s="46"/>
      <c r="IFB2" s="46"/>
      <c r="IFC2" s="46"/>
      <c r="IFD2" s="46"/>
      <c r="IFE2" s="46"/>
      <c r="IFF2" s="46"/>
      <c r="IFG2" s="46"/>
      <c r="IFH2" s="46"/>
      <c r="IFI2" s="46"/>
      <c r="IFJ2" s="46"/>
      <c r="IFK2" s="46"/>
      <c r="IFL2" s="46"/>
      <c r="IFM2" s="46"/>
      <c r="IFN2" s="46"/>
      <c r="IFO2" s="46"/>
      <c r="IFP2" s="46"/>
      <c r="IFQ2" s="46"/>
      <c r="IFR2" s="46"/>
      <c r="IFS2" s="46"/>
      <c r="IFT2" s="46"/>
      <c r="IFU2" s="46"/>
      <c r="IFV2" s="46"/>
      <c r="IFW2" s="46"/>
      <c r="IFX2" s="46"/>
      <c r="IFY2" s="46"/>
      <c r="IFZ2" s="46"/>
      <c r="IGA2" s="46"/>
      <c r="IGB2" s="46"/>
      <c r="IGC2" s="46"/>
      <c r="IGD2" s="46"/>
      <c r="IGE2" s="46"/>
      <c r="IGF2" s="46"/>
      <c r="IGG2" s="46"/>
      <c r="IGH2" s="46"/>
      <c r="IGI2" s="46"/>
      <c r="IGJ2" s="46"/>
      <c r="IGK2" s="46"/>
      <c r="IGL2" s="46"/>
      <c r="IGM2" s="46"/>
      <c r="IGN2" s="46"/>
      <c r="IGO2" s="46"/>
      <c r="IGP2" s="46"/>
      <c r="IGQ2" s="46"/>
      <c r="IGR2" s="46"/>
      <c r="IGS2" s="46"/>
      <c r="IGT2" s="46"/>
      <c r="IGU2" s="46"/>
      <c r="IGV2" s="46"/>
      <c r="IGW2" s="46"/>
      <c r="IGX2" s="46"/>
      <c r="IGY2" s="46"/>
      <c r="IGZ2" s="46"/>
      <c r="IHA2" s="46"/>
      <c r="IHB2" s="46"/>
      <c r="IHC2" s="46"/>
      <c r="IHD2" s="46"/>
      <c r="IHE2" s="46"/>
      <c r="IHF2" s="46"/>
      <c r="IHG2" s="46"/>
      <c r="IHH2" s="46"/>
      <c r="IHI2" s="46"/>
      <c r="IHJ2" s="46"/>
      <c r="IHK2" s="46"/>
      <c r="IHL2" s="46"/>
      <c r="IHM2" s="46"/>
      <c r="IHN2" s="46"/>
      <c r="IHO2" s="46"/>
      <c r="IHP2" s="46"/>
      <c r="IHQ2" s="46"/>
      <c r="IHR2" s="46"/>
      <c r="IHS2" s="46"/>
      <c r="IHT2" s="46"/>
      <c r="IHU2" s="46"/>
      <c r="IHV2" s="46"/>
      <c r="IHW2" s="46"/>
      <c r="IHX2" s="46"/>
      <c r="IHY2" s="46"/>
      <c r="IHZ2" s="46"/>
      <c r="IIA2" s="46"/>
      <c r="IIB2" s="46"/>
      <c r="IIC2" s="46"/>
      <c r="IID2" s="46"/>
      <c r="IIE2" s="46"/>
      <c r="IIF2" s="46"/>
      <c r="IIG2" s="46"/>
      <c r="IIH2" s="46"/>
      <c r="III2" s="46"/>
      <c r="IIJ2" s="46"/>
      <c r="IIK2" s="46"/>
      <c r="IIL2" s="46"/>
      <c r="IIM2" s="46"/>
      <c r="IIN2" s="46"/>
      <c r="IIO2" s="46"/>
      <c r="IIP2" s="46"/>
      <c r="IIQ2" s="46"/>
      <c r="IIR2" s="46"/>
      <c r="IIS2" s="46"/>
      <c r="IIT2" s="46"/>
      <c r="IIU2" s="46"/>
      <c r="IIV2" s="46"/>
      <c r="IIW2" s="46"/>
      <c r="IIX2" s="46"/>
      <c r="IIY2" s="46"/>
      <c r="IIZ2" s="46"/>
      <c r="IJA2" s="46"/>
      <c r="IJB2" s="46"/>
      <c r="IJC2" s="46"/>
      <c r="IJD2" s="46"/>
      <c r="IJE2" s="46"/>
      <c r="IJF2" s="46"/>
      <c r="IJG2" s="46"/>
      <c r="IJH2" s="46"/>
      <c r="IJI2" s="46"/>
      <c r="IJJ2" s="46"/>
      <c r="IJK2" s="46"/>
      <c r="IJL2" s="46"/>
      <c r="IJM2" s="46"/>
      <c r="IJN2" s="46"/>
      <c r="IJO2" s="46"/>
      <c r="IJP2" s="46"/>
      <c r="IJQ2" s="46"/>
      <c r="IJR2" s="46"/>
      <c r="IJS2" s="46"/>
      <c r="IJT2" s="46"/>
      <c r="IJU2" s="46"/>
      <c r="IJV2" s="46"/>
      <c r="IJW2" s="46"/>
      <c r="IJX2" s="46"/>
      <c r="IJY2" s="46"/>
      <c r="IJZ2" s="46"/>
      <c r="IKA2" s="46"/>
      <c r="IKB2" s="46"/>
      <c r="IKC2" s="46"/>
      <c r="IKD2" s="46"/>
      <c r="IKE2" s="46"/>
      <c r="IKF2" s="46"/>
      <c r="IKG2" s="46"/>
      <c r="IKH2" s="46"/>
      <c r="IKI2" s="46"/>
      <c r="IKJ2" s="46"/>
      <c r="IKK2" s="46"/>
      <c r="IKL2" s="46"/>
      <c r="IKM2" s="46"/>
      <c r="IKN2" s="46"/>
      <c r="IKO2" s="46"/>
      <c r="IKP2" s="46"/>
      <c r="IKQ2" s="46"/>
      <c r="IKR2" s="46"/>
      <c r="IKS2" s="46"/>
      <c r="IKT2" s="46"/>
      <c r="IKU2" s="46"/>
      <c r="IKV2" s="46"/>
      <c r="IKW2" s="46"/>
      <c r="IKX2" s="46"/>
      <c r="IKY2" s="46"/>
      <c r="IKZ2" s="46"/>
      <c r="ILA2" s="46"/>
      <c r="ILB2" s="46"/>
      <c r="ILC2" s="46"/>
      <c r="ILD2" s="46"/>
      <c r="ILE2" s="46"/>
      <c r="ILF2" s="46"/>
      <c r="ILG2" s="46"/>
      <c r="ILH2" s="46"/>
      <c r="ILI2" s="46"/>
      <c r="ILJ2" s="46"/>
      <c r="ILK2" s="46"/>
      <c r="ILL2" s="46"/>
      <c r="ILM2" s="46"/>
      <c r="ILN2" s="46"/>
      <c r="ILO2" s="46"/>
      <c r="ILP2" s="46"/>
      <c r="ILQ2" s="46"/>
      <c r="ILR2" s="46"/>
      <c r="ILS2" s="46"/>
      <c r="ILT2" s="46"/>
      <c r="ILU2" s="46"/>
      <c r="ILV2" s="46"/>
      <c r="ILW2" s="46"/>
      <c r="ILX2" s="46"/>
      <c r="ILY2" s="46"/>
      <c r="ILZ2" s="46"/>
      <c r="IMA2" s="46"/>
      <c r="IMB2" s="46"/>
      <c r="IMC2" s="46"/>
      <c r="IMD2" s="46"/>
      <c r="IME2" s="46"/>
      <c r="IMF2" s="46"/>
      <c r="IMG2" s="46"/>
      <c r="IMH2" s="46"/>
      <c r="IMI2" s="46"/>
      <c r="IMJ2" s="46"/>
      <c r="IMK2" s="46"/>
      <c r="IML2" s="46"/>
      <c r="IMM2" s="46"/>
      <c r="IMN2" s="46"/>
      <c r="IMO2" s="46"/>
      <c r="IMP2" s="46"/>
      <c r="IMQ2" s="46"/>
      <c r="IMR2" s="46"/>
      <c r="IMS2" s="46"/>
      <c r="IMT2" s="46"/>
      <c r="IMU2" s="46"/>
      <c r="IMV2" s="46"/>
      <c r="IMW2" s="46"/>
      <c r="IMX2" s="46"/>
      <c r="IMY2" s="46"/>
      <c r="IMZ2" s="46"/>
      <c r="INA2" s="46"/>
      <c r="INB2" s="46"/>
      <c r="INC2" s="46"/>
      <c r="IND2" s="46"/>
      <c r="INE2" s="46"/>
      <c r="INF2" s="46"/>
      <c r="ING2" s="46"/>
      <c r="INH2" s="46"/>
      <c r="INI2" s="46"/>
      <c r="INJ2" s="46"/>
      <c r="INK2" s="46"/>
      <c r="INL2" s="46"/>
      <c r="INM2" s="46"/>
      <c r="INN2" s="46"/>
      <c r="INO2" s="46"/>
      <c r="INP2" s="46"/>
      <c r="INQ2" s="46"/>
      <c r="INR2" s="46"/>
      <c r="INS2" s="46"/>
      <c r="INT2" s="46"/>
      <c r="INU2" s="46"/>
      <c r="INV2" s="46"/>
      <c r="INW2" s="46"/>
      <c r="INX2" s="46"/>
      <c r="INY2" s="46"/>
      <c r="INZ2" s="46"/>
      <c r="IOA2" s="46"/>
      <c r="IOB2" s="46"/>
      <c r="IOC2" s="46"/>
      <c r="IOD2" s="46"/>
      <c r="IOE2" s="46"/>
      <c r="IOF2" s="46"/>
      <c r="IOG2" s="46"/>
      <c r="IOH2" s="46"/>
      <c r="IOI2" s="46"/>
      <c r="IOJ2" s="46"/>
      <c r="IOK2" s="46"/>
      <c r="IOL2" s="46"/>
      <c r="IOM2" s="46"/>
      <c r="ION2" s="46"/>
      <c r="IOO2" s="46"/>
      <c r="IOP2" s="46"/>
      <c r="IOQ2" s="46"/>
      <c r="IOR2" s="46"/>
      <c r="IOS2" s="46"/>
      <c r="IOT2" s="46"/>
      <c r="IOU2" s="46"/>
      <c r="IOV2" s="46"/>
      <c r="IOW2" s="46"/>
      <c r="IOX2" s="46"/>
      <c r="IOY2" s="46"/>
      <c r="IOZ2" s="46"/>
      <c r="IPA2" s="46"/>
      <c r="IPB2" s="46"/>
      <c r="IPC2" s="46"/>
      <c r="IPD2" s="46"/>
      <c r="IPE2" s="46"/>
      <c r="IPF2" s="46"/>
      <c r="IPG2" s="46"/>
      <c r="IPH2" s="46"/>
      <c r="IPI2" s="46"/>
      <c r="IPJ2" s="46"/>
      <c r="IPK2" s="46"/>
      <c r="IPL2" s="46"/>
      <c r="IPM2" s="46"/>
      <c r="IPN2" s="46"/>
      <c r="IPO2" s="46"/>
      <c r="IPP2" s="46"/>
      <c r="IPQ2" s="46"/>
      <c r="IPR2" s="46"/>
      <c r="IPS2" s="46"/>
      <c r="IPT2" s="46"/>
      <c r="IPU2" s="46"/>
      <c r="IPV2" s="46"/>
      <c r="IPW2" s="46"/>
      <c r="IPX2" s="46"/>
      <c r="IPY2" s="46"/>
      <c r="IPZ2" s="46"/>
      <c r="IQA2" s="46"/>
      <c r="IQB2" s="46"/>
      <c r="IQC2" s="46"/>
      <c r="IQD2" s="46"/>
      <c r="IQE2" s="46"/>
      <c r="IQF2" s="46"/>
      <c r="IQG2" s="46"/>
      <c r="IQH2" s="46"/>
      <c r="IQI2" s="46"/>
      <c r="IQJ2" s="46"/>
      <c r="IQK2" s="46"/>
      <c r="IQL2" s="46"/>
      <c r="IQM2" s="46"/>
      <c r="IQN2" s="46"/>
      <c r="IQO2" s="46"/>
      <c r="IQP2" s="46"/>
      <c r="IQQ2" s="46"/>
      <c r="IQR2" s="46"/>
      <c r="IQS2" s="46"/>
      <c r="IQT2" s="46"/>
      <c r="IQU2" s="46"/>
      <c r="IQV2" s="46"/>
      <c r="IQW2" s="46"/>
      <c r="IQX2" s="46"/>
      <c r="IQY2" s="46"/>
      <c r="IQZ2" s="46"/>
      <c r="IRA2" s="46"/>
      <c r="IRB2" s="46"/>
      <c r="IRC2" s="46"/>
      <c r="IRD2" s="46"/>
      <c r="IRE2" s="46"/>
      <c r="IRF2" s="46"/>
      <c r="IRG2" s="46"/>
      <c r="IRH2" s="46"/>
      <c r="IRI2" s="46"/>
      <c r="IRJ2" s="46"/>
      <c r="IRK2" s="46"/>
      <c r="IRL2" s="46"/>
      <c r="IRM2" s="46"/>
      <c r="IRN2" s="46"/>
      <c r="IRO2" s="46"/>
      <c r="IRP2" s="46"/>
      <c r="IRQ2" s="46"/>
      <c r="IRR2" s="46"/>
      <c r="IRS2" s="46"/>
      <c r="IRT2" s="46"/>
      <c r="IRU2" s="46"/>
      <c r="IRV2" s="46"/>
      <c r="IRW2" s="46"/>
      <c r="IRX2" s="46"/>
      <c r="IRY2" s="46"/>
      <c r="IRZ2" s="46"/>
      <c r="ISA2" s="46"/>
      <c r="ISB2" s="46"/>
      <c r="ISC2" s="46"/>
      <c r="ISD2" s="46"/>
      <c r="ISE2" s="46"/>
      <c r="ISF2" s="46"/>
      <c r="ISG2" s="46"/>
      <c r="ISH2" s="46"/>
      <c r="ISI2" s="46"/>
      <c r="ISJ2" s="46"/>
      <c r="ISK2" s="46"/>
      <c r="ISL2" s="46"/>
      <c r="ISM2" s="46"/>
      <c r="ISN2" s="46"/>
      <c r="ISO2" s="46"/>
      <c r="ISP2" s="46"/>
      <c r="ISQ2" s="46"/>
      <c r="ISR2" s="46"/>
      <c r="ISS2" s="46"/>
      <c r="IST2" s="46"/>
      <c r="ISU2" s="46"/>
      <c r="ISV2" s="46"/>
      <c r="ISW2" s="46"/>
      <c r="ISX2" s="46"/>
      <c r="ISY2" s="46"/>
      <c r="ISZ2" s="46"/>
      <c r="ITA2" s="46"/>
      <c r="ITB2" s="46"/>
      <c r="ITC2" s="46"/>
      <c r="ITD2" s="46"/>
      <c r="ITE2" s="46"/>
      <c r="ITF2" s="46"/>
      <c r="ITG2" s="46"/>
      <c r="ITH2" s="46"/>
      <c r="ITI2" s="46"/>
      <c r="ITJ2" s="46"/>
      <c r="ITK2" s="46"/>
      <c r="ITL2" s="46"/>
      <c r="ITM2" s="46"/>
      <c r="ITN2" s="46"/>
      <c r="ITO2" s="46"/>
      <c r="ITP2" s="46"/>
      <c r="ITQ2" s="46"/>
      <c r="ITR2" s="46"/>
      <c r="ITS2" s="46"/>
      <c r="ITT2" s="46"/>
      <c r="ITU2" s="46"/>
      <c r="ITV2" s="46"/>
      <c r="ITW2" s="46"/>
      <c r="ITX2" s="46"/>
      <c r="ITY2" s="46"/>
      <c r="ITZ2" s="46"/>
      <c r="IUA2" s="46"/>
      <c r="IUB2" s="46"/>
      <c r="IUC2" s="46"/>
      <c r="IUD2" s="46"/>
      <c r="IUE2" s="46"/>
      <c r="IUF2" s="46"/>
      <c r="IUG2" s="46"/>
      <c r="IUH2" s="46"/>
      <c r="IUI2" s="46"/>
      <c r="IUJ2" s="46"/>
      <c r="IUK2" s="46"/>
      <c r="IUL2" s="46"/>
      <c r="IUM2" s="46"/>
      <c r="IUN2" s="46"/>
      <c r="IUO2" s="46"/>
      <c r="IUP2" s="46"/>
      <c r="IUQ2" s="46"/>
      <c r="IUR2" s="46"/>
      <c r="IUS2" s="46"/>
      <c r="IUT2" s="46"/>
      <c r="IUU2" s="46"/>
      <c r="IUV2" s="46"/>
      <c r="IUW2" s="46"/>
      <c r="IUX2" s="46"/>
      <c r="IUY2" s="46"/>
      <c r="IUZ2" s="46"/>
      <c r="IVA2" s="46"/>
      <c r="IVB2" s="46"/>
      <c r="IVC2" s="46"/>
      <c r="IVD2" s="46"/>
      <c r="IVE2" s="46"/>
      <c r="IVF2" s="46"/>
      <c r="IVG2" s="46"/>
      <c r="IVH2" s="46"/>
      <c r="IVI2" s="46"/>
      <c r="IVJ2" s="46"/>
      <c r="IVK2" s="46"/>
      <c r="IVL2" s="46"/>
      <c r="IVM2" s="46"/>
      <c r="IVN2" s="46"/>
      <c r="IVO2" s="46"/>
      <c r="IVP2" s="46"/>
      <c r="IVQ2" s="46"/>
      <c r="IVR2" s="46"/>
      <c r="IVS2" s="46"/>
      <c r="IVT2" s="46"/>
      <c r="IVU2" s="46"/>
      <c r="IVV2" s="46"/>
      <c r="IVW2" s="46"/>
      <c r="IVX2" s="46"/>
      <c r="IVY2" s="46"/>
      <c r="IVZ2" s="46"/>
      <c r="IWA2" s="46"/>
      <c r="IWB2" s="46"/>
      <c r="IWC2" s="46"/>
      <c r="IWD2" s="46"/>
      <c r="IWE2" s="46"/>
      <c r="IWF2" s="46"/>
      <c r="IWG2" s="46"/>
      <c r="IWH2" s="46"/>
      <c r="IWI2" s="46"/>
      <c r="IWJ2" s="46"/>
      <c r="IWK2" s="46"/>
      <c r="IWL2" s="46"/>
      <c r="IWM2" s="46"/>
      <c r="IWN2" s="46"/>
      <c r="IWO2" s="46"/>
      <c r="IWP2" s="46"/>
      <c r="IWQ2" s="46"/>
      <c r="IWR2" s="46"/>
      <c r="IWS2" s="46"/>
      <c r="IWT2" s="46"/>
      <c r="IWU2" s="46"/>
      <c r="IWV2" s="46"/>
      <c r="IWW2" s="46"/>
      <c r="IWX2" s="46"/>
      <c r="IWY2" s="46"/>
      <c r="IWZ2" s="46"/>
      <c r="IXA2" s="46"/>
      <c r="IXB2" s="46"/>
      <c r="IXC2" s="46"/>
      <c r="IXD2" s="46"/>
      <c r="IXE2" s="46"/>
      <c r="IXF2" s="46"/>
      <c r="IXG2" s="46"/>
      <c r="IXH2" s="46"/>
      <c r="IXI2" s="46"/>
      <c r="IXJ2" s="46"/>
      <c r="IXK2" s="46"/>
      <c r="IXL2" s="46"/>
      <c r="IXM2" s="46"/>
      <c r="IXN2" s="46"/>
      <c r="IXO2" s="46"/>
      <c r="IXP2" s="46"/>
      <c r="IXQ2" s="46"/>
      <c r="IXR2" s="46"/>
      <c r="IXS2" s="46"/>
      <c r="IXT2" s="46"/>
      <c r="IXU2" s="46"/>
      <c r="IXV2" s="46"/>
      <c r="IXW2" s="46"/>
      <c r="IXX2" s="46"/>
      <c r="IXY2" s="46"/>
      <c r="IXZ2" s="46"/>
      <c r="IYA2" s="46"/>
      <c r="IYB2" s="46"/>
      <c r="IYC2" s="46"/>
      <c r="IYD2" s="46"/>
      <c r="IYE2" s="46"/>
      <c r="IYF2" s="46"/>
      <c r="IYG2" s="46"/>
      <c r="IYH2" s="46"/>
      <c r="IYI2" s="46"/>
      <c r="IYJ2" s="46"/>
      <c r="IYK2" s="46"/>
      <c r="IYL2" s="46"/>
      <c r="IYM2" s="46"/>
      <c r="IYN2" s="46"/>
      <c r="IYO2" s="46"/>
      <c r="IYP2" s="46"/>
      <c r="IYQ2" s="46"/>
      <c r="IYR2" s="46"/>
      <c r="IYS2" s="46"/>
      <c r="IYT2" s="46"/>
      <c r="IYU2" s="46"/>
      <c r="IYV2" s="46"/>
      <c r="IYW2" s="46"/>
      <c r="IYX2" s="46"/>
      <c r="IYY2" s="46"/>
      <c r="IYZ2" s="46"/>
      <c r="IZA2" s="46"/>
      <c r="IZB2" s="46"/>
      <c r="IZC2" s="46"/>
      <c r="IZD2" s="46"/>
      <c r="IZE2" s="46"/>
      <c r="IZF2" s="46"/>
      <c r="IZG2" s="46"/>
      <c r="IZH2" s="46"/>
      <c r="IZI2" s="46"/>
      <c r="IZJ2" s="46"/>
      <c r="IZK2" s="46"/>
      <c r="IZL2" s="46"/>
      <c r="IZM2" s="46"/>
      <c r="IZN2" s="46"/>
      <c r="IZO2" s="46"/>
      <c r="IZP2" s="46"/>
      <c r="IZQ2" s="46"/>
      <c r="IZR2" s="46"/>
      <c r="IZS2" s="46"/>
      <c r="IZT2" s="46"/>
      <c r="IZU2" s="46"/>
      <c r="IZV2" s="46"/>
      <c r="IZW2" s="46"/>
      <c r="IZX2" s="46"/>
      <c r="IZY2" s="46"/>
      <c r="IZZ2" s="46"/>
      <c r="JAA2" s="46"/>
      <c r="JAB2" s="46"/>
      <c r="JAC2" s="46"/>
      <c r="JAD2" s="46"/>
      <c r="JAE2" s="46"/>
      <c r="JAF2" s="46"/>
      <c r="JAG2" s="46"/>
      <c r="JAH2" s="46"/>
      <c r="JAI2" s="46"/>
      <c r="JAJ2" s="46"/>
      <c r="JAK2" s="46"/>
      <c r="JAL2" s="46"/>
      <c r="JAM2" s="46"/>
      <c r="JAN2" s="46"/>
      <c r="JAO2" s="46"/>
      <c r="JAP2" s="46"/>
      <c r="JAQ2" s="46"/>
      <c r="JAR2" s="46"/>
      <c r="JAS2" s="46"/>
      <c r="JAT2" s="46"/>
      <c r="JAU2" s="46"/>
      <c r="JAV2" s="46"/>
      <c r="JAW2" s="46"/>
      <c r="JAX2" s="46"/>
      <c r="JAY2" s="46"/>
      <c r="JAZ2" s="46"/>
      <c r="JBA2" s="46"/>
      <c r="JBB2" s="46"/>
      <c r="JBC2" s="46"/>
      <c r="JBD2" s="46"/>
      <c r="JBE2" s="46"/>
      <c r="JBF2" s="46"/>
      <c r="JBG2" s="46"/>
      <c r="JBH2" s="46"/>
      <c r="JBI2" s="46"/>
      <c r="JBJ2" s="46"/>
      <c r="JBK2" s="46"/>
      <c r="JBL2" s="46"/>
      <c r="JBM2" s="46"/>
      <c r="JBN2" s="46"/>
      <c r="JBO2" s="46"/>
      <c r="JBP2" s="46"/>
      <c r="JBQ2" s="46"/>
      <c r="JBR2" s="46"/>
      <c r="JBS2" s="46"/>
      <c r="JBT2" s="46"/>
      <c r="JBU2" s="46"/>
      <c r="JBV2" s="46"/>
      <c r="JBW2" s="46"/>
      <c r="JBX2" s="46"/>
      <c r="JBY2" s="46"/>
      <c r="JBZ2" s="46"/>
      <c r="JCA2" s="46"/>
      <c r="JCB2" s="46"/>
      <c r="JCC2" s="46"/>
      <c r="JCD2" s="46"/>
      <c r="JCE2" s="46"/>
      <c r="JCF2" s="46"/>
      <c r="JCG2" s="46"/>
      <c r="JCH2" s="46"/>
      <c r="JCI2" s="46"/>
      <c r="JCJ2" s="46"/>
      <c r="JCK2" s="46"/>
      <c r="JCL2" s="46"/>
      <c r="JCM2" s="46"/>
      <c r="JCN2" s="46"/>
      <c r="JCO2" s="46"/>
      <c r="JCP2" s="46"/>
      <c r="JCQ2" s="46"/>
      <c r="JCR2" s="46"/>
      <c r="JCS2" s="46"/>
      <c r="JCT2" s="46"/>
      <c r="JCU2" s="46"/>
      <c r="JCV2" s="46"/>
      <c r="JCW2" s="46"/>
      <c r="JCX2" s="46"/>
      <c r="JCY2" s="46"/>
      <c r="JCZ2" s="46"/>
      <c r="JDA2" s="46"/>
      <c r="JDB2" s="46"/>
      <c r="JDC2" s="46"/>
      <c r="JDD2" s="46"/>
      <c r="JDE2" s="46"/>
      <c r="JDF2" s="46"/>
      <c r="JDG2" s="46"/>
      <c r="JDH2" s="46"/>
      <c r="JDI2" s="46"/>
      <c r="JDJ2" s="46"/>
      <c r="JDK2" s="46"/>
      <c r="JDL2" s="46"/>
      <c r="JDM2" s="46"/>
      <c r="JDN2" s="46"/>
      <c r="JDO2" s="46"/>
      <c r="JDP2" s="46"/>
      <c r="JDQ2" s="46"/>
      <c r="JDR2" s="46"/>
      <c r="JDS2" s="46"/>
      <c r="JDT2" s="46"/>
      <c r="JDU2" s="46"/>
      <c r="JDV2" s="46"/>
      <c r="JDW2" s="46"/>
      <c r="JDX2" s="46"/>
      <c r="JDY2" s="46"/>
      <c r="JDZ2" s="46"/>
      <c r="JEA2" s="46"/>
      <c r="JEB2" s="46"/>
      <c r="JEC2" s="46"/>
      <c r="JED2" s="46"/>
      <c r="JEE2" s="46"/>
      <c r="JEF2" s="46"/>
      <c r="JEG2" s="46"/>
      <c r="JEH2" s="46"/>
      <c r="JEI2" s="46"/>
      <c r="JEJ2" s="46"/>
      <c r="JEK2" s="46"/>
      <c r="JEL2" s="46"/>
      <c r="JEM2" s="46"/>
      <c r="JEN2" s="46"/>
      <c r="JEO2" s="46"/>
      <c r="JEP2" s="46"/>
      <c r="JEQ2" s="46"/>
      <c r="JER2" s="46"/>
      <c r="JES2" s="46"/>
      <c r="JET2" s="46"/>
      <c r="JEU2" s="46"/>
      <c r="JEV2" s="46"/>
      <c r="JEW2" s="46"/>
      <c r="JEX2" s="46"/>
      <c r="JEY2" s="46"/>
      <c r="JEZ2" s="46"/>
      <c r="JFA2" s="46"/>
      <c r="JFB2" s="46"/>
      <c r="JFC2" s="46"/>
      <c r="JFD2" s="46"/>
      <c r="JFE2" s="46"/>
      <c r="JFF2" s="46"/>
      <c r="JFG2" s="46"/>
      <c r="JFH2" s="46"/>
      <c r="JFI2" s="46"/>
      <c r="JFJ2" s="46"/>
      <c r="JFK2" s="46"/>
      <c r="JFL2" s="46"/>
      <c r="JFM2" s="46"/>
      <c r="JFN2" s="46"/>
      <c r="JFO2" s="46"/>
      <c r="JFP2" s="46"/>
      <c r="JFQ2" s="46"/>
      <c r="JFR2" s="46"/>
      <c r="JFS2" s="46"/>
      <c r="JFT2" s="46"/>
      <c r="JFU2" s="46"/>
      <c r="JFV2" s="46"/>
      <c r="JFW2" s="46"/>
      <c r="JFX2" s="46"/>
      <c r="JFY2" s="46"/>
      <c r="JFZ2" s="46"/>
      <c r="JGA2" s="46"/>
      <c r="JGB2" s="46"/>
      <c r="JGC2" s="46"/>
      <c r="JGD2" s="46"/>
      <c r="JGE2" s="46"/>
      <c r="JGF2" s="46"/>
      <c r="JGG2" s="46"/>
      <c r="JGH2" s="46"/>
      <c r="JGI2" s="46"/>
      <c r="JGJ2" s="46"/>
      <c r="JGK2" s="46"/>
      <c r="JGL2" s="46"/>
      <c r="JGM2" s="46"/>
      <c r="JGN2" s="46"/>
      <c r="JGO2" s="46"/>
      <c r="JGP2" s="46"/>
      <c r="JGQ2" s="46"/>
      <c r="JGR2" s="46"/>
      <c r="JGS2" s="46"/>
      <c r="JGT2" s="46"/>
      <c r="JGU2" s="46"/>
      <c r="JGV2" s="46"/>
      <c r="JGW2" s="46"/>
      <c r="JGX2" s="46"/>
      <c r="JGY2" s="46"/>
      <c r="JGZ2" s="46"/>
      <c r="JHA2" s="46"/>
      <c r="JHB2" s="46"/>
      <c r="JHC2" s="46"/>
      <c r="JHD2" s="46"/>
      <c r="JHE2" s="46"/>
      <c r="JHF2" s="46"/>
      <c r="JHG2" s="46"/>
      <c r="JHH2" s="46"/>
      <c r="JHI2" s="46"/>
      <c r="JHJ2" s="46"/>
      <c r="JHK2" s="46"/>
      <c r="JHL2" s="46"/>
      <c r="JHM2" s="46"/>
      <c r="JHN2" s="46"/>
      <c r="JHO2" s="46"/>
      <c r="JHP2" s="46"/>
      <c r="JHQ2" s="46"/>
      <c r="JHR2" s="46"/>
      <c r="JHS2" s="46"/>
      <c r="JHT2" s="46"/>
      <c r="JHU2" s="46"/>
      <c r="JHV2" s="46"/>
      <c r="JHW2" s="46"/>
      <c r="JHX2" s="46"/>
      <c r="JHY2" s="46"/>
      <c r="JHZ2" s="46"/>
      <c r="JIA2" s="46"/>
      <c r="JIB2" s="46"/>
      <c r="JIC2" s="46"/>
      <c r="JID2" s="46"/>
      <c r="JIE2" s="46"/>
      <c r="JIF2" s="46"/>
      <c r="JIG2" s="46"/>
      <c r="JIH2" s="46"/>
      <c r="JII2" s="46"/>
      <c r="JIJ2" s="46"/>
      <c r="JIK2" s="46"/>
      <c r="JIL2" s="46"/>
      <c r="JIM2" s="46"/>
      <c r="JIN2" s="46"/>
      <c r="JIO2" s="46"/>
      <c r="JIP2" s="46"/>
      <c r="JIQ2" s="46"/>
      <c r="JIR2" s="46"/>
      <c r="JIS2" s="46"/>
      <c r="JIT2" s="46"/>
      <c r="JIU2" s="46"/>
      <c r="JIV2" s="46"/>
      <c r="JIW2" s="46"/>
      <c r="JIX2" s="46"/>
      <c r="JIY2" s="46"/>
      <c r="JIZ2" s="46"/>
      <c r="JJA2" s="46"/>
      <c r="JJB2" s="46"/>
      <c r="JJC2" s="46"/>
      <c r="JJD2" s="46"/>
      <c r="JJE2" s="46"/>
      <c r="JJF2" s="46"/>
      <c r="JJG2" s="46"/>
      <c r="JJH2" s="46"/>
      <c r="JJI2" s="46"/>
      <c r="JJJ2" s="46"/>
      <c r="JJK2" s="46"/>
      <c r="JJL2" s="46"/>
      <c r="JJM2" s="46"/>
      <c r="JJN2" s="46"/>
      <c r="JJO2" s="46"/>
      <c r="JJP2" s="46"/>
      <c r="JJQ2" s="46"/>
      <c r="JJR2" s="46"/>
      <c r="JJS2" s="46"/>
      <c r="JJT2" s="46"/>
      <c r="JJU2" s="46"/>
      <c r="JJV2" s="46"/>
      <c r="JJW2" s="46"/>
      <c r="JJX2" s="46"/>
      <c r="JJY2" s="46"/>
      <c r="JJZ2" s="46"/>
      <c r="JKA2" s="46"/>
      <c r="JKB2" s="46"/>
      <c r="JKC2" s="46"/>
      <c r="JKD2" s="46"/>
      <c r="JKE2" s="46"/>
      <c r="JKF2" s="46"/>
      <c r="JKG2" s="46"/>
      <c r="JKH2" s="46"/>
      <c r="JKI2" s="46"/>
      <c r="JKJ2" s="46"/>
      <c r="JKK2" s="46"/>
      <c r="JKL2" s="46"/>
      <c r="JKM2" s="46"/>
      <c r="JKN2" s="46"/>
      <c r="JKO2" s="46"/>
      <c r="JKP2" s="46"/>
      <c r="JKQ2" s="46"/>
      <c r="JKR2" s="46"/>
      <c r="JKS2" s="46"/>
      <c r="JKT2" s="46"/>
      <c r="JKU2" s="46"/>
      <c r="JKV2" s="46"/>
      <c r="JKW2" s="46"/>
      <c r="JKX2" s="46"/>
      <c r="JKY2" s="46"/>
      <c r="JKZ2" s="46"/>
      <c r="JLA2" s="46"/>
      <c r="JLB2" s="46"/>
      <c r="JLC2" s="46"/>
      <c r="JLD2" s="46"/>
      <c r="JLE2" s="46"/>
      <c r="JLF2" s="46"/>
      <c r="JLG2" s="46"/>
      <c r="JLH2" s="46"/>
      <c r="JLI2" s="46"/>
      <c r="JLJ2" s="46"/>
      <c r="JLK2" s="46"/>
      <c r="JLL2" s="46"/>
      <c r="JLM2" s="46"/>
      <c r="JLN2" s="46"/>
      <c r="JLO2" s="46"/>
      <c r="JLP2" s="46"/>
      <c r="JLQ2" s="46"/>
      <c r="JLR2" s="46"/>
      <c r="JLS2" s="46"/>
      <c r="JLT2" s="46"/>
      <c r="JLU2" s="46"/>
      <c r="JLV2" s="46"/>
      <c r="JLW2" s="46"/>
      <c r="JLX2" s="46"/>
      <c r="JLY2" s="46"/>
      <c r="JLZ2" s="46"/>
      <c r="JMA2" s="46"/>
      <c r="JMB2" s="46"/>
      <c r="JMC2" s="46"/>
      <c r="JMD2" s="46"/>
      <c r="JME2" s="46"/>
      <c r="JMF2" s="46"/>
      <c r="JMG2" s="46"/>
      <c r="JMH2" s="46"/>
      <c r="JMI2" s="46"/>
      <c r="JMJ2" s="46"/>
      <c r="JMK2" s="46"/>
      <c r="JML2" s="46"/>
      <c r="JMM2" s="46"/>
      <c r="JMN2" s="46"/>
      <c r="JMO2" s="46"/>
      <c r="JMP2" s="46"/>
      <c r="JMQ2" s="46"/>
      <c r="JMR2" s="46"/>
      <c r="JMS2" s="46"/>
      <c r="JMT2" s="46"/>
      <c r="JMU2" s="46"/>
      <c r="JMV2" s="46"/>
      <c r="JMW2" s="46"/>
      <c r="JMX2" s="46"/>
      <c r="JMY2" s="46"/>
      <c r="JMZ2" s="46"/>
      <c r="JNA2" s="46"/>
      <c r="JNB2" s="46"/>
      <c r="JNC2" s="46"/>
      <c r="JND2" s="46"/>
      <c r="JNE2" s="46"/>
      <c r="JNF2" s="46"/>
      <c r="JNG2" s="46"/>
      <c r="JNH2" s="46"/>
      <c r="JNI2" s="46"/>
      <c r="JNJ2" s="46"/>
      <c r="JNK2" s="46"/>
      <c r="JNL2" s="46"/>
      <c r="JNM2" s="46"/>
      <c r="JNN2" s="46"/>
      <c r="JNO2" s="46"/>
      <c r="JNP2" s="46"/>
      <c r="JNQ2" s="46"/>
      <c r="JNR2" s="46"/>
      <c r="JNS2" s="46"/>
      <c r="JNT2" s="46"/>
      <c r="JNU2" s="46"/>
      <c r="JNV2" s="46"/>
      <c r="JNW2" s="46"/>
      <c r="JNX2" s="46"/>
      <c r="JNY2" s="46"/>
      <c r="JNZ2" s="46"/>
      <c r="JOA2" s="46"/>
      <c r="JOB2" s="46"/>
      <c r="JOC2" s="46"/>
      <c r="JOD2" s="46"/>
      <c r="JOE2" s="46"/>
      <c r="JOF2" s="46"/>
      <c r="JOG2" s="46"/>
      <c r="JOH2" s="46"/>
      <c r="JOI2" s="46"/>
      <c r="JOJ2" s="46"/>
      <c r="JOK2" s="46"/>
      <c r="JOL2" s="46"/>
      <c r="JOM2" s="46"/>
      <c r="JON2" s="46"/>
      <c r="JOO2" s="46"/>
      <c r="JOP2" s="46"/>
      <c r="JOQ2" s="46"/>
      <c r="JOR2" s="46"/>
      <c r="JOS2" s="46"/>
      <c r="JOT2" s="46"/>
      <c r="JOU2" s="46"/>
      <c r="JOV2" s="46"/>
      <c r="JOW2" s="46"/>
      <c r="JOX2" s="46"/>
      <c r="JOY2" s="46"/>
      <c r="JOZ2" s="46"/>
      <c r="JPA2" s="46"/>
      <c r="JPB2" s="46"/>
      <c r="JPC2" s="46"/>
      <c r="JPD2" s="46"/>
      <c r="JPE2" s="46"/>
      <c r="JPF2" s="46"/>
      <c r="JPG2" s="46"/>
      <c r="JPH2" s="46"/>
      <c r="JPI2" s="46"/>
      <c r="JPJ2" s="46"/>
      <c r="JPK2" s="46"/>
      <c r="JPL2" s="46"/>
      <c r="JPM2" s="46"/>
      <c r="JPN2" s="46"/>
      <c r="JPO2" s="46"/>
      <c r="JPP2" s="46"/>
      <c r="JPQ2" s="46"/>
      <c r="JPR2" s="46"/>
      <c r="JPS2" s="46"/>
      <c r="JPT2" s="46"/>
      <c r="JPU2" s="46"/>
      <c r="JPV2" s="46"/>
      <c r="JPW2" s="46"/>
      <c r="JPX2" s="46"/>
      <c r="JPY2" s="46"/>
      <c r="JPZ2" s="46"/>
      <c r="JQA2" s="46"/>
      <c r="JQB2" s="46"/>
      <c r="JQC2" s="46"/>
      <c r="JQD2" s="46"/>
      <c r="JQE2" s="46"/>
      <c r="JQF2" s="46"/>
      <c r="JQG2" s="46"/>
      <c r="JQH2" s="46"/>
      <c r="JQI2" s="46"/>
      <c r="JQJ2" s="46"/>
      <c r="JQK2" s="46"/>
      <c r="JQL2" s="46"/>
      <c r="JQM2" s="46"/>
      <c r="JQN2" s="46"/>
      <c r="JQO2" s="46"/>
      <c r="JQP2" s="46"/>
      <c r="JQQ2" s="46"/>
      <c r="JQR2" s="46"/>
      <c r="JQS2" s="46"/>
      <c r="JQT2" s="46"/>
      <c r="JQU2" s="46"/>
      <c r="JQV2" s="46"/>
      <c r="JQW2" s="46"/>
      <c r="JQX2" s="46"/>
      <c r="JQY2" s="46"/>
      <c r="JQZ2" s="46"/>
      <c r="JRA2" s="46"/>
      <c r="JRB2" s="46"/>
      <c r="JRC2" s="46"/>
      <c r="JRD2" s="46"/>
      <c r="JRE2" s="46"/>
      <c r="JRF2" s="46"/>
      <c r="JRG2" s="46"/>
      <c r="JRH2" s="46"/>
      <c r="JRI2" s="46"/>
      <c r="JRJ2" s="46"/>
      <c r="JRK2" s="46"/>
      <c r="JRL2" s="46"/>
      <c r="JRM2" s="46"/>
      <c r="JRN2" s="46"/>
      <c r="JRO2" s="46"/>
      <c r="JRP2" s="46"/>
      <c r="JRQ2" s="46"/>
      <c r="JRR2" s="46"/>
      <c r="JRS2" s="46"/>
      <c r="JRT2" s="46"/>
      <c r="JRU2" s="46"/>
      <c r="JRV2" s="46"/>
      <c r="JRW2" s="46"/>
      <c r="JRX2" s="46"/>
      <c r="JRY2" s="46"/>
      <c r="JRZ2" s="46"/>
      <c r="JSA2" s="46"/>
      <c r="JSB2" s="46"/>
      <c r="JSC2" s="46"/>
      <c r="JSD2" s="46"/>
      <c r="JSE2" s="46"/>
      <c r="JSF2" s="46"/>
      <c r="JSG2" s="46"/>
      <c r="JSH2" s="46"/>
      <c r="JSI2" s="46"/>
      <c r="JSJ2" s="46"/>
      <c r="JSK2" s="46"/>
      <c r="JSL2" s="46"/>
      <c r="JSM2" s="46"/>
      <c r="JSN2" s="46"/>
      <c r="JSO2" s="46"/>
      <c r="JSP2" s="46"/>
      <c r="JSQ2" s="46"/>
      <c r="JSR2" s="46"/>
      <c r="JSS2" s="46"/>
      <c r="JST2" s="46"/>
      <c r="JSU2" s="46"/>
      <c r="JSV2" s="46"/>
      <c r="JSW2" s="46"/>
      <c r="JSX2" s="46"/>
      <c r="JSY2" s="46"/>
      <c r="JSZ2" s="46"/>
      <c r="JTA2" s="46"/>
      <c r="JTB2" s="46"/>
      <c r="JTC2" s="46"/>
      <c r="JTD2" s="46"/>
      <c r="JTE2" s="46"/>
      <c r="JTF2" s="46"/>
      <c r="JTG2" s="46"/>
      <c r="JTH2" s="46"/>
      <c r="JTI2" s="46"/>
      <c r="JTJ2" s="46"/>
      <c r="JTK2" s="46"/>
      <c r="JTL2" s="46"/>
      <c r="JTM2" s="46"/>
      <c r="JTN2" s="46"/>
      <c r="JTO2" s="46"/>
      <c r="JTP2" s="46"/>
      <c r="JTQ2" s="46"/>
      <c r="JTR2" s="46"/>
      <c r="JTS2" s="46"/>
      <c r="JTT2" s="46"/>
      <c r="JTU2" s="46"/>
      <c r="JTV2" s="46"/>
      <c r="JTW2" s="46"/>
      <c r="JTX2" s="46"/>
      <c r="JTY2" s="46"/>
      <c r="JTZ2" s="46"/>
      <c r="JUA2" s="46"/>
      <c r="JUB2" s="46"/>
      <c r="JUC2" s="46"/>
      <c r="JUD2" s="46"/>
      <c r="JUE2" s="46"/>
      <c r="JUF2" s="46"/>
      <c r="JUG2" s="46"/>
      <c r="JUH2" s="46"/>
      <c r="JUI2" s="46"/>
      <c r="JUJ2" s="46"/>
      <c r="JUK2" s="46"/>
      <c r="JUL2" s="46"/>
      <c r="JUM2" s="46"/>
      <c r="JUN2" s="46"/>
      <c r="JUO2" s="46"/>
      <c r="JUP2" s="46"/>
      <c r="JUQ2" s="46"/>
      <c r="JUR2" s="46"/>
      <c r="JUS2" s="46"/>
      <c r="JUT2" s="46"/>
      <c r="JUU2" s="46"/>
      <c r="JUV2" s="46"/>
      <c r="JUW2" s="46"/>
      <c r="JUX2" s="46"/>
      <c r="JUY2" s="46"/>
      <c r="JUZ2" s="46"/>
      <c r="JVA2" s="46"/>
      <c r="JVB2" s="46"/>
      <c r="JVC2" s="46"/>
      <c r="JVD2" s="46"/>
      <c r="JVE2" s="46"/>
      <c r="JVF2" s="46"/>
      <c r="JVG2" s="46"/>
      <c r="JVH2" s="46"/>
      <c r="JVI2" s="46"/>
      <c r="JVJ2" s="46"/>
      <c r="JVK2" s="46"/>
      <c r="JVL2" s="46"/>
      <c r="JVM2" s="46"/>
      <c r="JVN2" s="46"/>
      <c r="JVO2" s="46"/>
      <c r="JVP2" s="46"/>
      <c r="JVQ2" s="46"/>
      <c r="JVR2" s="46"/>
      <c r="JVS2" s="46"/>
      <c r="JVT2" s="46"/>
      <c r="JVU2" s="46"/>
      <c r="JVV2" s="46"/>
      <c r="JVW2" s="46"/>
      <c r="JVX2" s="46"/>
      <c r="JVY2" s="46"/>
      <c r="JVZ2" s="46"/>
      <c r="JWA2" s="46"/>
      <c r="JWB2" s="46"/>
      <c r="JWC2" s="46"/>
      <c r="JWD2" s="46"/>
      <c r="JWE2" s="46"/>
      <c r="JWF2" s="46"/>
      <c r="JWG2" s="46"/>
      <c r="JWH2" s="46"/>
      <c r="JWI2" s="46"/>
      <c r="JWJ2" s="46"/>
      <c r="JWK2" s="46"/>
      <c r="JWL2" s="46"/>
      <c r="JWM2" s="46"/>
      <c r="JWN2" s="46"/>
      <c r="JWO2" s="46"/>
      <c r="JWP2" s="46"/>
      <c r="JWQ2" s="46"/>
      <c r="JWR2" s="46"/>
      <c r="JWS2" s="46"/>
      <c r="JWT2" s="46"/>
      <c r="JWU2" s="46"/>
      <c r="JWV2" s="46"/>
      <c r="JWW2" s="46"/>
      <c r="JWX2" s="46"/>
      <c r="JWY2" s="46"/>
      <c r="JWZ2" s="46"/>
      <c r="JXA2" s="46"/>
      <c r="JXB2" s="46"/>
      <c r="JXC2" s="46"/>
      <c r="JXD2" s="46"/>
      <c r="JXE2" s="46"/>
      <c r="JXF2" s="46"/>
      <c r="JXG2" s="46"/>
      <c r="JXH2" s="46"/>
      <c r="JXI2" s="46"/>
      <c r="JXJ2" s="46"/>
      <c r="JXK2" s="46"/>
      <c r="JXL2" s="46"/>
      <c r="JXM2" s="46"/>
      <c r="JXN2" s="46"/>
      <c r="JXO2" s="46"/>
      <c r="JXP2" s="46"/>
      <c r="JXQ2" s="46"/>
      <c r="JXR2" s="46"/>
      <c r="JXS2" s="46"/>
      <c r="JXT2" s="46"/>
      <c r="JXU2" s="46"/>
      <c r="JXV2" s="46"/>
      <c r="JXW2" s="46"/>
      <c r="JXX2" s="46"/>
      <c r="JXY2" s="46"/>
      <c r="JXZ2" s="46"/>
      <c r="JYA2" s="46"/>
      <c r="JYB2" s="46"/>
      <c r="JYC2" s="46"/>
      <c r="JYD2" s="46"/>
      <c r="JYE2" s="46"/>
      <c r="JYF2" s="46"/>
      <c r="JYG2" s="46"/>
      <c r="JYH2" s="46"/>
      <c r="JYI2" s="46"/>
      <c r="JYJ2" s="46"/>
      <c r="JYK2" s="46"/>
      <c r="JYL2" s="46"/>
      <c r="JYM2" s="46"/>
      <c r="JYN2" s="46"/>
      <c r="JYO2" s="46"/>
      <c r="JYP2" s="46"/>
      <c r="JYQ2" s="46"/>
      <c r="JYR2" s="46"/>
      <c r="JYS2" s="46"/>
      <c r="JYT2" s="46"/>
      <c r="JYU2" s="46"/>
      <c r="JYV2" s="46"/>
      <c r="JYW2" s="46"/>
      <c r="JYX2" s="46"/>
      <c r="JYY2" s="46"/>
      <c r="JYZ2" s="46"/>
      <c r="JZA2" s="46"/>
      <c r="JZB2" s="46"/>
      <c r="JZC2" s="46"/>
      <c r="JZD2" s="46"/>
      <c r="JZE2" s="46"/>
      <c r="JZF2" s="46"/>
      <c r="JZG2" s="46"/>
      <c r="JZH2" s="46"/>
      <c r="JZI2" s="46"/>
      <c r="JZJ2" s="46"/>
      <c r="JZK2" s="46"/>
      <c r="JZL2" s="46"/>
      <c r="JZM2" s="46"/>
      <c r="JZN2" s="46"/>
      <c r="JZO2" s="46"/>
      <c r="JZP2" s="46"/>
      <c r="JZQ2" s="46"/>
      <c r="JZR2" s="46"/>
      <c r="JZS2" s="46"/>
      <c r="JZT2" s="46"/>
      <c r="JZU2" s="46"/>
      <c r="JZV2" s="46"/>
      <c r="JZW2" s="46"/>
      <c r="JZX2" s="46"/>
      <c r="JZY2" s="46"/>
      <c r="JZZ2" s="46"/>
      <c r="KAA2" s="46"/>
      <c r="KAB2" s="46"/>
      <c r="KAC2" s="46"/>
      <c r="KAD2" s="46"/>
      <c r="KAE2" s="46"/>
      <c r="KAF2" s="46"/>
      <c r="KAG2" s="46"/>
      <c r="KAH2" s="46"/>
      <c r="KAI2" s="46"/>
      <c r="KAJ2" s="46"/>
      <c r="KAK2" s="46"/>
      <c r="KAL2" s="46"/>
      <c r="KAM2" s="46"/>
      <c r="KAN2" s="46"/>
      <c r="KAO2" s="46"/>
      <c r="KAP2" s="46"/>
      <c r="KAQ2" s="46"/>
      <c r="KAR2" s="46"/>
      <c r="KAS2" s="46"/>
      <c r="KAT2" s="46"/>
      <c r="KAU2" s="46"/>
      <c r="KAV2" s="46"/>
      <c r="KAW2" s="46"/>
      <c r="KAX2" s="46"/>
      <c r="KAY2" s="46"/>
      <c r="KAZ2" s="46"/>
      <c r="KBA2" s="46"/>
      <c r="KBB2" s="46"/>
      <c r="KBC2" s="46"/>
      <c r="KBD2" s="46"/>
      <c r="KBE2" s="46"/>
      <c r="KBF2" s="46"/>
      <c r="KBG2" s="46"/>
      <c r="KBH2" s="46"/>
      <c r="KBI2" s="46"/>
      <c r="KBJ2" s="46"/>
      <c r="KBK2" s="46"/>
      <c r="KBL2" s="46"/>
      <c r="KBM2" s="46"/>
      <c r="KBN2" s="46"/>
      <c r="KBO2" s="46"/>
      <c r="KBP2" s="46"/>
      <c r="KBQ2" s="46"/>
      <c r="KBR2" s="46"/>
      <c r="KBS2" s="46"/>
      <c r="KBT2" s="46"/>
      <c r="KBU2" s="46"/>
      <c r="KBV2" s="46"/>
      <c r="KBW2" s="46"/>
      <c r="KBX2" s="46"/>
      <c r="KBY2" s="46"/>
      <c r="KBZ2" s="46"/>
      <c r="KCA2" s="46"/>
      <c r="KCB2" s="46"/>
      <c r="KCC2" s="46"/>
      <c r="KCD2" s="46"/>
      <c r="KCE2" s="46"/>
      <c r="KCF2" s="46"/>
      <c r="KCG2" s="46"/>
      <c r="KCH2" s="46"/>
      <c r="KCI2" s="46"/>
      <c r="KCJ2" s="46"/>
      <c r="KCK2" s="46"/>
      <c r="KCL2" s="46"/>
      <c r="KCM2" s="46"/>
      <c r="KCN2" s="46"/>
      <c r="KCO2" s="46"/>
      <c r="KCP2" s="46"/>
      <c r="KCQ2" s="46"/>
      <c r="KCR2" s="46"/>
      <c r="KCS2" s="46"/>
      <c r="KCT2" s="46"/>
      <c r="KCU2" s="46"/>
      <c r="KCV2" s="46"/>
      <c r="KCW2" s="46"/>
      <c r="KCX2" s="46"/>
      <c r="KCY2" s="46"/>
      <c r="KCZ2" s="46"/>
      <c r="KDA2" s="46"/>
      <c r="KDB2" s="46"/>
      <c r="KDC2" s="46"/>
      <c r="KDD2" s="46"/>
      <c r="KDE2" s="46"/>
      <c r="KDF2" s="46"/>
      <c r="KDG2" s="46"/>
      <c r="KDH2" s="46"/>
      <c r="KDI2" s="46"/>
      <c r="KDJ2" s="46"/>
      <c r="KDK2" s="46"/>
      <c r="KDL2" s="46"/>
      <c r="KDM2" s="46"/>
      <c r="KDN2" s="46"/>
      <c r="KDO2" s="46"/>
      <c r="KDP2" s="46"/>
      <c r="KDQ2" s="46"/>
      <c r="KDR2" s="46"/>
      <c r="KDS2" s="46"/>
      <c r="KDT2" s="46"/>
      <c r="KDU2" s="46"/>
      <c r="KDV2" s="46"/>
      <c r="KDW2" s="46"/>
      <c r="KDX2" s="46"/>
      <c r="KDY2" s="46"/>
      <c r="KDZ2" s="46"/>
      <c r="KEA2" s="46"/>
      <c r="KEB2" s="46"/>
      <c r="KEC2" s="46"/>
      <c r="KED2" s="46"/>
      <c r="KEE2" s="46"/>
      <c r="KEF2" s="46"/>
      <c r="KEG2" s="46"/>
      <c r="KEH2" s="46"/>
      <c r="KEI2" s="46"/>
      <c r="KEJ2" s="46"/>
      <c r="KEK2" s="46"/>
      <c r="KEL2" s="46"/>
      <c r="KEM2" s="46"/>
      <c r="KEN2" s="46"/>
      <c r="KEO2" s="46"/>
      <c r="KEP2" s="46"/>
      <c r="KEQ2" s="46"/>
      <c r="KER2" s="46"/>
      <c r="KES2" s="46"/>
      <c r="KET2" s="46"/>
      <c r="KEU2" s="46"/>
      <c r="KEV2" s="46"/>
      <c r="KEW2" s="46"/>
      <c r="KEX2" s="46"/>
      <c r="KEY2" s="46"/>
      <c r="KEZ2" s="46"/>
      <c r="KFA2" s="46"/>
      <c r="KFB2" s="46"/>
      <c r="KFC2" s="46"/>
      <c r="KFD2" s="46"/>
      <c r="KFE2" s="46"/>
      <c r="KFF2" s="46"/>
      <c r="KFG2" s="46"/>
      <c r="KFH2" s="46"/>
      <c r="KFI2" s="46"/>
      <c r="KFJ2" s="46"/>
      <c r="KFK2" s="46"/>
      <c r="KFL2" s="46"/>
      <c r="KFM2" s="46"/>
      <c r="KFN2" s="46"/>
      <c r="KFO2" s="46"/>
      <c r="KFP2" s="46"/>
      <c r="KFQ2" s="46"/>
      <c r="KFR2" s="46"/>
      <c r="KFS2" s="46"/>
      <c r="KFT2" s="46"/>
      <c r="KFU2" s="46"/>
      <c r="KFV2" s="46"/>
      <c r="KFW2" s="46"/>
      <c r="KFX2" s="46"/>
      <c r="KFY2" s="46"/>
      <c r="KFZ2" s="46"/>
      <c r="KGA2" s="46"/>
      <c r="KGB2" s="46"/>
      <c r="KGC2" s="46"/>
      <c r="KGD2" s="46"/>
      <c r="KGE2" s="46"/>
      <c r="KGF2" s="46"/>
      <c r="KGG2" s="46"/>
      <c r="KGH2" s="46"/>
      <c r="KGI2" s="46"/>
      <c r="KGJ2" s="46"/>
      <c r="KGK2" s="46"/>
      <c r="KGL2" s="46"/>
      <c r="KGM2" s="46"/>
      <c r="KGN2" s="46"/>
      <c r="KGO2" s="46"/>
      <c r="KGP2" s="46"/>
      <c r="KGQ2" s="46"/>
      <c r="KGR2" s="46"/>
      <c r="KGS2" s="46"/>
      <c r="KGT2" s="46"/>
      <c r="KGU2" s="46"/>
      <c r="KGV2" s="46"/>
      <c r="KGW2" s="46"/>
      <c r="KGX2" s="46"/>
      <c r="KGY2" s="46"/>
      <c r="KGZ2" s="46"/>
      <c r="KHA2" s="46"/>
      <c r="KHB2" s="46"/>
      <c r="KHC2" s="46"/>
      <c r="KHD2" s="46"/>
      <c r="KHE2" s="46"/>
      <c r="KHF2" s="46"/>
      <c r="KHG2" s="46"/>
      <c r="KHH2" s="46"/>
      <c r="KHI2" s="46"/>
      <c r="KHJ2" s="46"/>
      <c r="KHK2" s="46"/>
      <c r="KHL2" s="46"/>
      <c r="KHM2" s="46"/>
      <c r="KHN2" s="46"/>
      <c r="KHO2" s="46"/>
      <c r="KHP2" s="46"/>
      <c r="KHQ2" s="46"/>
      <c r="KHR2" s="46"/>
      <c r="KHS2" s="46"/>
      <c r="KHT2" s="46"/>
      <c r="KHU2" s="46"/>
      <c r="KHV2" s="46"/>
      <c r="KHW2" s="46"/>
      <c r="KHX2" s="46"/>
      <c r="KHY2" s="46"/>
      <c r="KHZ2" s="46"/>
      <c r="KIA2" s="46"/>
      <c r="KIB2" s="46"/>
      <c r="KIC2" s="46"/>
      <c r="KID2" s="46"/>
      <c r="KIE2" s="46"/>
      <c r="KIF2" s="46"/>
      <c r="KIG2" s="46"/>
      <c r="KIH2" s="46"/>
      <c r="KII2" s="46"/>
      <c r="KIJ2" s="46"/>
      <c r="KIK2" s="46"/>
      <c r="KIL2" s="46"/>
      <c r="KIM2" s="46"/>
      <c r="KIN2" s="46"/>
      <c r="KIO2" s="46"/>
      <c r="KIP2" s="46"/>
      <c r="KIQ2" s="46"/>
      <c r="KIR2" s="46"/>
      <c r="KIS2" s="46"/>
      <c r="KIT2" s="46"/>
      <c r="KIU2" s="46"/>
      <c r="KIV2" s="46"/>
      <c r="KIW2" s="46"/>
      <c r="KIX2" s="46"/>
      <c r="KIY2" s="46"/>
      <c r="KIZ2" s="46"/>
      <c r="KJA2" s="46"/>
      <c r="KJB2" s="46"/>
      <c r="KJC2" s="46"/>
      <c r="KJD2" s="46"/>
      <c r="KJE2" s="46"/>
      <c r="KJF2" s="46"/>
      <c r="KJG2" s="46"/>
      <c r="KJH2" s="46"/>
      <c r="KJI2" s="46"/>
      <c r="KJJ2" s="46"/>
      <c r="KJK2" s="46"/>
      <c r="KJL2" s="46"/>
      <c r="KJM2" s="46"/>
      <c r="KJN2" s="46"/>
      <c r="KJO2" s="46"/>
      <c r="KJP2" s="46"/>
      <c r="KJQ2" s="46"/>
      <c r="KJR2" s="46"/>
      <c r="KJS2" s="46"/>
      <c r="KJT2" s="46"/>
      <c r="KJU2" s="46"/>
      <c r="KJV2" s="46"/>
      <c r="KJW2" s="46"/>
      <c r="KJX2" s="46"/>
      <c r="KJY2" s="46"/>
      <c r="KJZ2" s="46"/>
      <c r="KKA2" s="46"/>
      <c r="KKB2" s="46"/>
      <c r="KKC2" s="46"/>
      <c r="KKD2" s="46"/>
      <c r="KKE2" s="46"/>
      <c r="KKF2" s="46"/>
      <c r="KKG2" s="46"/>
      <c r="KKH2" s="46"/>
      <c r="KKI2" s="46"/>
      <c r="KKJ2" s="46"/>
      <c r="KKK2" s="46"/>
      <c r="KKL2" s="46"/>
      <c r="KKM2" s="46"/>
      <c r="KKN2" s="46"/>
      <c r="KKO2" s="46"/>
      <c r="KKP2" s="46"/>
      <c r="KKQ2" s="46"/>
      <c r="KKR2" s="46"/>
      <c r="KKS2" s="46"/>
      <c r="KKT2" s="46"/>
      <c r="KKU2" s="46"/>
      <c r="KKV2" s="46"/>
      <c r="KKW2" s="46"/>
      <c r="KKX2" s="46"/>
      <c r="KKY2" s="46"/>
      <c r="KKZ2" s="46"/>
      <c r="KLA2" s="46"/>
      <c r="KLB2" s="46"/>
      <c r="KLC2" s="46"/>
      <c r="KLD2" s="46"/>
      <c r="KLE2" s="46"/>
      <c r="KLF2" s="46"/>
      <c r="KLG2" s="46"/>
      <c r="KLH2" s="46"/>
      <c r="KLI2" s="46"/>
      <c r="KLJ2" s="46"/>
      <c r="KLK2" s="46"/>
      <c r="KLL2" s="46"/>
      <c r="KLM2" s="46"/>
      <c r="KLN2" s="46"/>
      <c r="KLO2" s="46"/>
      <c r="KLP2" s="46"/>
      <c r="KLQ2" s="46"/>
      <c r="KLR2" s="46"/>
      <c r="KLS2" s="46"/>
      <c r="KLT2" s="46"/>
      <c r="KLU2" s="46"/>
      <c r="KLV2" s="46"/>
      <c r="KLW2" s="46"/>
      <c r="KLX2" s="46"/>
      <c r="KLY2" s="46"/>
      <c r="KLZ2" s="46"/>
      <c r="KMA2" s="46"/>
      <c r="KMB2" s="46"/>
      <c r="KMC2" s="46"/>
      <c r="KMD2" s="46"/>
      <c r="KME2" s="46"/>
      <c r="KMF2" s="46"/>
      <c r="KMG2" s="46"/>
      <c r="KMH2" s="46"/>
      <c r="KMI2" s="46"/>
      <c r="KMJ2" s="46"/>
      <c r="KMK2" s="46"/>
      <c r="KML2" s="46"/>
      <c r="KMM2" s="46"/>
      <c r="KMN2" s="46"/>
      <c r="KMO2" s="46"/>
      <c r="KMP2" s="46"/>
      <c r="KMQ2" s="46"/>
      <c r="KMR2" s="46"/>
      <c r="KMS2" s="46"/>
      <c r="KMT2" s="46"/>
      <c r="KMU2" s="46"/>
      <c r="KMV2" s="46"/>
      <c r="KMW2" s="46"/>
      <c r="KMX2" s="46"/>
      <c r="KMY2" s="46"/>
      <c r="KMZ2" s="46"/>
      <c r="KNA2" s="46"/>
      <c r="KNB2" s="46"/>
      <c r="KNC2" s="46"/>
      <c r="KND2" s="46"/>
      <c r="KNE2" s="46"/>
      <c r="KNF2" s="46"/>
      <c r="KNG2" s="46"/>
      <c r="KNH2" s="46"/>
      <c r="KNI2" s="46"/>
      <c r="KNJ2" s="46"/>
      <c r="KNK2" s="46"/>
      <c r="KNL2" s="46"/>
      <c r="KNM2" s="46"/>
      <c r="KNN2" s="46"/>
      <c r="KNO2" s="46"/>
      <c r="KNP2" s="46"/>
      <c r="KNQ2" s="46"/>
      <c r="KNR2" s="46"/>
      <c r="KNS2" s="46"/>
      <c r="KNT2" s="46"/>
      <c r="KNU2" s="46"/>
      <c r="KNV2" s="46"/>
      <c r="KNW2" s="46"/>
      <c r="KNX2" s="46"/>
      <c r="KNY2" s="46"/>
      <c r="KNZ2" s="46"/>
      <c r="KOA2" s="46"/>
      <c r="KOB2" s="46"/>
      <c r="KOC2" s="46"/>
      <c r="KOD2" s="46"/>
      <c r="KOE2" s="46"/>
      <c r="KOF2" s="46"/>
      <c r="KOG2" s="46"/>
      <c r="KOH2" s="46"/>
      <c r="KOI2" s="46"/>
      <c r="KOJ2" s="46"/>
      <c r="KOK2" s="46"/>
      <c r="KOL2" s="46"/>
      <c r="KOM2" s="46"/>
      <c r="KON2" s="46"/>
      <c r="KOO2" s="46"/>
      <c r="KOP2" s="46"/>
      <c r="KOQ2" s="46"/>
      <c r="KOR2" s="46"/>
      <c r="KOS2" s="46"/>
      <c r="KOT2" s="46"/>
      <c r="KOU2" s="46"/>
      <c r="KOV2" s="46"/>
      <c r="KOW2" s="46"/>
      <c r="KOX2" s="46"/>
      <c r="KOY2" s="46"/>
      <c r="KOZ2" s="46"/>
      <c r="KPA2" s="46"/>
      <c r="KPB2" s="46"/>
      <c r="KPC2" s="46"/>
      <c r="KPD2" s="46"/>
      <c r="KPE2" s="46"/>
      <c r="KPF2" s="46"/>
      <c r="KPG2" s="46"/>
      <c r="KPH2" s="46"/>
      <c r="KPI2" s="46"/>
      <c r="KPJ2" s="46"/>
      <c r="KPK2" s="46"/>
      <c r="KPL2" s="46"/>
      <c r="KPM2" s="46"/>
      <c r="KPN2" s="46"/>
      <c r="KPO2" s="46"/>
      <c r="KPP2" s="46"/>
      <c r="KPQ2" s="46"/>
      <c r="KPR2" s="46"/>
      <c r="KPS2" s="46"/>
      <c r="KPT2" s="46"/>
      <c r="KPU2" s="46"/>
      <c r="KPV2" s="46"/>
      <c r="KPW2" s="46"/>
      <c r="KPX2" s="46"/>
      <c r="KPY2" s="46"/>
      <c r="KPZ2" s="46"/>
      <c r="KQA2" s="46"/>
      <c r="KQB2" s="46"/>
      <c r="KQC2" s="46"/>
      <c r="KQD2" s="46"/>
      <c r="KQE2" s="46"/>
      <c r="KQF2" s="46"/>
      <c r="KQG2" s="46"/>
      <c r="KQH2" s="46"/>
      <c r="KQI2" s="46"/>
      <c r="KQJ2" s="46"/>
      <c r="KQK2" s="46"/>
      <c r="KQL2" s="46"/>
      <c r="KQM2" s="46"/>
      <c r="KQN2" s="46"/>
      <c r="KQO2" s="46"/>
      <c r="KQP2" s="46"/>
      <c r="KQQ2" s="46"/>
      <c r="KQR2" s="46"/>
      <c r="KQS2" s="46"/>
      <c r="KQT2" s="46"/>
      <c r="KQU2" s="46"/>
      <c r="KQV2" s="46"/>
      <c r="KQW2" s="46"/>
      <c r="KQX2" s="46"/>
      <c r="KQY2" s="46"/>
      <c r="KQZ2" s="46"/>
      <c r="KRA2" s="46"/>
      <c r="KRB2" s="46"/>
      <c r="KRC2" s="46"/>
      <c r="KRD2" s="46"/>
      <c r="KRE2" s="46"/>
      <c r="KRF2" s="46"/>
      <c r="KRG2" s="46"/>
      <c r="KRH2" s="46"/>
      <c r="KRI2" s="46"/>
      <c r="KRJ2" s="46"/>
      <c r="KRK2" s="46"/>
      <c r="KRL2" s="46"/>
      <c r="KRM2" s="46"/>
      <c r="KRN2" s="46"/>
      <c r="KRO2" s="46"/>
      <c r="KRP2" s="46"/>
      <c r="KRQ2" s="46"/>
      <c r="KRR2" s="46"/>
      <c r="KRS2" s="46"/>
      <c r="KRT2" s="46"/>
      <c r="KRU2" s="46"/>
      <c r="KRV2" s="46"/>
      <c r="KRW2" s="46"/>
      <c r="KRX2" s="46"/>
      <c r="KRY2" s="46"/>
      <c r="KRZ2" s="46"/>
      <c r="KSA2" s="46"/>
      <c r="KSB2" s="46"/>
      <c r="KSC2" s="46"/>
      <c r="KSD2" s="46"/>
      <c r="KSE2" s="46"/>
      <c r="KSF2" s="46"/>
      <c r="KSG2" s="46"/>
      <c r="KSH2" s="46"/>
      <c r="KSI2" s="46"/>
      <c r="KSJ2" s="46"/>
      <c r="KSK2" s="46"/>
      <c r="KSL2" s="46"/>
      <c r="KSM2" s="46"/>
      <c r="KSN2" s="46"/>
      <c r="KSO2" s="46"/>
      <c r="KSP2" s="46"/>
      <c r="KSQ2" s="46"/>
      <c r="KSR2" s="46"/>
      <c r="KSS2" s="46"/>
      <c r="KST2" s="46"/>
      <c r="KSU2" s="46"/>
      <c r="KSV2" s="46"/>
      <c r="KSW2" s="46"/>
      <c r="KSX2" s="46"/>
      <c r="KSY2" s="46"/>
      <c r="KSZ2" s="46"/>
      <c r="KTA2" s="46"/>
      <c r="KTB2" s="46"/>
      <c r="KTC2" s="46"/>
      <c r="KTD2" s="46"/>
      <c r="KTE2" s="46"/>
      <c r="KTF2" s="46"/>
      <c r="KTG2" s="46"/>
      <c r="KTH2" s="46"/>
      <c r="KTI2" s="46"/>
      <c r="KTJ2" s="46"/>
      <c r="KTK2" s="46"/>
      <c r="KTL2" s="46"/>
      <c r="KTM2" s="46"/>
      <c r="KTN2" s="46"/>
      <c r="KTO2" s="46"/>
      <c r="KTP2" s="46"/>
      <c r="KTQ2" s="46"/>
      <c r="KTR2" s="46"/>
      <c r="KTS2" s="46"/>
      <c r="KTT2" s="46"/>
      <c r="KTU2" s="46"/>
      <c r="KTV2" s="46"/>
      <c r="KTW2" s="46"/>
      <c r="KTX2" s="46"/>
      <c r="KTY2" s="46"/>
      <c r="KTZ2" s="46"/>
      <c r="KUA2" s="46"/>
      <c r="KUB2" s="46"/>
      <c r="KUC2" s="46"/>
      <c r="KUD2" s="46"/>
      <c r="KUE2" s="46"/>
      <c r="KUF2" s="46"/>
      <c r="KUG2" s="46"/>
      <c r="KUH2" s="46"/>
      <c r="KUI2" s="46"/>
      <c r="KUJ2" s="46"/>
      <c r="KUK2" s="46"/>
      <c r="KUL2" s="46"/>
      <c r="KUM2" s="46"/>
      <c r="KUN2" s="46"/>
      <c r="KUO2" s="46"/>
      <c r="KUP2" s="46"/>
      <c r="KUQ2" s="46"/>
      <c r="KUR2" s="46"/>
      <c r="KUS2" s="46"/>
      <c r="KUT2" s="46"/>
      <c r="KUU2" s="46"/>
      <c r="KUV2" s="46"/>
      <c r="KUW2" s="46"/>
      <c r="KUX2" s="46"/>
      <c r="KUY2" s="46"/>
      <c r="KUZ2" s="46"/>
      <c r="KVA2" s="46"/>
      <c r="KVB2" s="46"/>
      <c r="KVC2" s="46"/>
      <c r="KVD2" s="46"/>
      <c r="KVE2" s="46"/>
      <c r="KVF2" s="46"/>
      <c r="KVG2" s="46"/>
      <c r="KVH2" s="46"/>
      <c r="KVI2" s="46"/>
      <c r="KVJ2" s="46"/>
      <c r="KVK2" s="46"/>
      <c r="KVL2" s="46"/>
      <c r="KVM2" s="46"/>
      <c r="KVN2" s="46"/>
      <c r="KVO2" s="46"/>
      <c r="KVP2" s="46"/>
      <c r="KVQ2" s="46"/>
      <c r="KVR2" s="46"/>
      <c r="KVS2" s="46"/>
      <c r="KVT2" s="46"/>
      <c r="KVU2" s="46"/>
      <c r="KVV2" s="46"/>
      <c r="KVW2" s="46"/>
      <c r="KVX2" s="46"/>
      <c r="KVY2" s="46"/>
      <c r="KVZ2" s="46"/>
      <c r="KWA2" s="46"/>
      <c r="KWB2" s="46"/>
      <c r="KWC2" s="46"/>
      <c r="KWD2" s="46"/>
      <c r="KWE2" s="46"/>
      <c r="KWF2" s="46"/>
      <c r="KWG2" s="46"/>
      <c r="KWH2" s="46"/>
      <c r="KWI2" s="46"/>
      <c r="KWJ2" s="46"/>
      <c r="KWK2" s="46"/>
      <c r="KWL2" s="46"/>
      <c r="KWM2" s="46"/>
      <c r="KWN2" s="46"/>
      <c r="KWO2" s="46"/>
      <c r="KWP2" s="46"/>
      <c r="KWQ2" s="46"/>
      <c r="KWR2" s="46"/>
      <c r="KWS2" s="46"/>
      <c r="KWT2" s="46"/>
      <c r="KWU2" s="46"/>
      <c r="KWV2" s="46"/>
      <c r="KWW2" s="46"/>
      <c r="KWX2" s="46"/>
      <c r="KWY2" s="46"/>
      <c r="KWZ2" s="46"/>
      <c r="KXA2" s="46"/>
      <c r="KXB2" s="46"/>
      <c r="KXC2" s="46"/>
      <c r="KXD2" s="46"/>
      <c r="KXE2" s="46"/>
      <c r="KXF2" s="46"/>
      <c r="KXG2" s="46"/>
      <c r="KXH2" s="46"/>
      <c r="KXI2" s="46"/>
      <c r="KXJ2" s="46"/>
      <c r="KXK2" s="46"/>
      <c r="KXL2" s="46"/>
      <c r="KXM2" s="46"/>
      <c r="KXN2" s="46"/>
      <c r="KXO2" s="46"/>
      <c r="KXP2" s="46"/>
      <c r="KXQ2" s="46"/>
      <c r="KXR2" s="46"/>
      <c r="KXS2" s="46"/>
      <c r="KXT2" s="46"/>
      <c r="KXU2" s="46"/>
      <c r="KXV2" s="46"/>
      <c r="KXW2" s="46"/>
      <c r="KXX2" s="46"/>
      <c r="KXY2" s="46"/>
      <c r="KXZ2" s="46"/>
      <c r="KYA2" s="46"/>
      <c r="KYB2" s="46"/>
      <c r="KYC2" s="46"/>
      <c r="KYD2" s="46"/>
      <c r="KYE2" s="46"/>
      <c r="KYF2" s="46"/>
      <c r="KYG2" s="46"/>
      <c r="KYH2" s="46"/>
      <c r="KYI2" s="46"/>
      <c r="KYJ2" s="46"/>
      <c r="KYK2" s="46"/>
      <c r="KYL2" s="46"/>
      <c r="KYM2" s="46"/>
      <c r="KYN2" s="46"/>
      <c r="KYO2" s="46"/>
      <c r="KYP2" s="46"/>
      <c r="KYQ2" s="46"/>
      <c r="KYR2" s="46"/>
      <c r="KYS2" s="46"/>
      <c r="KYT2" s="46"/>
      <c r="KYU2" s="46"/>
      <c r="KYV2" s="46"/>
      <c r="KYW2" s="46"/>
      <c r="KYX2" s="46"/>
      <c r="KYY2" s="46"/>
      <c r="KYZ2" s="46"/>
      <c r="KZA2" s="46"/>
      <c r="KZB2" s="46"/>
      <c r="KZC2" s="46"/>
      <c r="KZD2" s="46"/>
      <c r="KZE2" s="46"/>
      <c r="KZF2" s="46"/>
      <c r="KZG2" s="46"/>
      <c r="KZH2" s="46"/>
      <c r="KZI2" s="46"/>
      <c r="KZJ2" s="46"/>
      <c r="KZK2" s="46"/>
      <c r="KZL2" s="46"/>
      <c r="KZM2" s="46"/>
      <c r="KZN2" s="46"/>
      <c r="KZO2" s="46"/>
      <c r="KZP2" s="46"/>
      <c r="KZQ2" s="46"/>
      <c r="KZR2" s="46"/>
      <c r="KZS2" s="46"/>
      <c r="KZT2" s="46"/>
      <c r="KZU2" s="46"/>
      <c r="KZV2" s="46"/>
      <c r="KZW2" s="46"/>
      <c r="KZX2" s="46"/>
      <c r="KZY2" s="46"/>
      <c r="KZZ2" s="46"/>
      <c r="LAA2" s="46"/>
      <c r="LAB2" s="46"/>
      <c r="LAC2" s="46"/>
      <c r="LAD2" s="46"/>
      <c r="LAE2" s="46"/>
      <c r="LAF2" s="46"/>
      <c r="LAG2" s="46"/>
      <c r="LAH2" s="46"/>
      <c r="LAI2" s="46"/>
      <c r="LAJ2" s="46"/>
      <c r="LAK2" s="46"/>
      <c r="LAL2" s="46"/>
      <c r="LAM2" s="46"/>
      <c r="LAN2" s="46"/>
      <c r="LAO2" s="46"/>
      <c r="LAP2" s="46"/>
      <c r="LAQ2" s="46"/>
      <c r="LAR2" s="46"/>
      <c r="LAS2" s="46"/>
      <c r="LAT2" s="46"/>
      <c r="LAU2" s="46"/>
      <c r="LAV2" s="46"/>
      <c r="LAW2" s="46"/>
      <c r="LAX2" s="46"/>
      <c r="LAY2" s="46"/>
      <c r="LAZ2" s="46"/>
      <c r="LBA2" s="46"/>
      <c r="LBB2" s="46"/>
      <c r="LBC2" s="46"/>
      <c r="LBD2" s="46"/>
      <c r="LBE2" s="46"/>
      <c r="LBF2" s="46"/>
      <c r="LBG2" s="46"/>
      <c r="LBH2" s="46"/>
      <c r="LBI2" s="46"/>
      <c r="LBJ2" s="46"/>
      <c r="LBK2" s="46"/>
      <c r="LBL2" s="46"/>
      <c r="LBM2" s="46"/>
      <c r="LBN2" s="46"/>
      <c r="LBO2" s="46"/>
      <c r="LBP2" s="46"/>
      <c r="LBQ2" s="46"/>
      <c r="LBR2" s="46"/>
      <c r="LBS2" s="46"/>
      <c r="LBT2" s="46"/>
      <c r="LBU2" s="46"/>
      <c r="LBV2" s="46"/>
      <c r="LBW2" s="46"/>
      <c r="LBX2" s="46"/>
      <c r="LBY2" s="46"/>
      <c r="LBZ2" s="46"/>
      <c r="LCA2" s="46"/>
      <c r="LCB2" s="46"/>
      <c r="LCC2" s="46"/>
      <c r="LCD2" s="46"/>
      <c r="LCE2" s="46"/>
      <c r="LCF2" s="46"/>
      <c r="LCG2" s="46"/>
      <c r="LCH2" s="46"/>
      <c r="LCI2" s="46"/>
      <c r="LCJ2" s="46"/>
      <c r="LCK2" s="46"/>
      <c r="LCL2" s="46"/>
      <c r="LCM2" s="46"/>
      <c r="LCN2" s="46"/>
      <c r="LCO2" s="46"/>
      <c r="LCP2" s="46"/>
      <c r="LCQ2" s="46"/>
      <c r="LCR2" s="46"/>
      <c r="LCS2" s="46"/>
      <c r="LCT2" s="46"/>
      <c r="LCU2" s="46"/>
      <c r="LCV2" s="46"/>
      <c r="LCW2" s="46"/>
      <c r="LCX2" s="46"/>
      <c r="LCY2" s="46"/>
      <c r="LCZ2" s="46"/>
      <c r="LDA2" s="46"/>
      <c r="LDB2" s="46"/>
      <c r="LDC2" s="46"/>
      <c r="LDD2" s="46"/>
      <c r="LDE2" s="46"/>
      <c r="LDF2" s="46"/>
      <c r="LDG2" s="46"/>
      <c r="LDH2" s="46"/>
      <c r="LDI2" s="46"/>
      <c r="LDJ2" s="46"/>
      <c r="LDK2" s="46"/>
      <c r="LDL2" s="46"/>
      <c r="LDM2" s="46"/>
      <c r="LDN2" s="46"/>
      <c r="LDO2" s="46"/>
      <c r="LDP2" s="46"/>
      <c r="LDQ2" s="46"/>
      <c r="LDR2" s="46"/>
      <c r="LDS2" s="46"/>
      <c r="LDT2" s="46"/>
      <c r="LDU2" s="46"/>
      <c r="LDV2" s="46"/>
      <c r="LDW2" s="46"/>
      <c r="LDX2" s="46"/>
      <c r="LDY2" s="46"/>
      <c r="LDZ2" s="46"/>
      <c r="LEA2" s="46"/>
      <c r="LEB2" s="46"/>
      <c r="LEC2" s="46"/>
      <c r="LED2" s="46"/>
      <c r="LEE2" s="46"/>
      <c r="LEF2" s="46"/>
      <c r="LEG2" s="46"/>
      <c r="LEH2" s="46"/>
      <c r="LEI2" s="46"/>
      <c r="LEJ2" s="46"/>
      <c r="LEK2" s="46"/>
      <c r="LEL2" s="46"/>
      <c r="LEM2" s="46"/>
      <c r="LEN2" s="46"/>
      <c r="LEO2" s="46"/>
      <c r="LEP2" s="46"/>
      <c r="LEQ2" s="46"/>
      <c r="LER2" s="46"/>
      <c r="LES2" s="46"/>
      <c r="LET2" s="46"/>
      <c r="LEU2" s="46"/>
      <c r="LEV2" s="46"/>
      <c r="LEW2" s="46"/>
      <c r="LEX2" s="46"/>
      <c r="LEY2" s="46"/>
      <c r="LEZ2" s="46"/>
      <c r="LFA2" s="46"/>
      <c r="LFB2" s="46"/>
      <c r="LFC2" s="46"/>
      <c r="LFD2" s="46"/>
      <c r="LFE2" s="46"/>
      <c r="LFF2" s="46"/>
      <c r="LFG2" s="46"/>
      <c r="LFH2" s="46"/>
      <c r="LFI2" s="46"/>
      <c r="LFJ2" s="46"/>
      <c r="LFK2" s="46"/>
      <c r="LFL2" s="46"/>
      <c r="LFM2" s="46"/>
      <c r="LFN2" s="46"/>
      <c r="LFO2" s="46"/>
      <c r="LFP2" s="46"/>
      <c r="LFQ2" s="46"/>
      <c r="LFR2" s="46"/>
      <c r="LFS2" s="46"/>
      <c r="LFT2" s="46"/>
      <c r="LFU2" s="46"/>
      <c r="LFV2" s="46"/>
      <c r="LFW2" s="46"/>
      <c r="LFX2" s="46"/>
      <c r="LFY2" s="46"/>
      <c r="LFZ2" s="46"/>
      <c r="LGA2" s="46"/>
      <c r="LGB2" s="46"/>
      <c r="LGC2" s="46"/>
      <c r="LGD2" s="46"/>
      <c r="LGE2" s="46"/>
      <c r="LGF2" s="46"/>
      <c r="LGG2" s="46"/>
      <c r="LGH2" s="46"/>
      <c r="LGI2" s="46"/>
      <c r="LGJ2" s="46"/>
      <c r="LGK2" s="46"/>
      <c r="LGL2" s="46"/>
      <c r="LGM2" s="46"/>
      <c r="LGN2" s="46"/>
      <c r="LGO2" s="46"/>
      <c r="LGP2" s="46"/>
      <c r="LGQ2" s="46"/>
      <c r="LGR2" s="46"/>
      <c r="LGS2" s="46"/>
      <c r="LGT2" s="46"/>
      <c r="LGU2" s="46"/>
      <c r="LGV2" s="46"/>
      <c r="LGW2" s="46"/>
      <c r="LGX2" s="46"/>
      <c r="LGY2" s="46"/>
      <c r="LGZ2" s="46"/>
      <c r="LHA2" s="46"/>
      <c r="LHB2" s="46"/>
      <c r="LHC2" s="46"/>
      <c r="LHD2" s="46"/>
      <c r="LHE2" s="46"/>
      <c r="LHF2" s="46"/>
      <c r="LHG2" s="46"/>
      <c r="LHH2" s="46"/>
      <c r="LHI2" s="46"/>
      <c r="LHJ2" s="46"/>
      <c r="LHK2" s="46"/>
      <c r="LHL2" s="46"/>
      <c r="LHM2" s="46"/>
      <c r="LHN2" s="46"/>
      <c r="LHO2" s="46"/>
      <c r="LHP2" s="46"/>
      <c r="LHQ2" s="46"/>
      <c r="LHR2" s="46"/>
      <c r="LHS2" s="46"/>
      <c r="LHT2" s="46"/>
      <c r="LHU2" s="46"/>
      <c r="LHV2" s="46"/>
      <c r="LHW2" s="46"/>
      <c r="LHX2" s="46"/>
      <c r="LHY2" s="46"/>
      <c r="LHZ2" s="46"/>
      <c r="LIA2" s="46"/>
      <c r="LIB2" s="46"/>
      <c r="LIC2" s="46"/>
      <c r="LID2" s="46"/>
      <c r="LIE2" s="46"/>
      <c r="LIF2" s="46"/>
      <c r="LIG2" s="46"/>
      <c r="LIH2" s="46"/>
      <c r="LII2" s="46"/>
      <c r="LIJ2" s="46"/>
      <c r="LIK2" s="46"/>
      <c r="LIL2" s="46"/>
      <c r="LIM2" s="46"/>
      <c r="LIN2" s="46"/>
      <c r="LIO2" s="46"/>
      <c r="LIP2" s="46"/>
      <c r="LIQ2" s="46"/>
      <c r="LIR2" s="46"/>
      <c r="LIS2" s="46"/>
      <c r="LIT2" s="46"/>
      <c r="LIU2" s="46"/>
      <c r="LIV2" s="46"/>
      <c r="LIW2" s="46"/>
      <c r="LIX2" s="46"/>
      <c r="LIY2" s="46"/>
      <c r="LIZ2" s="46"/>
      <c r="LJA2" s="46"/>
      <c r="LJB2" s="46"/>
      <c r="LJC2" s="46"/>
      <c r="LJD2" s="46"/>
      <c r="LJE2" s="46"/>
      <c r="LJF2" s="46"/>
      <c r="LJG2" s="46"/>
      <c r="LJH2" s="46"/>
      <c r="LJI2" s="46"/>
      <c r="LJJ2" s="46"/>
      <c r="LJK2" s="46"/>
      <c r="LJL2" s="46"/>
      <c r="LJM2" s="46"/>
      <c r="LJN2" s="46"/>
      <c r="LJO2" s="46"/>
      <c r="LJP2" s="46"/>
      <c r="LJQ2" s="46"/>
      <c r="LJR2" s="46"/>
      <c r="LJS2" s="46"/>
      <c r="LJT2" s="46"/>
      <c r="LJU2" s="46"/>
      <c r="LJV2" s="46"/>
      <c r="LJW2" s="46"/>
      <c r="LJX2" s="46"/>
      <c r="LJY2" s="46"/>
      <c r="LJZ2" s="46"/>
      <c r="LKA2" s="46"/>
      <c r="LKB2" s="46"/>
      <c r="LKC2" s="46"/>
      <c r="LKD2" s="46"/>
      <c r="LKE2" s="46"/>
      <c r="LKF2" s="46"/>
      <c r="LKG2" s="46"/>
      <c r="LKH2" s="46"/>
      <c r="LKI2" s="46"/>
      <c r="LKJ2" s="46"/>
      <c r="LKK2" s="46"/>
      <c r="LKL2" s="46"/>
      <c r="LKM2" s="46"/>
      <c r="LKN2" s="46"/>
      <c r="LKO2" s="46"/>
      <c r="LKP2" s="46"/>
      <c r="LKQ2" s="46"/>
      <c r="LKR2" s="46"/>
      <c r="LKS2" s="46"/>
      <c r="LKT2" s="46"/>
      <c r="LKU2" s="46"/>
      <c r="LKV2" s="46"/>
      <c r="LKW2" s="46"/>
      <c r="LKX2" s="46"/>
      <c r="LKY2" s="46"/>
      <c r="LKZ2" s="46"/>
      <c r="LLA2" s="46"/>
      <c r="LLB2" s="46"/>
      <c r="LLC2" s="46"/>
      <c r="LLD2" s="46"/>
      <c r="LLE2" s="46"/>
      <c r="LLF2" s="46"/>
      <c r="LLG2" s="46"/>
      <c r="LLH2" s="46"/>
      <c r="LLI2" s="46"/>
      <c r="LLJ2" s="46"/>
      <c r="LLK2" s="46"/>
      <c r="LLL2" s="46"/>
      <c r="LLM2" s="46"/>
      <c r="LLN2" s="46"/>
      <c r="LLO2" s="46"/>
      <c r="LLP2" s="46"/>
      <c r="LLQ2" s="46"/>
      <c r="LLR2" s="46"/>
      <c r="LLS2" s="46"/>
      <c r="LLT2" s="46"/>
      <c r="LLU2" s="46"/>
      <c r="LLV2" s="46"/>
      <c r="LLW2" s="46"/>
      <c r="LLX2" s="46"/>
      <c r="LLY2" s="46"/>
      <c r="LLZ2" s="46"/>
      <c r="LMA2" s="46"/>
      <c r="LMB2" s="46"/>
      <c r="LMC2" s="46"/>
      <c r="LMD2" s="46"/>
      <c r="LME2" s="46"/>
      <c r="LMF2" s="46"/>
      <c r="LMG2" s="46"/>
      <c r="LMH2" s="46"/>
      <c r="LMI2" s="46"/>
      <c r="LMJ2" s="46"/>
      <c r="LMK2" s="46"/>
      <c r="LML2" s="46"/>
      <c r="LMM2" s="46"/>
      <c r="LMN2" s="46"/>
      <c r="LMO2" s="46"/>
      <c r="LMP2" s="46"/>
      <c r="LMQ2" s="46"/>
      <c r="LMR2" s="46"/>
      <c r="LMS2" s="46"/>
      <c r="LMT2" s="46"/>
      <c r="LMU2" s="46"/>
      <c r="LMV2" s="46"/>
      <c r="LMW2" s="46"/>
      <c r="LMX2" s="46"/>
      <c r="LMY2" s="46"/>
      <c r="LMZ2" s="46"/>
      <c r="LNA2" s="46"/>
      <c r="LNB2" s="46"/>
      <c r="LNC2" s="46"/>
      <c r="LND2" s="46"/>
      <c r="LNE2" s="46"/>
      <c r="LNF2" s="46"/>
      <c r="LNG2" s="46"/>
      <c r="LNH2" s="46"/>
      <c r="LNI2" s="46"/>
      <c r="LNJ2" s="46"/>
      <c r="LNK2" s="46"/>
      <c r="LNL2" s="46"/>
      <c r="LNM2" s="46"/>
      <c r="LNN2" s="46"/>
      <c r="LNO2" s="46"/>
      <c r="LNP2" s="46"/>
      <c r="LNQ2" s="46"/>
      <c r="LNR2" s="46"/>
      <c r="LNS2" s="46"/>
      <c r="LNT2" s="46"/>
      <c r="LNU2" s="46"/>
      <c r="LNV2" s="46"/>
      <c r="LNW2" s="46"/>
      <c r="LNX2" s="46"/>
      <c r="LNY2" s="46"/>
      <c r="LNZ2" s="46"/>
      <c r="LOA2" s="46"/>
      <c r="LOB2" s="46"/>
      <c r="LOC2" s="46"/>
      <c r="LOD2" s="46"/>
      <c r="LOE2" s="46"/>
      <c r="LOF2" s="46"/>
      <c r="LOG2" s="46"/>
      <c r="LOH2" s="46"/>
      <c r="LOI2" s="46"/>
      <c r="LOJ2" s="46"/>
      <c r="LOK2" s="46"/>
      <c r="LOL2" s="46"/>
      <c r="LOM2" s="46"/>
      <c r="LON2" s="46"/>
      <c r="LOO2" s="46"/>
      <c r="LOP2" s="46"/>
      <c r="LOQ2" s="46"/>
      <c r="LOR2" s="46"/>
      <c r="LOS2" s="46"/>
      <c r="LOT2" s="46"/>
      <c r="LOU2" s="46"/>
      <c r="LOV2" s="46"/>
      <c r="LOW2" s="46"/>
      <c r="LOX2" s="46"/>
      <c r="LOY2" s="46"/>
      <c r="LOZ2" s="46"/>
      <c r="LPA2" s="46"/>
      <c r="LPB2" s="46"/>
      <c r="LPC2" s="46"/>
      <c r="LPD2" s="46"/>
      <c r="LPE2" s="46"/>
      <c r="LPF2" s="46"/>
      <c r="LPG2" s="46"/>
      <c r="LPH2" s="46"/>
      <c r="LPI2" s="46"/>
      <c r="LPJ2" s="46"/>
      <c r="LPK2" s="46"/>
      <c r="LPL2" s="46"/>
      <c r="LPM2" s="46"/>
      <c r="LPN2" s="46"/>
      <c r="LPO2" s="46"/>
      <c r="LPP2" s="46"/>
      <c r="LPQ2" s="46"/>
      <c r="LPR2" s="46"/>
      <c r="LPS2" s="46"/>
      <c r="LPT2" s="46"/>
      <c r="LPU2" s="46"/>
      <c r="LPV2" s="46"/>
      <c r="LPW2" s="46"/>
      <c r="LPX2" s="46"/>
      <c r="LPY2" s="46"/>
      <c r="LPZ2" s="46"/>
      <c r="LQA2" s="46"/>
      <c r="LQB2" s="46"/>
      <c r="LQC2" s="46"/>
      <c r="LQD2" s="46"/>
      <c r="LQE2" s="46"/>
      <c r="LQF2" s="46"/>
      <c r="LQG2" s="46"/>
      <c r="LQH2" s="46"/>
      <c r="LQI2" s="46"/>
      <c r="LQJ2" s="46"/>
      <c r="LQK2" s="46"/>
      <c r="LQL2" s="46"/>
      <c r="LQM2" s="46"/>
      <c r="LQN2" s="46"/>
      <c r="LQO2" s="46"/>
      <c r="LQP2" s="46"/>
      <c r="LQQ2" s="46"/>
      <c r="LQR2" s="46"/>
      <c r="LQS2" s="46"/>
      <c r="LQT2" s="46"/>
      <c r="LQU2" s="46"/>
      <c r="LQV2" s="46"/>
      <c r="LQW2" s="46"/>
      <c r="LQX2" s="46"/>
      <c r="LQY2" s="46"/>
      <c r="LQZ2" s="46"/>
      <c r="LRA2" s="46"/>
      <c r="LRB2" s="46"/>
      <c r="LRC2" s="46"/>
      <c r="LRD2" s="46"/>
      <c r="LRE2" s="46"/>
      <c r="LRF2" s="46"/>
      <c r="LRG2" s="46"/>
      <c r="LRH2" s="46"/>
      <c r="LRI2" s="46"/>
      <c r="LRJ2" s="46"/>
      <c r="LRK2" s="46"/>
      <c r="LRL2" s="46"/>
      <c r="LRM2" s="46"/>
      <c r="LRN2" s="46"/>
      <c r="LRO2" s="46"/>
      <c r="LRP2" s="46"/>
      <c r="LRQ2" s="46"/>
      <c r="LRR2" s="46"/>
      <c r="LRS2" s="46"/>
      <c r="LRT2" s="46"/>
      <c r="LRU2" s="46"/>
      <c r="LRV2" s="46"/>
      <c r="LRW2" s="46"/>
      <c r="LRX2" s="46"/>
      <c r="LRY2" s="46"/>
      <c r="LRZ2" s="46"/>
      <c r="LSA2" s="46"/>
      <c r="LSB2" s="46"/>
      <c r="LSC2" s="46"/>
      <c r="LSD2" s="46"/>
      <c r="LSE2" s="46"/>
      <c r="LSF2" s="46"/>
      <c r="LSG2" s="46"/>
      <c r="LSH2" s="46"/>
      <c r="LSI2" s="46"/>
      <c r="LSJ2" s="46"/>
      <c r="LSK2" s="46"/>
      <c r="LSL2" s="46"/>
      <c r="LSM2" s="46"/>
      <c r="LSN2" s="46"/>
      <c r="LSO2" s="46"/>
      <c r="LSP2" s="46"/>
      <c r="LSQ2" s="46"/>
      <c r="LSR2" s="46"/>
      <c r="LSS2" s="46"/>
      <c r="LST2" s="46"/>
      <c r="LSU2" s="46"/>
      <c r="LSV2" s="46"/>
      <c r="LSW2" s="46"/>
      <c r="LSX2" s="46"/>
      <c r="LSY2" s="46"/>
      <c r="LSZ2" s="46"/>
      <c r="LTA2" s="46"/>
      <c r="LTB2" s="46"/>
      <c r="LTC2" s="46"/>
      <c r="LTD2" s="46"/>
      <c r="LTE2" s="46"/>
      <c r="LTF2" s="46"/>
      <c r="LTG2" s="46"/>
      <c r="LTH2" s="46"/>
      <c r="LTI2" s="46"/>
      <c r="LTJ2" s="46"/>
      <c r="LTK2" s="46"/>
      <c r="LTL2" s="46"/>
      <c r="LTM2" s="46"/>
      <c r="LTN2" s="46"/>
      <c r="LTO2" s="46"/>
      <c r="LTP2" s="46"/>
      <c r="LTQ2" s="46"/>
      <c r="LTR2" s="46"/>
      <c r="LTS2" s="46"/>
      <c r="LTT2" s="46"/>
      <c r="LTU2" s="46"/>
      <c r="LTV2" s="46"/>
      <c r="LTW2" s="46"/>
      <c r="LTX2" s="46"/>
      <c r="LTY2" s="46"/>
      <c r="LTZ2" s="46"/>
      <c r="LUA2" s="46"/>
      <c r="LUB2" s="46"/>
      <c r="LUC2" s="46"/>
      <c r="LUD2" s="46"/>
      <c r="LUE2" s="46"/>
      <c r="LUF2" s="46"/>
      <c r="LUG2" s="46"/>
      <c r="LUH2" s="46"/>
      <c r="LUI2" s="46"/>
      <c r="LUJ2" s="46"/>
      <c r="LUK2" s="46"/>
      <c r="LUL2" s="46"/>
      <c r="LUM2" s="46"/>
      <c r="LUN2" s="46"/>
      <c r="LUO2" s="46"/>
      <c r="LUP2" s="46"/>
      <c r="LUQ2" s="46"/>
      <c r="LUR2" s="46"/>
      <c r="LUS2" s="46"/>
      <c r="LUT2" s="46"/>
      <c r="LUU2" s="46"/>
      <c r="LUV2" s="46"/>
      <c r="LUW2" s="46"/>
      <c r="LUX2" s="46"/>
      <c r="LUY2" s="46"/>
      <c r="LUZ2" s="46"/>
      <c r="LVA2" s="46"/>
      <c r="LVB2" s="46"/>
      <c r="LVC2" s="46"/>
      <c r="LVD2" s="46"/>
      <c r="LVE2" s="46"/>
      <c r="LVF2" s="46"/>
      <c r="LVG2" s="46"/>
      <c r="LVH2" s="46"/>
      <c r="LVI2" s="46"/>
      <c r="LVJ2" s="46"/>
      <c r="LVK2" s="46"/>
      <c r="LVL2" s="46"/>
      <c r="LVM2" s="46"/>
      <c r="LVN2" s="46"/>
      <c r="LVO2" s="46"/>
      <c r="LVP2" s="46"/>
      <c r="LVQ2" s="46"/>
      <c r="LVR2" s="46"/>
      <c r="LVS2" s="46"/>
      <c r="LVT2" s="46"/>
      <c r="LVU2" s="46"/>
      <c r="LVV2" s="46"/>
      <c r="LVW2" s="46"/>
      <c r="LVX2" s="46"/>
      <c r="LVY2" s="46"/>
      <c r="LVZ2" s="46"/>
      <c r="LWA2" s="46"/>
      <c r="LWB2" s="46"/>
      <c r="LWC2" s="46"/>
      <c r="LWD2" s="46"/>
      <c r="LWE2" s="46"/>
      <c r="LWF2" s="46"/>
      <c r="LWG2" s="46"/>
      <c r="LWH2" s="46"/>
      <c r="LWI2" s="46"/>
      <c r="LWJ2" s="46"/>
      <c r="LWK2" s="46"/>
      <c r="LWL2" s="46"/>
      <c r="LWM2" s="46"/>
      <c r="LWN2" s="46"/>
      <c r="LWO2" s="46"/>
      <c r="LWP2" s="46"/>
      <c r="LWQ2" s="46"/>
      <c r="LWR2" s="46"/>
      <c r="LWS2" s="46"/>
      <c r="LWT2" s="46"/>
      <c r="LWU2" s="46"/>
      <c r="LWV2" s="46"/>
      <c r="LWW2" s="46"/>
      <c r="LWX2" s="46"/>
      <c r="LWY2" s="46"/>
      <c r="LWZ2" s="46"/>
      <c r="LXA2" s="46"/>
      <c r="LXB2" s="46"/>
      <c r="LXC2" s="46"/>
      <c r="LXD2" s="46"/>
      <c r="LXE2" s="46"/>
      <c r="LXF2" s="46"/>
      <c r="LXG2" s="46"/>
      <c r="LXH2" s="46"/>
      <c r="LXI2" s="46"/>
      <c r="LXJ2" s="46"/>
      <c r="LXK2" s="46"/>
      <c r="LXL2" s="46"/>
      <c r="LXM2" s="46"/>
      <c r="LXN2" s="46"/>
      <c r="LXO2" s="46"/>
      <c r="LXP2" s="46"/>
      <c r="LXQ2" s="46"/>
      <c r="LXR2" s="46"/>
      <c r="LXS2" s="46"/>
      <c r="LXT2" s="46"/>
      <c r="LXU2" s="46"/>
      <c r="LXV2" s="46"/>
      <c r="LXW2" s="46"/>
      <c r="LXX2" s="46"/>
      <c r="LXY2" s="46"/>
      <c r="LXZ2" s="46"/>
      <c r="LYA2" s="46"/>
      <c r="LYB2" s="46"/>
      <c r="LYC2" s="46"/>
      <c r="LYD2" s="46"/>
      <c r="LYE2" s="46"/>
      <c r="LYF2" s="46"/>
      <c r="LYG2" s="46"/>
      <c r="LYH2" s="46"/>
      <c r="LYI2" s="46"/>
      <c r="LYJ2" s="46"/>
      <c r="LYK2" s="46"/>
      <c r="LYL2" s="46"/>
      <c r="LYM2" s="46"/>
      <c r="LYN2" s="46"/>
      <c r="LYO2" s="46"/>
      <c r="LYP2" s="46"/>
      <c r="LYQ2" s="46"/>
      <c r="LYR2" s="46"/>
      <c r="LYS2" s="46"/>
      <c r="LYT2" s="46"/>
      <c r="LYU2" s="46"/>
      <c r="LYV2" s="46"/>
      <c r="LYW2" s="46"/>
      <c r="LYX2" s="46"/>
      <c r="LYY2" s="46"/>
      <c r="LYZ2" s="46"/>
      <c r="LZA2" s="46"/>
      <c r="LZB2" s="46"/>
      <c r="LZC2" s="46"/>
      <c r="LZD2" s="46"/>
      <c r="LZE2" s="46"/>
      <c r="LZF2" s="46"/>
      <c r="LZG2" s="46"/>
      <c r="LZH2" s="46"/>
      <c r="LZI2" s="46"/>
      <c r="LZJ2" s="46"/>
      <c r="LZK2" s="46"/>
      <c r="LZL2" s="46"/>
      <c r="LZM2" s="46"/>
      <c r="LZN2" s="46"/>
      <c r="LZO2" s="46"/>
      <c r="LZP2" s="46"/>
      <c r="LZQ2" s="46"/>
      <c r="LZR2" s="46"/>
      <c r="LZS2" s="46"/>
      <c r="LZT2" s="46"/>
      <c r="LZU2" s="46"/>
      <c r="LZV2" s="46"/>
      <c r="LZW2" s="46"/>
      <c r="LZX2" s="46"/>
      <c r="LZY2" s="46"/>
      <c r="LZZ2" s="46"/>
      <c r="MAA2" s="46"/>
      <c r="MAB2" s="46"/>
      <c r="MAC2" s="46"/>
      <c r="MAD2" s="46"/>
      <c r="MAE2" s="46"/>
      <c r="MAF2" s="46"/>
      <c r="MAG2" s="46"/>
      <c r="MAH2" s="46"/>
      <c r="MAI2" s="46"/>
      <c r="MAJ2" s="46"/>
      <c r="MAK2" s="46"/>
      <c r="MAL2" s="46"/>
      <c r="MAM2" s="46"/>
      <c r="MAN2" s="46"/>
      <c r="MAO2" s="46"/>
      <c r="MAP2" s="46"/>
      <c r="MAQ2" s="46"/>
      <c r="MAR2" s="46"/>
      <c r="MAS2" s="46"/>
      <c r="MAT2" s="46"/>
      <c r="MAU2" s="46"/>
      <c r="MAV2" s="46"/>
      <c r="MAW2" s="46"/>
      <c r="MAX2" s="46"/>
      <c r="MAY2" s="46"/>
      <c r="MAZ2" s="46"/>
      <c r="MBA2" s="46"/>
      <c r="MBB2" s="46"/>
      <c r="MBC2" s="46"/>
      <c r="MBD2" s="46"/>
      <c r="MBE2" s="46"/>
      <c r="MBF2" s="46"/>
      <c r="MBG2" s="46"/>
      <c r="MBH2" s="46"/>
      <c r="MBI2" s="46"/>
      <c r="MBJ2" s="46"/>
      <c r="MBK2" s="46"/>
      <c r="MBL2" s="46"/>
      <c r="MBM2" s="46"/>
      <c r="MBN2" s="46"/>
      <c r="MBO2" s="46"/>
      <c r="MBP2" s="46"/>
      <c r="MBQ2" s="46"/>
      <c r="MBR2" s="46"/>
      <c r="MBS2" s="46"/>
      <c r="MBT2" s="46"/>
      <c r="MBU2" s="46"/>
      <c r="MBV2" s="46"/>
      <c r="MBW2" s="46"/>
      <c r="MBX2" s="46"/>
      <c r="MBY2" s="46"/>
      <c r="MBZ2" s="46"/>
      <c r="MCA2" s="46"/>
      <c r="MCB2" s="46"/>
      <c r="MCC2" s="46"/>
      <c r="MCD2" s="46"/>
      <c r="MCE2" s="46"/>
      <c r="MCF2" s="46"/>
      <c r="MCG2" s="46"/>
      <c r="MCH2" s="46"/>
      <c r="MCI2" s="46"/>
      <c r="MCJ2" s="46"/>
      <c r="MCK2" s="46"/>
      <c r="MCL2" s="46"/>
      <c r="MCM2" s="46"/>
      <c r="MCN2" s="46"/>
      <c r="MCO2" s="46"/>
      <c r="MCP2" s="46"/>
      <c r="MCQ2" s="46"/>
      <c r="MCR2" s="46"/>
      <c r="MCS2" s="46"/>
      <c r="MCT2" s="46"/>
      <c r="MCU2" s="46"/>
      <c r="MCV2" s="46"/>
      <c r="MCW2" s="46"/>
      <c r="MCX2" s="46"/>
      <c r="MCY2" s="46"/>
      <c r="MCZ2" s="46"/>
      <c r="MDA2" s="46"/>
      <c r="MDB2" s="46"/>
      <c r="MDC2" s="46"/>
      <c r="MDD2" s="46"/>
      <c r="MDE2" s="46"/>
      <c r="MDF2" s="46"/>
      <c r="MDG2" s="46"/>
      <c r="MDH2" s="46"/>
      <c r="MDI2" s="46"/>
      <c r="MDJ2" s="46"/>
      <c r="MDK2" s="46"/>
      <c r="MDL2" s="46"/>
      <c r="MDM2" s="46"/>
      <c r="MDN2" s="46"/>
      <c r="MDO2" s="46"/>
      <c r="MDP2" s="46"/>
      <c r="MDQ2" s="46"/>
      <c r="MDR2" s="46"/>
      <c r="MDS2" s="46"/>
      <c r="MDT2" s="46"/>
      <c r="MDU2" s="46"/>
      <c r="MDV2" s="46"/>
      <c r="MDW2" s="46"/>
      <c r="MDX2" s="46"/>
      <c r="MDY2" s="46"/>
      <c r="MDZ2" s="46"/>
      <c r="MEA2" s="46"/>
      <c r="MEB2" s="46"/>
      <c r="MEC2" s="46"/>
      <c r="MED2" s="46"/>
      <c r="MEE2" s="46"/>
      <c r="MEF2" s="46"/>
      <c r="MEG2" s="46"/>
      <c r="MEH2" s="46"/>
      <c r="MEI2" s="46"/>
      <c r="MEJ2" s="46"/>
      <c r="MEK2" s="46"/>
      <c r="MEL2" s="46"/>
      <c r="MEM2" s="46"/>
      <c r="MEN2" s="46"/>
      <c r="MEO2" s="46"/>
      <c r="MEP2" s="46"/>
      <c r="MEQ2" s="46"/>
      <c r="MER2" s="46"/>
      <c r="MES2" s="46"/>
      <c r="MET2" s="46"/>
      <c r="MEU2" s="46"/>
      <c r="MEV2" s="46"/>
      <c r="MEW2" s="46"/>
      <c r="MEX2" s="46"/>
      <c r="MEY2" s="46"/>
      <c r="MEZ2" s="46"/>
      <c r="MFA2" s="46"/>
      <c r="MFB2" s="46"/>
      <c r="MFC2" s="46"/>
      <c r="MFD2" s="46"/>
      <c r="MFE2" s="46"/>
      <c r="MFF2" s="46"/>
      <c r="MFG2" s="46"/>
      <c r="MFH2" s="46"/>
      <c r="MFI2" s="46"/>
      <c r="MFJ2" s="46"/>
      <c r="MFK2" s="46"/>
      <c r="MFL2" s="46"/>
      <c r="MFM2" s="46"/>
      <c r="MFN2" s="46"/>
      <c r="MFO2" s="46"/>
      <c r="MFP2" s="46"/>
      <c r="MFQ2" s="46"/>
      <c r="MFR2" s="46"/>
      <c r="MFS2" s="46"/>
      <c r="MFT2" s="46"/>
      <c r="MFU2" s="46"/>
      <c r="MFV2" s="46"/>
      <c r="MFW2" s="46"/>
      <c r="MFX2" s="46"/>
      <c r="MFY2" s="46"/>
      <c r="MFZ2" s="46"/>
      <c r="MGA2" s="46"/>
      <c r="MGB2" s="46"/>
      <c r="MGC2" s="46"/>
      <c r="MGD2" s="46"/>
      <c r="MGE2" s="46"/>
      <c r="MGF2" s="46"/>
      <c r="MGG2" s="46"/>
      <c r="MGH2" s="46"/>
      <c r="MGI2" s="46"/>
      <c r="MGJ2" s="46"/>
      <c r="MGK2" s="46"/>
      <c r="MGL2" s="46"/>
      <c r="MGM2" s="46"/>
      <c r="MGN2" s="46"/>
      <c r="MGO2" s="46"/>
      <c r="MGP2" s="46"/>
      <c r="MGQ2" s="46"/>
      <c r="MGR2" s="46"/>
      <c r="MGS2" s="46"/>
      <c r="MGT2" s="46"/>
      <c r="MGU2" s="46"/>
      <c r="MGV2" s="46"/>
      <c r="MGW2" s="46"/>
      <c r="MGX2" s="46"/>
      <c r="MGY2" s="46"/>
      <c r="MGZ2" s="46"/>
      <c r="MHA2" s="46"/>
      <c r="MHB2" s="46"/>
      <c r="MHC2" s="46"/>
      <c r="MHD2" s="46"/>
      <c r="MHE2" s="46"/>
      <c r="MHF2" s="46"/>
      <c r="MHG2" s="46"/>
      <c r="MHH2" s="46"/>
      <c r="MHI2" s="46"/>
      <c r="MHJ2" s="46"/>
      <c r="MHK2" s="46"/>
      <c r="MHL2" s="46"/>
      <c r="MHM2" s="46"/>
      <c r="MHN2" s="46"/>
      <c r="MHO2" s="46"/>
      <c r="MHP2" s="46"/>
      <c r="MHQ2" s="46"/>
      <c r="MHR2" s="46"/>
      <c r="MHS2" s="46"/>
      <c r="MHT2" s="46"/>
      <c r="MHU2" s="46"/>
      <c r="MHV2" s="46"/>
      <c r="MHW2" s="46"/>
      <c r="MHX2" s="46"/>
      <c r="MHY2" s="46"/>
      <c r="MHZ2" s="46"/>
      <c r="MIA2" s="46"/>
      <c r="MIB2" s="46"/>
      <c r="MIC2" s="46"/>
      <c r="MID2" s="46"/>
      <c r="MIE2" s="46"/>
      <c r="MIF2" s="46"/>
      <c r="MIG2" s="46"/>
      <c r="MIH2" s="46"/>
      <c r="MII2" s="46"/>
      <c r="MIJ2" s="46"/>
      <c r="MIK2" s="46"/>
      <c r="MIL2" s="46"/>
      <c r="MIM2" s="46"/>
      <c r="MIN2" s="46"/>
      <c r="MIO2" s="46"/>
      <c r="MIP2" s="46"/>
      <c r="MIQ2" s="46"/>
      <c r="MIR2" s="46"/>
      <c r="MIS2" s="46"/>
      <c r="MIT2" s="46"/>
      <c r="MIU2" s="46"/>
      <c r="MIV2" s="46"/>
      <c r="MIW2" s="46"/>
      <c r="MIX2" s="46"/>
      <c r="MIY2" s="46"/>
      <c r="MIZ2" s="46"/>
      <c r="MJA2" s="46"/>
      <c r="MJB2" s="46"/>
      <c r="MJC2" s="46"/>
      <c r="MJD2" s="46"/>
      <c r="MJE2" s="46"/>
      <c r="MJF2" s="46"/>
      <c r="MJG2" s="46"/>
      <c r="MJH2" s="46"/>
      <c r="MJI2" s="46"/>
      <c r="MJJ2" s="46"/>
      <c r="MJK2" s="46"/>
      <c r="MJL2" s="46"/>
      <c r="MJM2" s="46"/>
      <c r="MJN2" s="46"/>
      <c r="MJO2" s="46"/>
      <c r="MJP2" s="46"/>
      <c r="MJQ2" s="46"/>
      <c r="MJR2" s="46"/>
      <c r="MJS2" s="46"/>
      <c r="MJT2" s="46"/>
      <c r="MJU2" s="46"/>
      <c r="MJV2" s="46"/>
      <c r="MJW2" s="46"/>
      <c r="MJX2" s="46"/>
      <c r="MJY2" s="46"/>
      <c r="MJZ2" s="46"/>
      <c r="MKA2" s="46"/>
      <c r="MKB2" s="46"/>
      <c r="MKC2" s="46"/>
      <c r="MKD2" s="46"/>
      <c r="MKE2" s="46"/>
      <c r="MKF2" s="46"/>
      <c r="MKG2" s="46"/>
      <c r="MKH2" s="46"/>
      <c r="MKI2" s="46"/>
      <c r="MKJ2" s="46"/>
      <c r="MKK2" s="46"/>
      <c r="MKL2" s="46"/>
      <c r="MKM2" s="46"/>
      <c r="MKN2" s="46"/>
      <c r="MKO2" s="46"/>
      <c r="MKP2" s="46"/>
      <c r="MKQ2" s="46"/>
      <c r="MKR2" s="46"/>
      <c r="MKS2" s="46"/>
      <c r="MKT2" s="46"/>
      <c r="MKU2" s="46"/>
      <c r="MKV2" s="46"/>
      <c r="MKW2" s="46"/>
      <c r="MKX2" s="46"/>
      <c r="MKY2" s="46"/>
      <c r="MKZ2" s="46"/>
      <c r="MLA2" s="46"/>
      <c r="MLB2" s="46"/>
      <c r="MLC2" s="46"/>
      <c r="MLD2" s="46"/>
      <c r="MLE2" s="46"/>
      <c r="MLF2" s="46"/>
      <c r="MLG2" s="46"/>
      <c r="MLH2" s="46"/>
      <c r="MLI2" s="46"/>
      <c r="MLJ2" s="46"/>
      <c r="MLK2" s="46"/>
      <c r="MLL2" s="46"/>
      <c r="MLM2" s="46"/>
      <c r="MLN2" s="46"/>
      <c r="MLO2" s="46"/>
      <c r="MLP2" s="46"/>
      <c r="MLQ2" s="46"/>
      <c r="MLR2" s="46"/>
      <c r="MLS2" s="46"/>
      <c r="MLT2" s="46"/>
      <c r="MLU2" s="46"/>
      <c r="MLV2" s="46"/>
      <c r="MLW2" s="46"/>
      <c r="MLX2" s="46"/>
      <c r="MLY2" s="46"/>
      <c r="MLZ2" s="46"/>
      <c r="MMA2" s="46"/>
      <c r="MMB2" s="46"/>
      <c r="MMC2" s="46"/>
      <c r="MMD2" s="46"/>
      <c r="MME2" s="46"/>
      <c r="MMF2" s="46"/>
      <c r="MMG2" s="46"/>
      <c r="MMH2" s="46"/>
      <c r="MMI2" s="46"/>
      <c r="MMJ2" s="46"/>
      <c r="MMK2" s="46"/>
      <c r="MML2" s="46"/>
      <c r="MMM2" s="46"/>
      <c r="MMN2" s="46"/>
      <c r="MMO2" s="46"/>
      <c r="MMP2" s="46"/>
      <c r="MMQ2" s="46"/>
      <c r="MMR2" s="46"/>
      <c r="MMS2" s="46"/>
      <c r="MMT2" s="46"/>
      <c r="MMU2" s="46"/>
      <c r="MMV2" s="46"/>
      <c r="MMW2" s="46"/>
      <c r="MMX2" s="46"/>
      <c r="MMY2" s="46"/>
      <c r="MMZ2" s="46"/>
      <c r="MNA2" s="46"/>
      <c r="MNB2" s="46"/>
      <c r="MNC2" s="46"/>
      <c r="MND2" s="46"/>
      <c r="MNE2" s="46"/>
      <c r="MNF2" s="46"/>
      <c r="MNG2" s="46"/>
      <c r="MNH2" s="46"/>
      <c r="MNI2" s="46"/>
      <c r="MNJ2" s="46"/>
      <c r="MNK2" s="46"/>
      <c r="MNL2" s="46"/>
      <c r="MNM2" s="46"/>
      <c r="MNN2" s="46"/>
      <c r="MNO2" s="46"/>
      <c r="MNP2" s="46"/>
      <c r="MNQ2" s="46"/>
      <c r="MNR2" s="46"/>
      <c r="MNS2" s="46"/>
      <c r="MNT2" s="46"/>
      <c r="MNU2" s="46"/>
      <c r="MNV2" s="46"/>
      <c r="MNW2" s="46"/>
      <c r="MNX2" s="46"/>
      <c r="MNY2" s="46"/>
      <c r="MNZ2" s="46"/>
      <c r="MOA2" s="46"/>
      <c r="MOB2" s="46"/>
      <c r="MOC2" s="46"/>
      <c r="MOD2" s="46"/>
      <c r="MOE2" s="46"/>
      <c r="MOF2" s="46"/>
      <c r="MOG2" s="46"/>
      <c r="MOH2" s="46"/>
      <c r="MOI2" s="46"/>
      <c r="MOJ2" s="46"/>
      <c r="MOK2" s="46"/>
      <c r="MOL2" s="46"/>
      <c r="MOM2" s="46"/>
      <c r="MON2" s="46"/>
      <c r="MOO2" s="46"/>
      <c r="MOP2" s="46"/>
      <c r="MOQ2" s="46"/>
      <c r="MOR2" s="46"/>
      <c r="MOS2" s="46"/>
      <c r="MOT2" s="46"/>
      <c r="MOU2" s="46"/>
      <c r="MOV2" s="46"/>
      <c r="MOW2" s="46"/>
      <c r="MOX2" s="46"/>
      <c r="MOY2" s="46"/>
      <c r="MOZ2" s="46"/>
      <c r="MPA2" s="46"/>
      <c r="MPB2" s="46"/>
      <c r="MPC2" s="46"/>
      <c r="MPD2" s="46"/>
      <c r="MPE2" s="46"/>
      <c r="MPF2" s="46"/>
      <c r="MPG2" s="46"/>
      <c r="MPH2" s="46"/>
      <c r="MPI2" s="46"/>
      <c r="MPJ2" s="46"/>
      <c r="MPK2" s="46"/>
      <c r="MPL2" s="46"/>
      <c r="MPM2" s="46"/>
      <c r="MPN2" s="46"/>
      <c r="MPO2" s="46"/>
      <c r="MPP2" s="46"/>
      <c r="MPQ2" s="46"/>
      <c r="MPR2" s="46"/>
      <c r="MPS2" s="46"/>
      <c r="MPT2" s="46"/>
      <c r="MPU2" s="46"/>
      <c r="MPV2" s="46"/>
      <c r="MPW2" s="46"/>
      <c r="MPX2" s="46"/>
      <c r="MPY2" s="46"/>
      <c r="MPZ2" s="46"/>
      <c r="MQA2" s="46"/>
      <c r="MQB2" s="46"/>
      <c r="MQC2" s="46"/>
      <c r="MQD2" s="46"/>
      <c r="MQE2" s="46"/>
      <c r="MQF2" s="46"/>
      <c r="MQG2" s="46"/>
      <c r="MQH2" s="46"/>
      <c r="MQI2" s="46"/>
      <c r="MQJ2" s="46"/>
      <c r="MQK2" s="46"/>
      <c r="MQL2" s="46"/>
      <c r="MQM2" s="46"/>
      <c r="MQN2" s="46"/>
      <c r="MQO2" s="46"/>
      <c r="MQP2" s="46"/>
      <c r="MQQ2" s="46"/>
      <c r="MQR2" s="46"/>
      <c r="MQS2" s="46"/>
      <c r="MQT2" s="46"/>
      <c r="MQU2" s="46"/>
      <c r="MQV2" s="46"/>
      <c r="MQW2" s="46"/>
      <c r="MQX2" s="46"/>
      <c r="MQY2" s="46"/>
      <c r="MQZ2" s="46"/>
      <c r="MRA2" s="46"/>
      <c r="MRB2" s="46"/>
      <c r="MRC2" s="46"/>
      <c r="MRD2" s="46"/>
      <c r="MRE2" s="46"/>
      <c r="MRF2" s="46"/>
      <c r="MRG2" s="46"/>
      <c r="MRH2" s="46"/>
      <c r="MRI2" s="46"/>
      <c r="MRJ2" s="46"/>
      <c r="MRK2" s="46"/>
      <c r="MRL2" s="46"/>
      <c r="MRM2" s="46"/>
      <c r="MRN2" s="46"/>
      <c r="MRO2" s="46"/>
      <c r="MRP2" s="46"/>
      <c r="MRQ2" s="46"/>
      <c r="MRR2" s="46"/>
      <c r="MRS2" s="46"/>
      <c r="MRT2" s="46"/>
      <c r="MRU2" s="46"/>
      <c r="MRV2" s="46"/>
      <c r="MRW2" s="46"/>
      <c r="MRX2" s="46"/>
      <c r="MRY2" s="46"/>
      <c r="MRZ2" s="46"/>
      <c r="MSA2" s="46"/>
      <c r="MSB2" s="46"/>
      <c r="MSC2" s="46"/>
      <c r="MSD2" s="46"/>
      <c r="MSE2" s="46"/>
      <c r="MSF2" s="46"/>
      <c r="MSG2" s="46"/>
      <c r="MSH2" s="46"/>
      <c r="MSI2" s="46"/>
      <c r="MSJ2" s="46"/>
      <c r="MSK2" s="46"/>
      <c r="MSL2" s="46"/>
      <c r="MSM2" s="46"/>
      <c r="MSN2" s="46"/>
      <c r="MSO2" s="46"/>
      <c r="MSP2" s="46"/>
      <c r="MSQ2" s="46"/>
      <c r="MSR2" s="46"/>
      <c r="MSS2" s="46"/>
      <c r="MST2" s="46"/>
      <c r="MSU2" s="46"/>
      <c r="MSV2" s="46"/>
      <c r="MSW2" s="46"/>
      <c r="MSX2" s="46"/>
      <c r="MSY2" s="46"/>
      <c r="MSZ2" s="46"/>
      <c r="MTA2" s="46"/>
      <c r="MTB2" s="46"/>
      <c r="MTC2" s="46"/>
      <c r="MTD2" s="46"/>
      <c r="MTE2" s="46"/>
      <c r="MTF2" s="46"/>
      <c r="MTG2" s="46"/>
      <c r="MTH2" s="46"/>
      <c r="MTI2" s="46"/>
      <c r="MTJ2" s="46"/>
      <c r="MTK2" s="46"/>
      <c r="MTL2" s="46"/>
      <c r="MTM2" s="46"/>
      <c r="MTN2" s="46"/>
      <c r="MTO2" s="46"/>
      <c r="MTP2" s="46"/>
      <c r="MTQ2" s="46"/>
      <c r="MTR2" s="46"/>
      <c r="MTS2" s="46"/>
      <c r="MTT2" s="46"/>
      <c r="MTU2" s="46"/>
      <c r="MTV2" s="46"/>
      <c r="MTW2" s="46"/>
      <c r="MTX2" s="46"/>
      <c r="MTY2" s="46"/>
      <c r="MTZ2" s="46"/>
      <c r="MUA2" s="46"/>
      <c r="MUB2" s="46"/>
      <c r="MUC2" s="46"/>
      <c r="MUD2" s="46"/>
      <c r="MUE2" s="46"/>
      <c r="MUF2" s="46"/>
      <c r="MUG2" s="46"/>
      <c r="MUH2" s="46"/>
      <c r="MUI2" s="46"/>
      <c r="MUJ2" s="46"/>
      <c r="MUK2" s="46"/>
      <c r="MUL2" s="46"/>
      <c r="MUM2" s="46"/>
      <c r="MUN2" s="46"/>
      <c r="MUO2" s="46"/>
      <c r="MUP2" s="46"/>
      <c r="MUQ2" s="46"/>
      <c r="MUR2" s="46"/>
      <c r="MUS2" s="46"/>
      <c r="MUT2" s="46"/>
      <c r="MUU2" s="46"/>
      <c r="MUV2" s="46"/>
      <c r="MUW2" s="46"/>
      <c r="MUX2" s="46"/>
      <c r="MUY2" s="46"/>
      <c r="MUZ2" s="46"/>
      <c r="MVA2" s="46"/>
      <c r="MVB2" s="46"/>
      <c r="MVC2" s="46"/>
      <c r="MVD2" s="46"/>
      <c r="MVE2" s="46"/>
      <c r="MVF2" s="46"/>
      <c r="MVG2" s="46"/>
      <c r="MVH2" s="46"/>
      <c r="MVI2" s="46"/>
      <c r="MVJ2" s="46"/>
      <c r="MVK2" s="46"/>
      <c r="MVL2" s="46"/>
      <c r="MVM2" s="46"/>
      <c r="MVN2" s="46"/>
      <c r="MVO2" s="46"/>
      <c r="MVP2" s="46"/>
      <c r="MVQ2" s="46"/>
      <c r="MVR2" s="46"/>
      <c r="MVS2" s="46"/>
      <c r="MVT2" s="46"/>
      <c r="MVU2" s="46"/>
      <c r="MVV2" s="46"/>
      <c r="MVW2" s="46"/>
      <c r="MVX2" s="46"/>
      <c r="MVY2" s="46"/>
      <c r="MVZ2" s="46"/>
      <c r="MWA2" s="46"/>
      <c r="MWB2" s="46"/>
      <c r="MWC2" s="46"/>
      <c r="MWD2" s="46"/>
      <c r="MWE2" s="46"/>
      <c r="MWF2" s="46"/>
      <c r="MWG2" s="46"/>
      <c r="MWH2" s="46"/>
      <c r="MWI2" s="46"/>
      <c r="MWJ2" s="46"/>
      <c r="MWK2" s="46"/>
      <c r="MWL2" s="46"/>
      <c r="MWM2" s="46"/>
      <c r="MWN2" s="46"/>
      <c r="MWO2" s="46"/>
      <c r="MWP2" s="46"/>
      <c r="MWQ2" s="46"/>
      <c r="MWR2" s="46"/>
      <c r="MWS2" s="46"/>
      <c r="MWT2" s="46"/>
      <c r="MWU2" s="46"/>
      <c r="MWV2" s="46"/>
      <c r="MWW2" s="46"/>
      <c r="MWX2" s="46"/>
      <c r="MWY2" s="46"/>
      <c r="MWZ2" s="46"/>
      <c r="MXA2" s="46"/>
      <c r="MXB2" s="46"/>
      <c r="MXC2" s="46"/>
      <c r="MXD2" s="46"/>
      <c r="MXE2" s="46"/>
      <c r="MXF2" s="46"/>
      <c r="MXG2" s="46"/>
      <c r="MXH2" s="46"/>
      <c r="MXI2" s="46"/>
      <c r="MXJ2" s="46"/>
      <c r="MXK2" s="46"/>
      <c r="MXL2" s="46"/>
      <c r="MXM2" s="46"/>
      <c r="MXN2" s="46"/>
      <c r="MXO2" s="46"/>
      <c r="MXP2" s="46"/>
      <c r="MXQ2" s="46"/>
      <c r="MXR2" s="46"/>
      <c r="MXS2" s="46"/>
      <c r="MXT2" s="46"/>
      <c r="MXU2" s="46"/>
      <c r="MXV2" s="46"/>
      <c r="MXW2" s="46"/>
      <c r="MXX2" s="46"/>
      <c r="MXY2" s="46"/>
      <c r="MXZ2" s="46"/>
      <c r="MYA2" s="46"/>
      <c r="MYB2" s="46"/>
      <c r="MYC2" s="46"/>
      <c r="MYD2" s="46"/>
      <c r="MYE2" s="46"/>
      <c r="MYF2" s="46"/>
      <c r="MYG2" s="46"/>
      <c r="MYH2" s="46"/>
      <c r="MYI2" s="46"/>
      <c r="MYJ2" s="46"/>
      <c r="MYK2" s="46"/>
      <c r="MYL2" s="46"/>
      <c r="MYM2" s="46"/>
      <c r="MYN2" s="46"/>
      <c r="MYO2" s="46"/>
      <c r="MYP2" s="46"/>
      <c r="MYQ2" s="46"/>
      <c r="MYR2" s="46"/>
      <c r="MYS2" s="46"/>
      <c r="MYT2" s="46"/>
      <c r="MYU2" s="46"/>
      <c r="MYV2" s="46"/>
      <c r="MYW2" s="46"/>
      <c r="MYX2" s="46"/>
      <c r="MYY2" s="46"/>
      <c r="MYZ2" s="46"/>
      <c r="MZA2" s="46"/>
      <c r="MZB2" s="46"/>
      <c r="MZC2" s="46"/>
      <c r="MZD2" s="46"/>
      <c r="MZE2" s="46"/>
      <c r="MZF2" s="46"/>
      <c r="MZG2" s="46"/>
      <c r="MZH2" s="46"/>
      <c r="MZI2" s="46"/>
      <c r="MZJ2" s="46"/>
      <c r="MZK2" s="46"/>
      <c r="MZL2" s="46"/>
      <c r="MZM2" s="46"/>
      <c r="MZN2" s="46"/>
      <c r="MZO2" s="46"/>
      <c r="MZP2" s="46"/>
      <c r="MZQ2" s="46"/>
      <c r="MZR2" s="46"/>
      <c r="MZS2" s="46"/>
      <c r="MZT2" s="46"/>
      <c r="MZU2" s="46"/>
      <c r="MZV2" s="46"/>
      <c r="MZW2" s="46"/>
      <c r="MZX2" s="46"/>
      <c r="MZY2" s="46"/>
      <c r="MZZ2" s="46"/>
      <c r="NAA2" s="46"/>
      <c r="NAB2" s="46"/>
      <c r="NAC2" s="46"/>
      <c r="NAD2" s="46"/>
      <c r="NAE2" s="46"/>
      <c r="NAF2" s="46"/>
      <c r="NAG2" s="46"/>
      <c r="NAH2" s="46"/>
      <c r="NAI2" s="46"/>
      <c r="NAJ2" s="46"/>
      <c r="NAK2" s="46"/>
      <c r="NAL2" s="46"/>
      <c r="NAM2" s="46"/>
      <c r="NAN2" s="46"/>
      <c r="NAO2" s="46"/>
      <c r="NAP2" s="46"/>
      <c r="NAQ2" s="46"/>
      <c r="NAR2" s="46"/>
      <c r="NAS2" s="46"/>
      <c r="NAT2" s="46"/>
      <c r="NAU2" s="46"/>
      <c r="NAV2" s="46"/>
      <c r="NAW2" s="46"/>
      <c r="NAX2" s="46"/>
      <c r="NAY2" s="46"/>
      <c r="NAZ2" s="46"/>
      <c r="NBA2" s="46"/>
      <c r="NBB2" s="46"/>
      <c r="NBC2" s="46"/>
      <c r="NBD2" s="46"/>
      <c r="NBE2" s="46"/>
      <c r="NBF2" s="46"/>
      <c r="NBG2" s="46"/>
      <c r="NBH2" s="46"/>
      <c r="NBI2" s="46"/>
      <c r="NBJ2" s="46"/>
      <c r="NBK2" s="46"/>
      <c r="NBL2" s="46"/>
      <c r="NBM2" s="46"/>
      <c r="NBN2" s="46"/>
      <c r="NBO2" s="46"/>
      <c r="NBP2" s="46"/>
      <c r="NBQ2" s="46"/>
      <c r="NBR2" s="46"/>
      <c r="NBS2" s="46"/>
      <c r="NBT2" s="46"/>
      <c r="NBU2" s="46"/>
      <c r="NBV2" s="46"/>
      <c r="NBW2" s="46"/>
      <c r="NBX2" s="46"/>
      <c r="NBY2" s="46"/>
      <c r="NBZ2" s="46"/>
      <c r="NCA2" s="46"/>
      <c r="NCB2" s="46"/>
      <c r="NCC2" s="46"/>
      <c r="NCD2" s="46"/>
      <c r="NCE2" s="46"/>
      <c r="NCF2" s="46"/>
      <c r="NCG2" s="46"/>
      <c r="NCH2" s="46"/>
      <c r="NCI2" s="46"/>
      <c r="NCJ2" s="46"/>
      <c r="NCK2" s="46"/>
      <c r="NCL2" s="46"/>
      <c r="NCM2" s="46"/>
      <c r="NCN2" s="46"/>
      <c r="NCO2" s="46"/>
      <c r="NCP2" s="46"/>
      <c r="NCQ2" s="46"/>
      <c r="NCR2" s="46"/>
      <c r="NCS2" s="46"/>
      <c r="NCT2" s="46"/>
      <c r="NCU2" s="46"/>
      <c r="NCV2" s="46"/>
      <c r="NCW2" s="46"/>
      <c r="NCX2" s="46"/>
      <c r="NCY2" s="46"/>
      <c r="NCZ2" s="46"/>
      <c r="NDA2" s="46"/>
      <c r="NDB2" s="46"/>
      <c r="NDC2" s="46"/>
      <c r="NDD2" s="46"/>
      <c r="NDE2" s="46"/>
      <c r="NDF2" s="46"/>
      <c r="NDG2" s="46"/>
      <c r="NDH2" s="46"/>
      <c r="NDI2" s="46"/>
      <c r="NDJ2" s="46"/>
      <c r="NDK2" s="46"/>
      <c r="NDL2" s="46"/>
      <c r="NDM2" s="46"/>
      <c r="NDN2" s="46"/>
      <c r="NDO2" s="46"/>
      <c r="NDP2" s="46"/>
      <c r="NDQ2" s="46"/>
      <c r="NDR2" s="46"/>
      <c r="NDS2" s="46"/>
      <c r="NDT2" s="46"/>
      <c r="NDU2" s="46"/>
      <c r="NDV2" s="46"/>
      <c r="NDW2" s="46"/>
      <c r="NDX2" s="46"/>
      <c r="NDY2" s="46"/>
      <c r="NDZ2" s="46"/>
      <c r="NEA2" s="46"/>
      <c r="NEB2" s="46"/>
      <c r="NEC2" s="46"/>
      <c r="NED2" s="46"/>
      <c r="NEE2" s="46"/>
      <c r="NEF2" s="46"/>
      <c r="NEG2" s="46"/>
      <c r="NEH2" s="46"/>
      <c r="NEI2" s="46"/>
      <c r="NEJ2" s="46"/>
      <c r="NEK2" s="46"/>
      <c r="NEL2" s="46"/>
      <c r="NEM2" s="46"/>
      <c r="NEN2" s="46"/>
      <c r="NEO2" s="46"/>
      <c r="NEP2" s="46"/>
      <c r="NEQ2" s="46"/>
      <c r="NER2" s="46"/>
      <c r="NES2" s="46"/>
      <c r="NET2" s="46"/>
      <c r="NEU2" s="46"/>
      <c r="NEV2" s="46"/>
      <c r="NEW2" s="46"/>
      <c r="NEX2" s="46"/>
      <c r="NEY2" s="46"/>
      <c r="NEZ2" s="46"/>
      <c r="NFA2" s="46"/>
      <c r="NFB2" s="46"/>
      <c r="NFC2" s="46"/>
      <c r="NFD2" s="46"/>
      <c r="NFE2" s="46"/>
      <c r="NFF2" s="46"/>
      <c r="NFG2" s="46"/>
      <c r="NFH2" s="46"/>
      <c r="NFI2" s="46"/>
      <c r="NFJ2" s="46"/>
      <c r="NFK2" s="46"/>
      <c r="NFL2" s="46"/>
      <c r="NFM2" s="46"/>
      <c r="NFN2" s="46"/>
      <c r="NFO2" s="46"/>
      <c r="NFP2" s="46"/>
      <c r="NFQ2" s="46"/>
      <c r="NFR2" s="46"/>
      <c r="NFS2" s="46"/>
      <c r="NFT2" s="46"/>
      <c r="NFU2" s="46"/>
      <c r="NFV2" s="46"/>
      <c r="NFW2" s="46"/>
      <c r="NFX2" s="46"/>
      <c r="NFY2" s="46"/>
      <c r="NFZ2" s="46"/>
      <c r="NGA2" s="46"/>
      <c r="NGB2" s="46"/>
      <c r="NGC2" s="46"/>
      <c r="NGD2" s="46"/>
      <c r="NGE2" s="46"/>
      <c r="NGF2" s="46"/>
      <c r="NGG2" s="46"/>
      <c r="NGH2" s="46"/>
      <c r="NGI2" s="46"/>
      <c r="NGJ2" s="46"/>
      <c r="NGK2" s="46"/>
      <c r="NGL2" s="46"/>
      <c r="NGM2" s="46"/>
      <c r="NGN2" s="46"/>
      <c r="NGO2" s="46"/>
      <c r="NGP2" s="46"/>
      <c r="NGQ2" s="46"/>
      <c r="NGR2" s="46"/>
      <c r="NGS2" s="46"/>
      <c r="NGT2" s="46"/>
      <c r="NGU2" s="46"/>
      <c r="NGV2" s="46"/>
      <c r="NGW2" s="46"/>
      <c r="NGX2" s="46"/>
      <c r="NGY2" s="46"/>
      <c r="NGZ2" s="46"/>
      <c r="NHA2" s="46"/>
      <c r="NHB2" s="46"/>
      <c r="NHC2" s="46"/>
      <c r="NHD2" s="46"/>
      <c r="NHE2" s="46"/>
      <c r="NHF2" s="46"/>
      <c r="NHG2" s="46"/>
      <c r="NHH2" s="46"/>
      <c r="NHI2" s="46"/>
      <c r="NHJ2" s="46"/>
      <c r="NHK2" s="46"/>
      <c r="NHL2" s="46"/>
      <c r="NHM2" s="46"/>
      <c r="NHN2" s="46"/>
      <c r="NHO2" s="46"/>
      <c r="NHP2" s="46"/>
      <c r="NHQ2" s="46"/>
      <c r="NHR2" s="46"/>
      <c r="NHS2" s="46"/>
      <c r="NHT2" s="46"/>
      <c r="NHU2" s="46"/>
      <c r="NHV2" s="46"/>
      <c r="NHW2" s="46"/>
      <c r="NHX2" s="46"/>
      <c r="NHY2" s="46"/>
      <c r="NHZ2" s="46"/>
      <c r="NIA2" s="46"/>
      <c r="NIB2" s="46"/>
      <c r="NIC2" s="46"/>
      <c r="NID2" s="46"/>
      <c r="NIE2" s="46"/>
      <c r="NIF2" s="46"/>
      <c r="NIG2" s="46"/>
      <c r="NIH2" s="46"/>
      <c r="NII2" s="46"/>
      <c r="NIJ2" s="46"/>
      <c r="NIK2" s="46"/>
      <c r="NIL2" s="46"/>
      <c r="NIM2" s="46"/>
      <c r="NIN2" s="46"/>
      <c r="NIO2" s="46"/>
      <c r="NIP2" s="46"/>
      <c r="NIQ2" s="46"/>
      <c r="NIR2" s="46"/>
      <c r="NIS2" s="46"/>
      <c r="NIT2" s="46"/>
      <c r="NIU2" s="46"/>
      <c r="NIV2" s="46"/>
      <c r="NIW2" s="46"/>
      <c r="NIX2" s="46"/>
      <c r="NIY2" s="46"/>
      <c r="NIZ2" s="46"/>
      <c r="NJA2" s="46"/>
      <c r="NJB2" s="46"/>
      <c r="NJC2" s="46"/>
      <c r="NJD2" s="46"/>
      <c r="NJE2" s="46"/>
      <c r="NJF2" s="46"/>
      <c r="NJG2" s="46"/>
      <c r="NJH2" s="46"/>
      <c r="NJI2" s="46"/>
      <c r="NJJ2" s="46"/>
      <c r="NJK2" s="46"/>
      <c r="NJL2" s="46"/>
      <c r="NJM2" s="46"/>
      <c r="NJN2" s="46"/>
      <c r="NJO2" s="46"/>
      <c r="NJP2" s="46"/>
      <c r="NJQ2" s="46"/>
      <c r="NJR2" s="46"/>
      <c r="NJS2" s="46"/>
      <c r="NJT2" s="46"/>
      <c r="NJU2" s="46"/>
      <c r="NJV2" s="46"/>
      <c r="NJW2" s="46"/>
      <c r="NJX2" s="46"/>
      <c r="NJY2" s="46"/>
      <c r="NJZ2" s="46"/>
      <c r="NKA2" s="46"/>
      <c r="NKB2" s="46"/>
      <c r="NKC2" s="46"/>
      <c r="NKD2" s="46"/>
      <c r="NKE2" s="46"/>
      <c r="NKF2" s="46"/>
      <c r="NKG2" s="46"/>
      <c r="NKH2" s="46"/>
      <c r="NKI2" s="46"/>
      <c r="NKJ2" s="46"/>
      <c r="NKK2" s="46"/>
      <c r="NKL2" s="46"/>
      <c r="NKM2" s="46"/>
      <c r="NKN2" s="46"/>
      <c r="NKO2" s="46"/>
      <c r="NKP2" s="46"/>
      <c r="NKQ2" s="46"/>
      <c r="NKR2" s="46"/>
      <c r="NKS2" s="46"/>
      <c r="NKT2" s="46"/>
      <c r="NKU2" s="46"/>
      <c r="NKV2" s="46"/>
      <c r="NKW2" s="46"/>
      <c r="NKX2" s="46"/>
      <c r="NKY2" s="46"/>
      <c r="NKZ2" s="46"/>
      <c r="NLA2" s="46"/>
      <c r="NLB2" s="46"/>
      <c r="NLC2" s="46"/>
      <c r="NLD2" s="46"/>
      <c r="NLE2" s="46"/>
      <c r="NLF2" s="46"/>
      <c r="NLG2" s="46"/>
      <c r="NLH2" s="46"/>
      <c r="NLI2" s="46"/>
      <c r="NLJ2" s="46"/>
      <c r="NLK2" s="46"/>
      <c r="NLL2" s="46"/>
      <c r="NLM2" s="46"/>
      <c r="NLN2" s="46"/>
      <c r="NLO2" s="46"/>
      <c r="NLP2" s="46"/>
      <c r="NLQ2" s="46"/>
      <c r="NLR2" s="46"/>
      <c r="NLS2" s="46"/>
      <c r="NLT2" s="46"/>
      <c r="NLU2" s="46"/>
      <c r="NLV2" s="46"/>
      <c r="NLW2" s="46"/>
      <c r="NLX2" s="46"/>
      <c r="NLY2" s="46"/>
      <c r="NLZ2" s="46"/>
      <c r="NMA2" s="46"/>
      <c r="NMB2" s="46"/>
      <c r="NMC2" s="46"/>
      <c r="NMD2" s="46"/>
      <c r="NME2" s="46"/>
      <c r="NMF2" s="46"/>
      <c r="NMG2" s="46"/>
      <c r="NMH2" s="46"/>
      <c r="NMI2" s="46"/>
      <c r="NMJ2" s="46"/>
      <c r="NMK2" s="46"/>
      <c r="NML2" s="46"/>
      <c r="NMM2" s="46"/>
      <c r="NMN2" s="46"/>
      <c r="NMO2" s="46"/>
      <c r="NMP2" s="46"/>
      <c r="NMQ2" s="46"/>
      <c r="NMR2" s="46"/>
      <c r="NMS2" s="46"/>
      <c r="NMT2" s="46"/>
      <c r="NMU2" s="46"/>
      <c r="NMV2" s="46"/>
      <c r="NMW2" s="46"/>
      <c r="NMX2" s="46"/>
      <c r="NMY2" s="46"/>
      <c r="NMZ2" s="46"/>
      <c r="NNA2" s="46"/>
      <c r="NNB2" s="46"/>
      <c r="NNC2" s="46"/>
      <c r="NND2" s="46"/>
      <c r="NNE2" s="46"/>
      <c r="NNF2" s="46"/>
      <c r="NNG2" s="46"/>
      <c r="NNH2" s="46"/>
      <c r="NNI2" s="46"/>
      <c r="NNJ2" s="46"/>
      <c r="NNK2" s="46"/>
      <c r="NNL2" s="46"/>
      <c r="NNM2" s="46"/>
      <c r="NNN2" s="46"/>
      <c r="NNO2" s="46"/>
      <c r="NNP2" s="46"/>
      <c r="NNQ2" s="46"/>
      <c r="NNR2" s="46"/>
      <c r="NNS2" s="46"/>
      <c r="NNT2" s="46"/>
      <c r="NNU2" s="46"/>
      <c r="NNV2" s="46"/>
      <c r="NNW2" s="46"/>
      <c r="NNX2" s="46"/>
      <c r="NNY2" s="46"/>
      <c r="NNZ2" s="46"/>
      <c r="NOA2" s="46"/>
      <c r="NOB2" s="46"/>
      <c r="NOC2" s="46"/>
      <c r="NOD2" s="46"/>
      <c r="NOE2" s="46"/>
      <c r="NOF2" s="46"/>
      <c r="NOG2" s="46"/>
      <c r="NOH2" s="46"/>
      <c r="NOI2" s="46"/>
      <c r="NOJ2" s="46"/>
      <c r="NOK2" s="46"/>
      <c r="NOL2" s="46"/>
      <c r="NOM2" s="46"/>
      <c r="NON2" s="46"/>
      <c r="NOO2" s="46"/>
      <c r="NOP2" s="46"/>
      <c r="NOQ2" s="46"/>
      <c r="NOR2" s="46"/>
      <c r="NOS2" s="46"/>
      <c r="NOT2" s="46"/>
      <c r="NOU2" s="46"/>
      <c r="NOV2" s="46"/>
      <c r="NOW2" s="46"/>
      <c r="NOX2" s="46"/>
      <c r="NOY2" s="46"/>
      <c r="NOZ2" s="46"/>
      <c r="NPA2" s="46"/>
      <c r="NPB2" s="46"/>
      <c r="NPC2" s="46"/>
      <c r="NPD2" s="46"/>
      <c r="NPE2" s="46"/>
      <c r="NPF2" s="46"/>
      <c r="NPG2" s="46"/>
      <c r="NPH2" s="46"/>
      <c r="NPI2" s="46"/>
      <c r="NPJ2" s="46"/>
      <c r="NPK2" s="46"/>
      <c r="NPL2" s="46"/>
      <c r="NPM2" s="46"/>
      <c r="NPN2" s="46"/>
      <c r="NPO2" s="46"/>
      <c r="NPP2" s="46"/>
      <c r="NPQ2" s="46"/>
      <c r="NPR2" s="46"/>
      <c r="NPS2" s="46"/>
      <c r="NPT2" s="46"/>
      <c r="NPU2" s="46"/>
      <c r="NPV2" s="46"/>
      <c r="NPW2" s="46"/>
      <c r="NPX2" s="46"/>
      <c r="NPY2" s="46"/>
      <c r="NPZ2" s="46"/>
      <c r="NQA2" s="46"/>
      <c r="NQB2" s="46"/>
      <c r="NQC2" s="46"/>
      <c r="NQD2" s="46"/>
      <c r="NQE2" s="46"/>
      <c r="NQF2" s="46"/>
      <c r="NQG2" s="46"/>
      <c r="NQH2" s="46"/>
      <c r="NQI2" s="46"/>
      <c r="NQJ2" s="46"/>
      <c r="NQK2" s="46"/>
      <c r="NQL2" s="46"/>
      <c r="NQM2" s="46"/>
      <c r="NQN2" s="46"/>
      <c r="NQO2" s="46"/>
      <c r="NQP2" s="46"/>
      <c r="NQQ2" s="46"/>
      <c r="NQR2" s="46"/>
      <c r="NQS2" s="46"/>
      <c r="NQT2" s="46"/>
      <c r="NQU2" s="46"/>
      <c r="NQV2" s="46"/>
      <c r="NQW2" s="46"/>
      <c r="NQX2" s="46"/>
      <c r="NQY2" s="46"/>
      <c r="NQZ2" s="46"/>
      <c r="NRA2" s="46"/>
      <c r="NRB2" s="46"/>
      <c r="NRC2" s="46"/>
      <c r="NRD2" s="46"/>
      <c r="NRE2" s="46"/>
      <c r="NRF2" s="46"/>
      <c r="NRG2" s="46"/>
      <c r="NRH2" s="46"/>
      <c r="NRI2" s="46"/>
      <c r="NRJ2" s="46"/>
      <c r="NRK2" s="46"/>
      <c r="NRL2" s="46"/>
      <c r="NRM2" s="46"/>
      <c r="NRN2" s="46"/>
      <c r="NRO2" s="46"/>
      <c r="NRP2" s="46"/>
      <c r="NRQ2" s="46"/>
      <c r="NRR2" s="46"/>
      <c r="NRS2" s="46"/>
      <c r="NRT2" s="46"/>
      <c r="NRU2" s="46"/>
      <c r="NRV2" s="46"/>
      <c r="NRW2" s="46"/>
      <c r="NRX2" s="46"/>
      <c r="NRY2" s="46"/>
      <c r="NRZ2" s="46"/>
      <c r="NSA2" s="46"/>
      <c r="NSB2" s="46"/>
      <c r="NSC2" s="46"/>
      <c r="NSD2" s="46"/>
      <c r="NSE2" s="46"/>
      <c r="NSF2" s="46"/>
      <c r="NSG2" s="46"/>
      <c r="NSH2" s="46"/>
      <c r="NSI2" s="46"/>
      <c r="NSJ2" s="46"/>
      <c r="NSK2" s="46"/>
      <c r="NSL2" s="46"/>
      <c r="NSM2" s="46"/>
      <c r="NSN2" s="46"/>
      <c r="NSO2" s="46"/>
      <c r="NSP2" s="46"/>
      <c r="NSQ2" s="46"/>
      <c r="NSR2" s="46"/>
      <c r="NSS2" s="46"/>
      <c r="NST2" s="46"/>
      <c r="NSU2" s="46"/>
      <c r="NSV2" s="46"/>
      <c r="NSW2" s="46"/>
      <c r="NSX2" s="46"/>
      <c r="NSY2" s="46"/>
      <c r="NSZ2" s="46"/>
      <c r="NTA2" s="46"/>
      <c r="NTB2" s="46"/>
      <c r="NTC2" s="46"/>
      <c r="NTD2" s="46"/>
      <c r="NTE2" s="46"/>
      <c r="NTF2" s="46"/>
      <c r="NTG2" s="46"/>
      <c r="NTH2" s="46"/>
      <c r="NTI2" s="46"/>
      <c r="NTJ2" s="46"/>
      <c r="NTK2" s="46"/>
      <c r="NTL2" s="46"/>
      <c r="NTM2" s="46"/>
      <c r="NTN2" s="46"/>
      <c r="NTO2" s="46"/>
      <c r="NTP2" s="46"/>
      <c r="NTQ2" s="46"/>
      <c r="NTR2" s="46"/>
      <c r="NTS2" s="46"/>
      <c r="NTT2" s="46"/>
      <c r="NTU2" s="46"/>
      <c r="NTV2" s="46"/>
      <c r="NTW2" s="46"/>
      <c r="NTX2" s="46"/>
      <c r="NTY2" s="46"/>
      <c r="NTZ2" s="46"/>
      <c r="NUA2" s="46"/>
      <c r="NUB2" s="46"/>
      <c r="NUC2" s="46"/>
      <c r="NUD2" s="46"/>
      <c r="NUE2" s="46"/>
      <c r="NUF2" s="46"/>
      <c r="NUG2" s="46"/>
      <c r="NUH2" s="46"/>
      <c r="NUI2" s="46"/>
      <c r="NUJ2" s="46"/>
      <c r="NUK2" s="46"/>
      <c r="NUL2" s="46"/>
      <c r="NUM2" s="46"/>
      <c r="NUN2" s="46"/>
      <c r="NUO2" s="46"/>
      <c r="NUP2" s="46"/>
      <c r="NUQ2" s="46"/>
      <c r="NUR2" s="46"/>
      <c r="NUS2" s="46"/>
      <c r="NUT2" s="46"/>
      <c r="NUU2" s="46"/>
      <c r="NUV2" s="46"/>
      <c r="NUW2" s="46"/>
      <c r="NUX2" s="46"/>
      <c r="NUY2" s="46"/>
      <c r="NUZ2" s="46"/>
      <c r="NVA2" s="46"/>
      <c r="NVB2" s="46"/>
      <c r="NVC2" s="46"/>
      <c r="NVD2" s="46"/>
      <c r="NVE2" s="46"/>
      <c r="NVF2" s="46"/>
      <c r="NVG2" s="46"/>
      <c r="NVH2" s="46"/>
      <c r="NVI2" s="46"/>
      <c r="NVJ2" s="46"/>
      <c r="NVK2" s="46"/>
      <c r="NVL2" s="46"/>
      <c r="NVM2" s="46"/>
      <c r="NVN2" s="46"/>
      <c r="NVO2" s="46"/>
      <c r="NVP2" s="46"/>
      <c r="NVQ2" s="46"/>
      <c r="NVR2" s="46"/>
      <c r="NVS2" s="46"/>
      <c r="NVT2" s="46"/>
      <c r="NVU2" s="46"/>
      <c r="NVV2" s="46"/>
      <c r="NVW2" s="46"/>
      <c r="NVX2" s="46"/>
      <c r="NVY2" s="46"/>
      <c r="NVZ2" s="46"/>
      <c r="NWA2" s="46"/>
      <c r="NWB2" s="46"/>
      <c r="NWC2" s="46"/>
      <c r="NWD2" s="46"/>
      <c r="NWE2" s="46"/>
      <c r="NWF2" s="46"/>
      <c r="NWG2" s="46"/>
      <c r="NWH2" s="46"/>
      <c r="NWI2" s="46"/>
      <c r="NWJ2" s="46"/>
      <c r="NWK2" s="46"/>
      <c r="NWL2" s="46"/>
      <c r="NWM2" s="46"/>
      <c r="NWN2" s="46"/>
      <c r="NWO2" s="46"/>
      <c r="NWP2" s="46"/>
      <c r="NWQ2" s="46"/>
      <c r="NWR2" s="46"/>
      <c r="NWS2" s="46"/>
      <c r="NWT2" s="46"/>
      <c r="NWU2" s="46"/>
      <c r="NWV2" s="46"/>
      <c r="NWW2" s="46"/>
      <c r="NWX2" s="46"/>
      <c r="NWY2" s="46"/>
      <c r="NWZ2" s="46"/>
      <c r="NXA2" s="46"/>
      <c r="NXB2" s="46"/>
      <c r="NXC2" s="46"/>
      <c r="NXD2" s="46"/>
      <c r="NXE2" s="46"/>
      <c r="NXF2" s="46"/>
      <c r="NXG2" s="46"/>
      <c r="NXH2" s="46"/>
      <c r="NXI2" s="46"/>
      <c r="NXJ2" s="46"/>
      <c r="NXK2" s="46"/>
      <c r="NXL2" s="46"/>
      <c r="NXM2" s="46"/>
      <c r="NXN2" s="46"/>
      <c r="NXO2" s="46"/>
      <c r="NXP2" s="46"/>
      <c r="NXQ2" s="46"/>
      <c r="NXR2" s="46"/>
      <c r="NXS2" s="46"/>
      <c r="NXT2" s="46"/>
      <c r="NXU2" s="46"/>
      <c r="NXV2" s="46"/>
      <c r="NXW2" s="46"/>
      <c r="NXX2" s="46"/>
      <c r="NXY2" s="46"/>
      <c r="NXZ2" s="46"/>
      <c r="NYA2" s="46"/>
      <c r="NYB2" s="46"/>
      <c r="NYC2" s="46"/>
      <c r="NYD2" s="46"/>
      <c r="NYE2" s="46"/>
      <c r="NYF2" s="46"/>
      <c r="NYG2" s="46"/>
      <c r="NYH2" s="46"/>
      <c r="NYI2" s="46"/>
      <c r="NYJ2" s="46"/>
      <c r="NYK2" s="46"/>
      <c r="NYL2" s="46"/>
      <c r="NYM2" s="46"/>
      <c r="NYN2" s="46"/>
      <c r="NYO2" s="46"/>
      <c r="NYP2" s="46"/>
      <c r="NYQ2" s="46"/>
      <c r="NYR2" s="46"/>
      <c r="NYS2" s="46"/>
      <c r="NYT2" s="46"/>
      <c r="NYU2" s="46"/>
      <c r="NYV2" s="46"/>
      <c r="NYW2" s="46"/>
      <c r="NYX2" s="46"/>
      <c r="NYY2" s="46"/>
      <c r="NYZ2" s="46"/>
      <c r="NZA2" s="46"/>
      <c r="NZB2" s="46"/>
      <c r="NZC2" s="46"/>
      <c r="NZD2" s="46"/>
      <c r="NZE2" s="46"/>
      <c r="NZF2" s="46"/>
      <c r="NZG2" s="46"/>
      <c r="NZH2" s="46"/>
      <c r="NZI2" s="46"/>
      <c r="NZJ2" s="46"/>
      <c r="NZK2" s="46"/>
      <c r="NZL2" s="46"/>
      <c r="NZM2" s="46"/>
      <c r="NZN2" s="46"/>
      <c r="NZO2" s="46"/>
      <c r="NZP2" s="46"/>
      <c r="NZQ2" s="46"/>
      <c r="NZR2" s="46"/>
      <c r="NZS2" s="46"/>
      <c r="NZT2" s="46"/>
      <c r="NZU2" s="46"/>
      <c r="NZV2" s="46"/>
      <c r="NZW2" s="46"/>
      <c r="NZX2" s="46"/>
      <c r="NZY2" s="46"/>
      <c r="NZZ2" s="46"/>
      <c r="OAA2" s="46"/>
      <c r="OAB2" s="46"/>
      <c r="OAC2" s="46"/>
      <c r="OAD2" s="46"/>
      <c r="OAE2" s="46"/>
      <c r="OAF2" s="46"/>
      <c r="OAG2" s="46"/>
      <c r="OAH2" s="46"/>
      <c r="OAI2" s="46"/>
      <c r="OAJ2" s="46"/>
      <c r="OAK2" s="46"/>
      <c r="OAL2" s="46"/>
      <c r="OAM2" s="46"/>
      <c r="OAN2" s="46"/>
      <c r="OAO2" s="46"/>
      <c r="OAP2" s="46"/>
      <c r="OAQ2" s="46"/>
      <c r="OAR2" s="46"/>
      <c r="OAS2" s="46"/>
      <c r="OAT2" s="46"/>
      <c r="OAU2" s="46"/>
      <c r="OAV2" s="46"/>
      <c r="OAW2" s="46"/>
      <c r="OAX2" s="46"/>
      <c r="OAY2" s="46"/>
      <c r="OAZ2" s="46"/>
      <c r="OBA2" s="46"/>
      <c r="OBB2" s="46"/>
      <c r="OBC2" s="46"/>
      <c r="OBD2" s="46"/>
      <c r="OBE2" s="46"/>
      <c r="OBF2" s="46"/>
      <c r="OBG2" s="46"/>
      <c r="OBH2" s="46"/>
      <c r="OBI2" s="46"/>
      <c r="OBJ2" s="46"/>
      <c r="OBK2" s="46"/>
      <c r="OBL2" s="46"/>
      <c r="OBM2" s="46"/>
      <c r="OBN2" s="46"/>
      <c r="OBO2" s="46"/>
      <c r="OBP2" s="46"/>
      <c r="OBQ2" s="46"/>
      <c r="OBR2" s="46"/>
      <c r="OBS2" s="46"/>
      <c r="OBT2" s="46"/>
      <c r="OBU2" s="46"/>
      <c r="OBV2" s="46"/>
      <c r="OBW2" s="46"/>
      <c r="OBX2" s="46"/>
      <c r="OBY2" s="46"/>
      <c r="OBZ2" s="46"/>
      <c r="OCA2" s="46"/>
      <c r="OCB2" s="46"/>
      <c r="OCC2" s="46"/>
      <c r="OCD2" s="46"/>
      <c r="OCE2" s="46"/>
      <c r="OCF2" s="46"/>
      <c r="OCG2" s="46"/>
      <c r="OCH2" s="46"/>
      <c r="OCI2" s="46"/>
      <c r="OCJ2" s="46"/>
      <c r="OCK2" s="46"/>
      <c r="OCL2" s="46"/>
      <c r="OCM2" s="46"/>
      <c r="OCN2" s="46"/>
      <c r="OCO2" s="46"/>
      <c r="OCP2" s="46"/>
      <c r="OCQ2" s="46"/>
      <c r="OCR2" s="46"/>
      <c r="OCS2" s="46"/>
      <c r="OCT2" s="46"/>
      <c r="OCU2" s="46"/>
      <c r="OCV2" s="46"/>
      <c r="OCW2" s="46"/>
      <c r="OCX2" s="46"/>
      <c r="OCY2" s="46"/>
      <c r="OCZ2" s="46"/>
      <c r="ODA2" s="46"/>
      <c r="ODB2" s="46"/>
      <c r="ODC2" s="46"/>
      <c r="ODD2" s="46"/>
      <c r="ODE2" s="46"/>
      <c r="ODF2" s="46"/>
      <c r="ODG2" s="46"/>
      <c r="ODH2" s="46"/>
      <c r="ODI2" s="46"/>
      <c r="ODJ2" s="46"/>
      <c r="ODK2" s="46"/>
      <c r="ODL2" s="46"/>
      <c r="ODM2" s="46"/>
      <c r="ODN2" s="46"/>
      <c r="ODO2" s="46"/>
      <c r="ODP2" s="46"/>
      <c r="ODQ2" s="46"/>
      <c r="ODR2" s="46"/>
      <c r="ODS2" s="46"/>
      <c r="ODT2" s="46"/>
      <c r="ODU2" s="46"/>
      <c r="ODV2" s="46"/>
      <c r="ODW2" s="46"/>
      <c r="ODX2" s="46"/>
      <c r="ODY2" s="46"/>
      <c r="ODZ2" s="46"/>
      <c r="OEA2" s="46"/>
      <c r="OEB2" s="46"/>
      <c r="OEC2" s="46"/>
      <c r="OED2" s="46"/>
      <c r="OEE2" s="46"/>
      <c r="OEF2" s="46"/>
      <c r="OEG2" s="46"/>
      <c r="OEH2" s="46"/>
      <c r="OEI2" s="46"/>
      <c r="OEJ2" s="46"/>
      <c r="OEK2" s="46"/>
      <c r="OEL2" s="46"/>
      <c r="OEM2" s="46"/>
      <c r="OEN2" s="46"/>
      <c r="OEO2" s="46"/>
      <c r="OEP2" s="46"/>
      <c r="OEQ2" s="46"/>
      <c r="OER2" s="46"/>
      <c r="OES2" s="46"/>
      <c r="OET2" s="46"/>
      <c r="OEU2" s="46"/>
      <c r="OEV2" s="46"/>
      <c r="OEW2" s="46"/>
      <c r="OEX2" s="46"/>
      <c r="OEY2" s="46"/>
      <c r="OEZ2" s="46"/>
      <c r="OFA2" s="46"/>
      <c r="OFB2" s="46"/>
      <c r="OFC2" s="46"/>
      <c r="OFD2" s="46"/>
      <c r="OFE2" s="46"/>
      <c r="OFF2" s="46"/>
      <c r="OFG2" s="46"/>
      <c r="OFH2" s="46"/>
      <c r="OFI2" s="46"/>
      <c r="OFJ2" s="46"/>
      <c r="OFK2" s="46"/>
      <c r="OFL2" s="46"/>
      <c r="OFM2" s="46"/>
      <c r="OFN2" s="46"/>
      <c r="OFO2" s="46"/>
      <c r="OFP2" s="46"/>
      <c r="OFQ2" s="46"/>
      <c r="OFR2" s="46"/>
      <c r="OFS2" s="46"/>
      <c r="OFT2" s="46"/>
      <c r="OFU2" s="46"/>
      <c r="OFV2" s="46"/>
      <c r="OFW2" s="46"/>
      <c r="OFX2" s="46"/>
      <c r="OFY2" s="46"/>
      <c r="OFZ2" s="46"/>
      <c r="OGA2" s="46"/>
      <c r="OGB2" s="46"/>
      <c r="OGC2" s="46"/>
      <c r="OGD2" s="46"/>
      <c r="OGE2" s="46"/>
      <c r="OGF2" s="46"/>
      <c r="OGG2" s="46"/>
      <c r="OGH2" s="46"/>
      <c r="OGI2" s="46"/>
      <c r="OGJ2" s="46"/>
      <c r="OGK2" s="46"/>
      <c r="OGL2" s="46"/>
      <c r="OGM2" s="46"/>
      <c r="OGN2" s="46"/>
      <c r="OGO2" s="46"/>
      <c r="OGP2" s="46"/>
      <c r="OGQ2" s="46"/>
      <c r="OGR2" s="46"/>
      <c r="OGS2" s="46"/>
      <c r="OGT2" s="46"/>
      <c r="OGU2" s="46"/>
      <c r="OGV2" s="46"/>
      <c r="OGW2" s="46"/>
      <c r="OGX2" s="46"/>
      <c r="OGY2" s="46"/>
      <c r="OGZ2" s="46"/>
      <c r="OHA2" s="46"/>
      <c r="OHB2" s="46"/>
      <c r="OHC2" s="46"/>
      <c r="OHD2" s="46"/>
      <c r="OHE2" s="46"/>
      <c r="OHF2" s="46"/>
      <c r="OHG2" s="46"/>
      <c r="OHH2" s="46"/>
      <c r="OHI2" s="46"/>
      <c r="OHJ2" s="46"/>
      <c r="OHK2" s="46"/>
      <c r="OHL2" s="46"/>
      <c r="OHM2" s="46"/>
      <c r="OHN2" s="46"/>
      <c r="OHO2" s="46"/>
      <c r="OHP2" s="46"/>
      <c r="OHQ2" s="46"/>
      <c r="OHR2" s="46"/>
      <c r="OHS2" s="46"/>
      <c r="OHT2" s="46"/>
      <c r="OHU2" s="46"/>
      <c r="OHV2" s="46"/>
      <c r="OHW2" s="46"/>
      <c r="OHX2" s="46"/>
      <c r="OHY2" s="46"/>
      <c r="OHZ2" s="46"/>
      <c r="OIA2" s="46"/>
      <c r="OIB2" s="46"/>
      <c r="OIC2" s="46"/>
      <c r="OID2" s="46"/>
      <c r="OIE2" s="46"/>
      <c r="OIF2" s="46"/>
      <c r="OIG2" s="46"/>
      <c r="OIH2" s="46"/>
      <c r="OII2" s="46"/>
      <c r="OIJ2" s="46"/>
      <c r="OIK2" s="46"/>
      <c r="OIL2" s="46"/>
      <c r="OIM2" s="46"/>
      <c r="OIN2" s="46"/>
      <c r="OIO2" s="46"/>
      <c r="OIP2" s="46"/>
      <c r="OIQ2" s="46"/>
      <c r="OIR2" s="46"/>
      <c r="OIS2" s="46"/>
      <c r="OIT2" s="46"/>
      <c r="OIU2" s="46"/>
      <c r="OIV2" s="46"/>
      <c r="OIW2" s="46"/>
      <c r="OIX2" s="46"/>
      <c r="OIY2" s="46"/>
      <c r="OIZ2" s="46"/>
      <c r="OJA2" s="46"/>
      <c r="OJB2" s="46"/>
      <c r="OJC2" s="46"/>
      <c r="OJD2" s="46"/>
      <c r="OJE2" s="46"/>
      <c r="OJF2" s="46"/>
      <c r="OJG2" s="46"/>
      <c r="OJH2" s="46"/>
      <c r="OJI2" s="46"/>
      <c r="OJJ2" s="46"/>
      <c r="OJK2" s="46"/>
      <c r="OJL2" s="46"/>
      <c r="OJM2" s="46"/>
      <c r="OJN2" s="46"/>
      <c r="OJO2" s="46"/>
      <c r="OJP2" s="46"/>
      <c r="OJQ2" s="46"/>
      <c r="OJR2" s="46"/>
      <c r="OJS2" s="46"/>
      <c r="OJT2" s="46"/>
      <c r="OJU2" s="46"/>
      <c r="OJV2" s="46"/>
      <c r="OJW2" s="46"/>
      <c r="OJX2" s="46"/>
      <c r="OJY2" s="46"/>
      <c r="OJZ2" s="46"/>
      <c r="OKA2" s="46"/>
      <c r="OKB2" s="46"/>
      <c r="OKC2" s="46"/>
      <c r="OKD2" s="46"/>
      <c r="OKE2" s="46"/>
      <c r="OKF2" s="46"/>
      <c r="OKG2" s="46"/>
      <c r="OKH2" s="46"/>
      <c r="OKI2" s="46"/>
      <c r="OKJ2" s="46"/>
      <c r="OKK2" s="46"/>
      <c r="OKL2" s="46"/>
      <c r="OKM2" s="46"/>
      <c r="OKN2" s="46"/>
      <c r="OKO2" s="46"/>
      <c r="OKP2" s="46"/>
      <c r="OKQ2" s="46"/>
      <c r="OKR2" s="46"/>
      <c r="OKS2" s="46"/>
      <c r="OKT2" s="46"/>
      <c r="OKU2" s="46"/>
      <c r="OKV2" s="46"/>
      <c r="OKW2" s="46"/>
      <c r="OKX2" s="46"/>
      <c r="OKY2" s="46"/>
      <c r="OKZ2" s="46"/>
      <c r="OLA2" s="46"/>
      <c r="OLB2" s="46"/>
      <c r="OLC2" s="46"/>
      <c r="OLD2" s="46"/>
      <c r="OLE2" s="46"/>
      <c r="OLF2" s="46"/>
      <c r="OLG2" s="46"/>
      <c r="OLH2" s="46"/>
      <c r="OLI2" s="46"/>
      <c r="OLJ2" s="46"/>
      <c r="OLK2" s="46"/>
      <c r="OLL2" s="46"/>
      <c r="OLM2" s="46"/>
      <c r="OLN2" s="46"/>
      <c r="OLO2" s="46"/>
      <c r="OLP2" s="46"/>
      <c r="OLQ2" s="46"/>
      <c r="OLR2" s="46"/>
      <c r="OLS2" s="46"/>
      <c r="OLT2" s="46"/>
      <c r="OLU2" s="46"/>
      <c r="OLV2" s="46"/>
      <c r="OLW2" s="46"/>
      <c r="OLX2" s="46"/>
      <c r="OLY2" s="46"/>
      <c r="OLZ2" s="46"/>
      <c r="OMA2" s="46"/>
      <c r="OMB2" s="46"/>
      <c r="OMC2" s="46"/>
      <c r="OMD2" s="46"/>
      <c r="OME2" s="46"/>
      <c r="OMF2" s="46"/>
      <c r="OMG2" s="46"/>
      <c r="OMH2" s="46"/>
      <c r="OMI2" s="46"/>
      <c r="OMJ2" s="46"/>
      <c r="OMK2" s="46"/>
      <c r="OML2" s="46"/>
      <c r="OMM2" s="46"/>
      <c r="OMN2" s="46"/>
      <c r="OMO2" s="46"/>
      <c r="OMP2" s="46"/>
      <c r="OMQ2" s="46"/>
      <c r="OMR2" s="46"/>
      <c r="OMS2" s="46"/>
      <c r="OMT2" s="46"/>
      <c r="OMU2" s="46"/>
      <c r="OMV2" s="46"/>
      <c r="OMW2" s="46"/>
      <c r="OMX2" s="46"/>
      <c r="OMY2" s="46"/>
      <c r="OMZ2" s="46"/>
      <c r="ONA2" s="46"/>
      <c r="ONB2" s="46"/>
      <c r="ONC2" s="46"/>
      <c r="OND2" s="46"/>
      <c r="ONE2" s="46"/>
      <c r="ONF2" s="46"/>
      <c r="ONG2" s="46"/>
      <c r="ONH2" s="46"/>
      <c r="ONI2" s="46"/>
      <c r="ONJ2" s="46"/>
      <c r="ONK2" s="46"/>
      <c r="ONL2" s="46"/>
      <c r="ONM2" s="46"/>
      <c r="ONN2" s="46"/>
      <c r="ONO2" s="46"/>
      <c r="ONP2" s="46"/>
      <c r="ONQ2" s="46"/>
      <c r="ONR2" s="46"/>
      <c r="ONS2" s="46"/>
      <c r="ONT2" s="46"/>
      <c r="ONU2" s="46"/>
      <c r="ONV2" s="46"/>
      <c r="ONW2" s="46"/>
      <c r="ONX2" s="46"/>
      <c r="ONY2" s="46"/>
      <c r="ONZ2" s="46"/>
      <c r="OOA2" s="46"/>
      <c r="OOB2" s="46"/>
      <c r="OOC2" s="46"/>
      <c r="OOD2" s="46"/>
      <c r="OOE2" s="46"/>
      <c r="OOF2" s="46"/>
      <c r="OOG2" s="46"/>
      <c r="OOH2" s="46"/>
      <c r="OOI2" s="46"/>
      <c r="OOJ2" s="46"/>
      <c r="OOK2" s="46"/>
      <c r="OOL2" s="46"/>
      <c r="OOM2" s="46"/>
      <c r="OON2" s="46"/>
      <c r="OOO2" s="46"/>
      <c r="OOP2" s="46"/>
      <c r="OOQ2" s="46"/>
      <c r="OOR2" s="46"/>
      <c r="OOS2" s="46"/>
      <c r="OOT2" s="46"/>
      <c r="OOU2" s="46"/>
      <c r="OOV2" s="46"/>
      <c r="OOW2" s="46"/>
      <c r="OOX2" s="46"/>
      <c r="OOY2" s="46"/>
      <c r="OOZ2" s="46"/>
      <c r="OPA2" s="46"/>
      <c r="OPB2" s="46"/>
      <c r="OPC2" s="46"/>
      <c r="OPD2" s="46"/>
      <c r="OPE2" s="46"/>
      <c r="OPF2" s="46"/>
      <c r="OPG2" s="46"/>
      <c r="OPH2" s="46"/>
      <c r="OPI2" s="46"/>
      <c r="OPJ2" s="46"/>
      <c r="OPK2" s="46"/>
      <c r="OPL2" s="46"/>
      <c r="OPM2" s="46"/>
      <c r="OPN2" s="46"/>
      <c r="OPO2" s="46"/>
      <c r="OPP2" s="46"/>
      <c r="OPQ2" s="46"/>
      <c r="OPR2" s="46"/>
      <c r="OPS2" s="46"/>
      <c r="OPT2" s="46"/>
      <c r="OPU2" s="46"/>
      <c r="OPV2" s="46"/>
      <c r="OPW2" s="46"/>
      <c r="OPX2" s="46"/>
      <c r="OPY2" s="46"/>
      <c r="OPZ2" s="46"/>
      <c r="OQA2" s="46"/>
      <c r="OQB2" s="46"/>
      <c r="OQC2" s="46"/>
      <c r="OQD2" s="46"/>
      <c r="OQE2" s="46"/>
      <c r="OQF2" s="46"/>
      <c r="OQG2" s="46"/>
      <c r="OQH2" s="46"/>
      <c r="OQI2" s="46"/>
      <c r="OQJ2" s="46"/>
      <c r="OQK2" s="46"/>
      <c r="OQL2" s="46"/>
      <c r="OQM2" s="46"/>
      <c r="OQN2" s="46"/>
      <c r="OQO2" s="46"/>
      <c r="OQP2" s="46"/>
      <c r="OQQ2" s="46"/>
      <c r="OQR2" s="46"/>
      <c r="OQS2" s="46"/>
      <c r="OQT2" s="46"/>
      <c r="OQU2" s="46"/>
      <c r="OQV2" s="46"/>
      <c r="OQW2" s="46"/>
      <c r="OQX2" s="46"/>
      <c r="OQY2" s="46"/>
      <c r="OQZ2" s="46"/>
      <c r="ORA2" s="46"/>
      <c r="ORB2" s="46"/>
      <c r="ORC2" s="46"/>
      <c r="ORD2" s="46"/>
      <c r="ORE2" s="46"/>
      <c r="ORF2" s="46"/>
      <c r="ORG2" s="46"/>
      <c r="ORH2" s="46"/>
      <c r="ORI2" s="46"/>
      <c r="ORJ2" s="46"/>
      <c r="ORK2" s="46"/>
      <c r="ORL2" s="46"/>
      <c r="ORM2" s="46"/>
      <c r="ORN2" s="46"/>
      <c r="ORO2" s="46"/>
      <c r="ORP2" s="46"/>
      <c r="ORQ2" s="46"/>
      <c r="ORR2" s="46"/>
      <c r="ORS2" s="46"/>
      <c r="ORT2" s="46"/>
      <c r="ORU2" s="46"/>
      <c r="ORV2" s="46"/>
      <c r="ORW2" s="46"/>
      <c r="ORX2" s="46"/>
      <c r="ORY2" s="46"/>
      <c r="ORZ2" s="46"/>
      <c r="OSA2" s="46"/>
      <c r="OSB2" s="46"/>
      <c r="OSC2" s="46"/>
      <c r="OSD2" s="46"/>
      <c r="OSE2" s="46"/>
      <c r="OSF2" s="46"/>
      <c r="OSG2" s="46"/>
      <c r="OSH2" s="46"/>
      <c r="OSI2" s="46"/>
      <c r="OSJ2" s="46"/>
      <c r="OSK2" s="46"/>
      <c r="OSL2" s="46"/>
      <c r="OSM2" s="46"/>
      <c r="OSN2" s="46"/>
      <c r="OSO2" s="46"/>
      <c r="OSP2" s="46"/>
      <c r="OSQ2" s="46"/>
      <c r="OSR2" s="46"/>
      <c r="OSS2" s="46"/>
      <c r="OST2" s="46"/>
      <c r="OSU2" s="46"/>
      <c r="OSV2" s="46"/>
      <c r="OSW2" s="46"/>
      <c r="OSX2" s="46"/>
      <c r="OSY2" s="46"/>
      <c r="OSZ2" s="46"/>
      <c r="OTA2" s="46"/>
      <c r="OTB2" s="46"/>
      <c r="OTC2" s="46"/>
      <c r="OTD2" s="46"/>
      <c r="OTE2" s="46"/>
      <c r="OTF2" s="46"/>
      <c r="OTG2" s="46"/>
      <c r="OTH2" s="46"/>
      <c r="OTI2" s="46"/>
      <c r="OTJ2" s="46"/>
      <c r="OTK2" s="46"/>
      <c r="OTL2" s="46"/>
      <c r="OTM2" s="46"/>
      <c r="OTN2" s="46"/>
      <c r="OTO2" s="46"/>
      <c r="OTP2" s="46"/>
      <c r="OTQ2" s="46"/>
      <c r="OTR2" s="46"/>
      <c r="OTS2" s="46"/>
      <c r="OTT2" s="46"/>
      <c r="OTU2" s="46"/>
      <c r="OTV2" s="46"/>
      <c r="OTW2" s="46"/>
      <c r="OTX2" s="46"/>
      <c r="OTY2" s="46"/>
      <c r="OTZ2" s="46"/>
      <c r="OUA2" s="46"/>
      <c r="OUB2" s="46"/>
      <c r="OUC2" s="46"/>
      <c r="OUD2" s="46"/>
      <c r="OUE2" s="46"/>
      <c r="OUF2" s="46"/>
      <c r="OUG2" s="46"/>
      <c r="OUH2" s="46"/>
      <c r="OUI2" s="46"/>
      <c r="OUJ2" s="46"/>
      <c r="OUK2" s="46"/>
      <c r="OUL2" s="46"/>
      <c r="OUM2" s="46"/>
      <c r="OUN2" s="46"/>
      <c r="OUO2" s="46"/>
      <c r="OUP2" s="46"/>
      <c r="OUQ2" s="46"/>
      <c r="OUR2" s="46"/>
      <c r="OUS2" s="46"/>
      <c r="OUT2" s="46"/>
      <c r="OUU2" s="46"/>
      <c r="OUV2" s="46"/>
      <c r="OUW2" s="46"/>
      <c r="OUX2" s="46"/>
      <c r="OUY2" s="46"/>
      <c r="OUZ2" s="46"/>
      <c r="OVA2" s="46"/>
      <c r="OVB2" s="46"/>
      <c r="OVC2" s="46"/>
      <c r="OVD2" s="46"/>
      <c r="OVE2" s="46"/>
      <c r="OVF2" s="46"/>
      <c r="OVG2" s="46"/>
      <c r="OVH2" s="46"/>
      <c r="OVI2" s="46"/>
      <c r="OVJ2" s="46"/>
      <c r="OVK2" s="46"/>
      <c r="OVL2" s="46"/>
      <c r="OVM2" s="46"/>
      <c r="OVN2" s="46"/>
      <c r="OVO2" s="46"/>
      <c r="OVP2" s="46"/>
      <c r="OVQ2" s="46"/>
      <c r="OVR2" s="46"/>
      <c r="OVS2" s="46"/>
      <c r="OVT2" s="46"/>
      <c r="OVU2" s="46"/>
      <c r="OVV2" s="46"/>
      <c r="OVW2" s="46"/>
      <c r="OVX2" s="46"/>
      <c r="OVY2" s="46"/>
      <c r="OVZ2" s="46"/>
      <c r="OWA2" s="46"/>
      <c r="OWB2" s="46"/>
      <c r="OWC2" s="46"/>
      <c r="OWD2" s="46"/>
      <c r="OWE2" s="46"/>
      <c r="OWF2" s="46"/>
      <c r="OWG2" s="46"/>
      <c r="OWH2" s="46"/>
      <c r="OWI2" s="46"/>
      <c r="OWJ2" s="46"/>
      <c r="OWK2" s="46"/>
      <c r="OWL2" s="46"/>
      <c r="OWM2" s="46"/>
      <c r="OWN2" s="46"/>
      <c r="OWO2" s="46"/>
      <c r="OWP2" s="46"/>
      <c r="OWQ2" s="46"/>
      <c r="OWR2" s="46"/>
      <c r="OWS2" s="46"/>
      <c r="OWT2" s="46"/>
      <c r="OWU2" s="46"/>
      <c r="OWV2" s="46"/>
      <c r="OWW2" s="46"/>
      <c r="OWX2" s="46"/>
      <c r="OWY2" s="46"/>
      <c r="OWZ2" s="46"/>
      <c r="OXA2" s="46"/>
      <c r="OXB2" s="46"/>
      <c r="OXC2" s="46"/>
      <c r="OXD2" s="46"/>
      <c r="OXE2" s="46"/>
      <c r="OXF2" s="46"/>
      <c r="OXG2" s="46"/>
      <c r="OXH2" s="46"/>
      <c r="OXI2" s="46"/>
      <c r="OXJ2" s="46"/>
      <c r="OXK2" s="46"/>
      <c r="OXL2" s="46"/>
      <c r="OXM2" s="46"/>
      <c r="OXN2" s="46"/>
      <c r="OXO2" s="46"/>
      <c r="OXP2" s="46"/>
      <c r="OXQ2" s="46"/>
      <c r="OXR2" s="46"/>
      <c r="OXS2" s="46"/>
      <c r="OXT2" s="46"/>
      <c r="OXU2" s="46"/>
      <c r="OXV2" s="46"/>
      <c r="OXW2" s="46"/>
      <c r="OXX2" s="46"/>
      <c r="OXY2" s="46"/>
      <c r="OXZ2" s="46"/>
      <c r="OYA2" s="46"/>
      <c r="OYB2" s="46"/>
      <c r="OYC2" s="46"/>
      <c r="OYD2" s="46"/>
      <c r="OYE2" s="46"/>
      <c r="OYF2" s="46"/>
      <c r="OYG2" s="46"/>
      <c r="OYH2" s="46"/>
      <c r="OYI2" s="46"/>
      <c r="OYJ2" s="46"/>
      <c r="OYK2" s="46"/>
      <c r="OYL2" s="46"/>
      <c r="OYM2" s="46"/>
      <c r="OYN2" s="46"/>
      <c r="OYO2" s="46"/>
      <c r="OYP2" s="46"/>
      <c r="OYQ2" s="46"/>
      <c r="OYR2" s="46"/>
      <c r="OYS2" s="46"/>
      <c r="OYT2" s="46"/>
      <c r="OYU2" s="46"/>
      <c r="OYV2" s="46"/>
      <c r="OYW2" s="46"/>
      <c r="OYX2" s="46"/>
      <c r="OYY2" s="46"/>
      <c r="OYZ2" s="46"/>
      <c r="OZA2" s="46"/>
      <c r="OZB2" s="46"/>
      <c r="OZC2" s="46"/>
      <c r="OZD2" s="46"/>
      <c r="OZE2" s="46"/>
      <c r="OZF2" s="46"/>
      <c r="OZG2" s="46"/>
      <c r="OZH2" s="46"/>
      <c r="OZI2" s="46"/>
      <c r="OZJ2" s="46"/>
      <c r="OZK2" s="46"/>
      <c r="OZL2" s="46"/>
      <c r="OZM2" s="46"/>
      <c r="OZN2" s="46"/>
      <c r="OZO2" s="46"/>
      <c r="OZP2" s="46"/>
      <c r="OZQ2" s="46"/>
      <c r="OZR2" s="46"/>
      <c r="OZS2" s="46"/>
      <c r="OZT2" s="46"/>
      <c r="OZU2" s="46"/>
      <c r="OZV2" s="46"/>
      <c r="OZW2" s="46"/>
      <c r="OZX2" s="46"/>
      <c r="OZY2" s="46"/>
      <c r="OZZ2" s="46"/>
      <c r="PAA2" s="46"/>
      <c r="PAB2" s="46"/>
      <c r="PAC2" s="46"/>
      <c r="PAD2" s="46"/>
      <c r="PAE2" s="46"/>
      <c r="PAF2" s="46"/>
      <c r="PAG2" s="46"/>
      <c r="PAH2" s="46"/>
      <c r="PAI2" s="46"/>
      <c r="PAJ2" s="46"/>
      <c r="PAK2" s="46"/>
      <c r="PAL2" s="46"/>
      <c r="PAM2" s="46"/>
      <c r="PAN2" s="46"/>
      <c r="PAO2" s="46"/>
      <c r="PAP2" s="46"/>
      <c r="PAQ2" s="46"/>
      <c r="PAR2" s="46"/>
      <c r="PAS2" s="46"/>
      <c r="PAT2" s="46"/>
      <c r="PAU2" s="46"/>
      <c r="PAV2" s="46"/>
      <c r="PAW2" s="46"/>
      <c r="PAX2" s="46"/>
      <c r="PAY2" s="46"/>
      <c r="PAZ2" s="46"/>
      <c r="PBA2" s="46"/>
      <c r="PBB2" s="46"/>
      <c r="PBC2" s="46"/>
      <c r="PBD2" s="46"/>
      <c r="PBE2" s="46"/>
      <c r="PBF2" s="46"/>
      <c r="PBG2" s="46"/>
      <c r="PBH2" s="46"/>
      <c r="PBI2" s="46"/>
      <c r="PBJ2" s="46"/>
      <c r="PBK2" s="46"/>
      <c r="PBL2" s="46"/>
      <c r="PBM2" s="46"/>
      <c r="PBN2" s="46"/>
      <c r="PBO2" s="46"/>
      <c r="PBP2" s="46"/>
      <c r="PBQ2" s="46"/>
      <c r="PBR2" s="46"/>
      <c r="PBS2" s="46"/>
      <c r="PBT2" s="46"/>
      <c r="PBU2" s="46"/>
      <c r="PBV2" s="46"/>
      <c r="PBW2" s="46"/>
      <c r="PBX2" s="46"/>
      <c r="PBY2" s="46"/>
      <c r="PBZ2" s="46"/>
      <c r="PCA2" s="46"/>
      <c r="PCB2" s="46"/>
      <c r="PCC2" s="46"/>
      <c r="PCD2" s="46"/>
      <c r="PCE2" s="46"/>
      <c r="PCF2" s="46"/>
      <c r="PCG2" s="46"/>
      <c r="PCH2" s="46"/>
      <c r="PCI2" s="46"/>
      <c r="PCJ2" s="46"/>
      <c r="PCK2" s="46"/>
      <c r="PCL2" s="46"/>
      <c r="PCM2" s="46"/>
      <c r="PCN2" s="46"/>
      <c r="PCO2" s="46"/>
      <c r="PCP2" s="46"/>
      <c r="PCQ2" s="46"/>
      <c r="PCR2" s="46"/>
      <c r="PCS2" s="46"/>
      <c r="PCT2" s="46"/>
      <c r="PCU2" s="46"/>
      <c r="PCV2" s="46"/>
      <c r="PCW2" s="46"/>
      <c r="PCX2" s="46"/>
      <c r="PCY2" s="46"/>
      <c r="PCZ2" s="46"/>
      <c r="PDA2" s="46"/>
      <c r="PDB2" s="46"/>
      <c r="PDC2" s="46"/>
      <c r="PDD2" s="46"/>
      <c r="PDE2" s="46"/>
      <c r="PDF2" s="46"/>
      <c r="PDG2" s="46"/>
      <c r="PDH2" s="46"/>
      <c r="PDI2" s="46"/>
      <c r="PDJ2" s="46"/>
      <c r="PDK2" s="46"/>
      <c r="PDL2" s="46"/>
      <c r="PDM2" s="46"/>
      <c r="PDN2" s="46"/>
      <c r="PDO2" s="46"/>
      <c r="PDP2" s="46"/>
      <c r="PDQ2" s="46"/>
      <c r="PDR2" s="46"/>
      <c r="PDS2" s="46"/>
      <c r="PDT2" s="46"/>
      <c r="PDU2" s="46"/>
      <c r="PDV2" s="46"/>
      <c r="PDW2" s="46"/>
      <c r="PDX2" s="46"/>
      <c r="PDY2" s="46"/>
      <c r="PDZ2" s="46"/>
      <c r="PEA2" s="46"/>
      <c r="PEB2" s="46"/>
      <c r="PEC2" s="46"/>
      <c r="PED2" s="46"/>
      <c r="PEE2" s="46"/>
      <c r="PEF2" s="46"/>
      <c r="PEG2" s="46"/>
      <c r="PEH2" s="46"/>
      <c r="PEI2" s="46"/>
      <c r="PEJ2" s="46"/>
      <c r="PEK2" s="46"/>
      <c r="PEL2" s="46"/>
      <c r="PEM2" s="46"/>
      <c r="PEN2" s="46"/>
      <c r="PEO2" s="46"/>
      <c r="PEP2" s="46"/>
      <c r="PEQ2" s="46"/>
      <c r="PER2" s="46"/>
      <c r="PES2" s="46"/>
      <c r="PET2" s="46"/>
      <c r="PEU2" s="46"/>
      <c r="PEV2" s="46"/>
      <c r="PEW2" s="46"/>
      <c r="PEX2" s="46"/>
      <c r="PEY2" s="46"/>
      <c r="PEZ2" s="46"/>
      <c r="PFA2" s="46"/>
      <c r="PFB2" s="46"/>
      <c r="PFC2" s="46"/>
      <c r="PFD2" s="46"/>
      <c r="PFE2" s="46"/>
      <c r="PFF2" s="46"/>
      <c r="PFG2" s="46"/>
      <c r="PFH2" s="46"/>
      <c r="PFI2" s="46"/>
      <c r="PFJ2" s="46"/>
      <c r="PFK2" s="46"/>
      <c r="PFL2" s="46"/>
      <c r="PFM2" s="46"/>
      <c r="PFN2" s="46"/>
      <c r="PFO2" s="46"/>
      <c r="PFP2" s="46"/>
      <c r="PFQ2" s="46"/>
      <c r="PFR2" s="46"/>
      <c r="PFS2" s="46"/>
      <c r="PFT2" s="46"/>
      <c r="PFU2" s="46"/>
      <c r="PFV2" s="46"/>
      <c r="PFW2" s="46"/>
      <c r="PFX2" s="46"/>
      <c r="PFY2" s="46"/>
      <c r="PFZ2" s="46"/>
      <c r="PGA2" s="46"/>
      <c r="PGB2" s="46"/>
      <c r="PGC2" s="46"/>
      <c r="PGD2" s="46"/>
      <c r="PGE2" s="46"/>
      <c r="PGF2" s="46"/>
      <c r="PGG2" s="46"/>
      <c r="PGH2" s="46"/>
      <c r="PGI2" s="46"/>
      <c r="PGJ2" s="46"/>
      <c r="PGK2" s="46"/>
      <c r="PGL2" s="46"/>
      <c r="PGM2" s="46"/>
      <c r="PGN2" s="46"/>
      <c r="PGO2" s="46"/>
      <c r="PGP2" s="46"/>
      <c r="PGQ2" s="46"/>
      <c r="PGR2" s="46"/>
      <c r="PGS2" s="46"/>
      <c r="PGT2" s="46"/>
      <c r="PGU2" s="46"/>
      <c r="PGV2" s="46"/>
      <c r="PGW2" s="46"/>
      <c r="PGX2" s="46"/>
      <c r="PGY2" s="46"/>
      <c r="PGZ2" s="46"/>
      <c r="PHA2" s="46"/>
      <c r="PHB2" s="46"/>
      <c r="PHC2" s="46"/>
      <c r="PHD2" s="46"/>
      <c r="PHE2" s="46"/>
      <c r="PHF2" s="46"/>
      <c r="PHG2" s="46"/>
      <c r="PHH2" s="46"/>
      <c r="PHI2" s="46"/>
      <c r="PHJ2" s="46"/>
      <c r="PHK2" s="46"/>
      <c r="PHL2" s="46"/>
      <c r="PHM2" s="46"/>
      <c r="PHN2" s="46"/>
      <c r="PHO2" s="46"/>
      <c r="PHP2" s="46"/>
      <c r="PHQ2" s="46"/>
      <c r="PHR2" s="46"/>
      <c r="PHS2" s="46"/>
      <c r="PHT2" s="46"/>
      <c r="PHU2" s="46"/>
      <c r="PHV2" s="46"/>
      <c r="PHW2" s="46"/>
      <c r="PHX2" s="46"/>
      <c r="PHY2" s="46"/>
      <c r="PHZ2" s="46"/>
      <c r="PIA2" s="46"/>
      <c r="PIB2" s="46"/>
      <c r="PIC2" s="46"/>
      <c r="PID2" s="46"/>
      <c r="PIE2" s="46"/>
      <c r="PIF2" s="46"/>
      <c r="PIG2" s="46"/>
      <c r="PIH2" s="46"/>
      <c r="PII2" s="46"/>
      <c r="PIJ2" s="46"/>
      <c r="PIK2" s="46"/>
      <c r="PIL2" s="46"/>
      <c r="PIM2" s="46"/>
      <c r="PIN2" s="46"/>
      <c r="PIO2" s="46"/>
      <c r="PIP2" s="46"/>
      <c r="PIQ2" s="46"/>
      <c r="PIR2" s="46"/>
      <c r="PIS2" s="46"/>
      <c r="PIT2" s="46"/>
      <c r="PIU2" s="46"/>
      <c r="PIV2" s="46"/>
      <c r="PIW2" s="46"/>
      <c r="PIX2" s="46"/>
      <c r="PIY2" s="46"/>
      <c r="PIZ2" s="46"/>
      <c r="PJA2" s="46"/>
      <c r="PJB2" s="46"/>
      <c r="PJC2" s="46"/>
      <c r="PJD2" s="46"/>
      <c r="PJE2" s="46"/>
      <c r="PJF2" s="46"/>
      <c r="PJG2" s="46"/>
      <c r="PJH2" s="46"/>
      <c r="PJI2" s="46"/>
      <c r="PJJ2" s="46"/>
      <c r="PJK2" s="46"/>
      <c r="PJL2" s="46"/>
      <c r="PJM2" s="46"/>
      <c r="PJN2" s="46"/>
      <c r="PJO2" s="46"/>
      <c r="PJP2" s="46"/>
      <c r="PJQ2" s="46"/>
      <c r="PJR2" s="46"/>
      <c r="PJS2" s="46"/>
      <c r="PJT2" s="46"/>
      <c r="PJU2" s="46"/>
      <c r="PJV2" s="46"/>
      <c r="PJW2" s="46"/>
      <c r="PJX2" s="46"/>
      <c r="PJY2" s="46"/>
      <c r="PJZ2" s="46"/>
      <c r="PKA2" s="46"/>
      <c r="PKB2" s="46"/>
      <c r="PKC2" s="46"/>
      <c r="PKD2" s="46"/>
      <c r="PKE2" s="46"/>
      <c r="PKF2" s="46"/>
      <c r="PKG2" s="46"/>
      <c r="PKH2" s="46"/>
      <c r="PKI2" s="46"/>
      <c r="PKJ2" s="46"/>
      <c r="PKK2" s="46"/>
      <c r="PKL2" s="46"/>
      <c r="PKM2" s="46"/>
      <c r="PKN2" s="46"/>
      <c r="PKO2" s="46"/>
      <c r="PKP2" s="46"/>
      <c r="PKQ2" s="46"/>
      <c r="PKR2" s="46"/>
      <c r="PKS2" s="46"/>
      <c r="PKT2" s="46"/>
      <c r="PKU2" s="46"/>
      <c r="PKV2" s="46"/>
      <c r="PKW2" s="46"/>
      <c r="PKX2" s="46"/>
      <c r="PKY2" s="46"/>
      <c r="PKZ2" s="46"/>
      <c r="PLA2" s="46"/>
      <c r="PLB2" s="46"/>
      <c r="PLC2" s="46"/>
      <c r="PLD2" s="46"/>
      <c r="PLE2" s="46"/>
      <c r="PLF2" s="46"/>
      <c r="PLG2" s="46"/>
      <c r="PLH2" s="46"/>
      <c r="PLI2" s="46"/>
      <c r="PLJ2" s="46"/>
      <c r="PLK2" s="46"/>
      <c r="PLL2" s="46"/>
      <c r="PLM2" s="46"/>
      <c r="PLN2" s="46"/>
      <c r="PLO2" s="46"/>
      <c r="PLP2" s="46"/>
      <c r="PLQ2" s="46"/>
      <c r="PLR2" s="46"/>
      <c r="PLS2" s="46"/>
      <c r="PLT2" s="46"/>
      <c r="PLU2" s="46"/>
      <c r="PLV2" s="46"/>
      <c r="PLW2" s="46"/>
      <c r="PLX2" s="46"/>
      <c r="PLY2" s="46"/>
      <c r="PLZ2" s="46"/>
      <c r="PMA2" s="46"/>
      <c r="PMB2" s="46"/>
      <c r="PMC2" s="46"/>
      <c r="PMD2" s="46"/>
      <c r="PME2" s="46"/>
      <c r="PMF2" s="46"/>
      <c r="PMG2" s="46"/>
      <c r="PMH2" s="46"/>
      <c r="PMI2" s="46"/>
      <c r="PMJ2" s="46"/>
      <c r="PMK2" s="46"/>
      <c r="PML2" s="46"/>
      <c r="PMM2" s="46"/>
      <c r="PMN2" s="46"/>
      <c r="PMO2" s="46"/>
      <c r="PMP2" s="46"/>
      <c r="PMQ2" s="46"/>
      <c r="PMR2" s="46"/>
      <c r="PMS2" s="46"/>
      <c r="PMT2" s="46"/>
      <c r="PMU2" s="46"/>
      <c r="PMV2" s="46"/>
      <c r="PMW2" s="46"/>
      <c r="PMX2" s="46"/>
      <c r="PMY2" s="46"/>
      <c r="PMZ2" s="46"/>
      <c r="PNA2" s="46"/>
      <c r="PNB2" s="46"/>
      <c r="PNC2" s="46"/>
      <c r="PND2" s="46"/>
      <c r="PNE2" s="46"/>
      <c r="PNF2" s="46"/>
      <c r="PNG2" s="46"/>
      <c r="PNH2" s="46"/>
      <c r="PNI2" s="46"/>
      <c r="PNJ2" s="46"/>
      <c r="PNK2" s="46"/>
      <c r="PNL2" s="46"/>
      <c r="PNM2" s="46"/>
      <c r="PNN2" s="46"/>
      <c r="PNO2" s="46"/>
      <c r="PNP2" s="46"/>
      <c r="PNQ2" s="46"/>
      <c r="PNR2" s="46"/>
      <c r="PNS2" s="46"/>
      <c r="PNT2" s="46"/>
      <c r="PNU2" s="46"/>
      <c r="PNV2" s="46"/>
      <c r="PNW2" s="46"/>
      <c r="PNX2" s="46"/>
      <c r="PNY2" s="46"/>
      <c r="PNZ2" s="46"/>
      <c r="POA2" s="46"/>
      <c r="POB2" s="46"/>
      <c r="POC2" s="46"/>
      <c r="POD2" s="46"/>
      <c r="POE2" s="46"/>
      <c r="POF2" s="46"/>
      <c r="POG2" s="46"/>
      <c r="POH2" s="46"/>
      <c r="POI2" s="46"/>
      <c r="POJ2" s="46"/>
      <c r="POK2" s="46"/>
      <c r="POL2" s="46"/>
      <c r="POM2" s="46"/>
      <c r="PON2" s="46"/>
      <c r="POO2" s="46"/>
      <c r="POP2" s="46"/>
      <c r="POQ2" s="46"/>
      <c r="POR2" s="46"/>
      <c r="POS2" s="46"/>
      <c r="POT2" s="46"/>
      <c r="POU2" s="46"/>
      <c r="POV2" s="46"/>
      <c r="POW2" s="46"/>
      <c r="POX2" s="46"/>
      <c r="POY2" s="46"/>
      <c r="POZ2" s="46"/>
      <c r="PPA2" s="46"/>
      <c r="PPB2" s="46"/>
      <c r="PPC2" s="46"/>
      <c r="PPD2" s="46"/>
      <c r="PPE2" s="46"/>
      <c r="PPF2" s="46"/>
      <c r="PPG2" s="46"/>
      <c r="PPH2" s="46"/>
      <c r="PPI2" s="46"/>
      <c r="PPJ2" s="46"/>
      <c r="PPK2" s="46"/>
      <c r="PPL2" s="46"/>
      <c r="PPM2" s="46"/>
      <c r="PPN2" s="46"/>
      <c r="PPO2" s="46"/>
      <c r="PPP2" s="46"/>
      <c r="PPQ2" s="46"/>
      <c r="PPR2" s="46"/>
      <c r="PPS2" s="46"/>
      <c r="PPT2" s="46"/>
      <c r="PPU2" s="46"/>
      <c r="PPV2" s="46"/>
      <c r="PPW2" s="46"/>
      <c r="PPX2" s="46"/>
      <c r="PPY2" s="46"/>
      <c r="PPZ2" s="46"/>
      <c r="PQA2" s="46"/>
      <c r="PQB2" s="46"/>
      <c r="PQC2" s="46"/>
      <c r="PQD2" s="46"/>
      <c r="PQE2" s="46"/>
      <c r="PQF2" s="46"/>
      <c r="PQG2" s="46"/>
      <c r="PQH2" s="46"/>
      <c r="PQI2" s="46"/>
      <c r="PQJ2" s="46"/>
      <c r="PQK2" s="46"/>
      <c r="PQL2" s="46"/>
      <c r="PQM2" s="46"/>
      <c r="PQN2" s="46"/>
      <c r="PQO2" s="46"/>
      <c r="PQP2" s="46"/>
      <c r="PQQ2" s="46"/>
      <c r="PQR2" s="46"/>
      <c r="PQS2" s="46"/>
      <c r="PQT2" s="46"/>
      <c r="PQU2" s="46"/>
      <c r="PQV2" s="46"/>
      <c r="PQW2" s="46"/>
      <c r="PQX2" s="46"/>
      <c r="PQY2" s="46"/>
      <c r="PQZ2" s="46"/>
      <c r="PRA2" s="46"/>
      <c r="PRB2" s="46"/>
      <c r="PRC2" s="46"/>
      <c r="PRD2" s="46"/>
      <c r="PRE2" s="46"/>
      <c r="PRF2" s="46"/>
      <c r="PRG2" s="46"/>
      <c r="PRH2" s="46"/>
      <c r="PRI2" s="46"/>
      <c r="PRJ2" s="46"/>
      <c r="PRK2" s="46"/>
      <c r="PRL2" s="46"/>
      <c r="PRM2" s="46"/>
      <c r="PRN2" s="46"/>
      <c r="PRO2" s="46"/>
      <c r="PRP2" s="46"/>
      <c r="PRQ2" s="46"/>
      <c r="PRR2" s="46"/>
      <c r="PRS2" s="46"/>
      <c r="PRT2" s="46"/>
      <c r="PRU2" s="46"/>
      <c r="PRV2" s="46"/>
      <c r="PRW2" s="46"/>
      <c r="PRX2" s="46"/>
      <c r="PRY2" s="46"/>
      <c r="PRZ2" s="46"/>
      <c r="PSA2" s="46"/>
      <c r="PSB2" s="46"/>
      <c r="PSC2" s="46"/>
      <c r="PSD2" s="46"/>
      <c r="PSE2" s="46"/>
      <c r="PSF2" s="46"/>
      <c r="PSG2" s="46"/>
      <c r="PSH2" s="46"/>
      <c r="PSI2" s="46"/>
      <c r="PSJ2" s="46"/>
      <c r="PSK2" s="46"/>
      <c r="PSL2" s="46"/>
      <c r="PSM2" s="46"/>
      <c r="PSN2" s="46"/>
      <c r="PSO2" s="46"/>
      <c r="PSP2" s="46"/>
      <c r="PSQ2" s="46"/>
      <c r="PSR2" s="46"/>
      <c r="PSS2" s="46"/>
      <c r="PST2" s="46"/>
      <c r="PSU2" s="46"/>
      <c r="PSV2" s="46"/>
      <c r="PSW2" s="46"/>
      <c r="PSX2" s="46"/>
      <c r="PSY2" s="46"/>
      <c r="PSZ2" s="46"/>
      <c r="PTA2" s="46"/>
      <c r="PTB2" s="46"/>
      <c r="PTC2" s="46"/>
      <c r="PTD2" s="46"/>
      <c r="PTE2" s="46"/>
      <c r="PTF2" s="46"/>
      <c r="PTG2" s="46"/>
      <c r="PTH2" s="46"/>
      <c r="PTI2" s="46"/>
      <c r="PTJ2" s="46"/>
      <c r="PTK2" s="46"/>
      <c r="PTL2" s="46"/>
      <c r="PTM2" s="46"/>
      <c r="PTN2" s="46"/>
      <c r="PTO2" s="46"/>
      <c r="PTP2" s="46"/>
      <c r="PTQ2" s="46"/>
      <c r="PTR2" s="46"/>
      <c r="PTS2" s="46"/>
      <c r="PTT2" s="46"/>
      <c r="PTU2" s="46"/>
      <c r="PTV2" s="46"/>
      <c r="PTW2" s="46"/>
      <c r="PTX2" s="46"/>
      <c r="PTY2" s="46"/>
      <c r="PTZ2" s="46"/>
      <c r="PUA2" s="46"/>
      <c r="PUB2" s="46"/>
      <c r="PUC2" s="46"/>
      <c r="PUD2" s="46"/>
      <c r="PUE2" s="46"/>
      <c r="PUF2" s="46"/>
      <c r="PUG2" s="46"/>
      <c r="PUH2" s="46"/>
      <c r="PUI2" s="46"/>
      <c r="PUJ2" s="46"/>
      <c r="PUK2" s="46"/>
      <c r="PUL2" s="46"/>
      <c r="PUM2" s="46"/>
      <c r="PUN2" s="46"/>
      <c r="PUO2" s="46"/>
      <c r="PUP2" s="46"/>
      <c r="PUQ2" s="46"/>
      <c r="PUR2" s="46"/>
      <c r="PUS2" s="46"/>
      <c r="PUT2" s="46"/>
      <c r="PUU2" s="46"/>
      <c r="PUV2" s="46"/>
      <c r="PUW2" s="46"/>
      <c r="PUX2" s="46"/>
      <c r="PUY2" s="46"/>
      <c r="PUZ2" s="46"/>
      <c r="PVA2" s="46"/>
      <c r="PVB2" s="46"/>
      <c r="PVC2" s="46"/>
      <c r="PVD2" s="46"/>
      <c r="PVE2" s="46"/>
      <c r="PVF2" s="46"/>
      <c r="PVG2" s="46"/>
      <c r="PVH2" s="46"/>
      <c r="PVI2" s="46"/>
      <c r="PVJ2" s="46"/>
      <c r="PVK2" s="46"/>
      <c r="PVL2" s="46"/>
      <c r="PVM2" s="46"/>
      <c r="PVN2" s="46"/>
      <c r="PVO2" s="46"/>
      <c r="PVP2" s="46"/>
      <c r="PVQ2" s="46"/>
      <c r="PVR2" s="46"/>
      <c r="PVS2" s="46"/>
      <c r="PVT2" s="46"/>
      <c r="PVU2" s="46"/>
      <c r="PVV2" s="46"/>
      <c r="PVW2" s="46"/>
      <c r="PVX2" s="46"/>
      <c r="PVY2" s="46"/>
      <c r="PVZ2" s="46"/>
      <c r="PWA2" s="46"/>
      <c r="PWB2" s="46"/>
      <c r="PWC2" s="46"/>
      <c r="PWD2" s="46"/>
      <c r="PWE2" s="46"/>
      <c r="PWF2" s="46"/>
      <c r="PWG2" s="46"/>
      <c r="PWH2" s="46"/>
      <c r="PWI2" s="46"/>
      <c r="PWJ2" s="46"/>
      <c r="PWK2" s="46"/>
      <c r="PWL2" s="46"/>
      <c r="PWM2" s="46"/>
      <c r="PWN2" s="46"/>
      <c r="PWO2" s="46"/>
      <c r="PWP2" s="46"/>
      <c r="PWQ2" s="46"/>
      <c r="PWR2" s="46"/>
      <c r="PWS2" s="46"/>
      <c r="PWT2" s="46"/>
      <c r="PWU2" s="46"/>
      <c r="PWV2" s="46"/>
      <c r="PWW2" s="46"/>
      <c r="PWX2" s="46"/>
      <c r="PWY2" s="46"/>
      <c r="PWZ2" s="46"/>
      <c r="PXA2" s="46"/>
      <c r="PXB2" s="46"/>
      <c r="PXC2" s="46"/>
      <c r="PXD2" s="46"/>
      <c r="PXE2" s="46"/>
      <c r="PXF2" s="46"/>
      <c r="PXG2" s="46"/>
      <c r="PXH2" s="46"/>
      <c r="PXI2" s="46"/>
      <c r="PXJ2" s="46"/>
      <c r="PXK2" s="46"/>
      <c r="PXL2" s="46"/>
      <c r="PXM2" s="46"/>
      <c r="PXN2" s="46"/>
      <c r="PXO2" s="46"/>
      <c r="PXP2" s="46"/>
      <c r="PXQ2" s="46"/>
      <c r="PXR2" s="46"/>
      <c r="PXS2" s="46"/>
      <c r="PXT2" s="46"/>
      <c r="PXU2" s="46"/>
      <c r="PXV2" s="46"/>
      <c r="PXW2" s="46"/>
      <c r="PXX2" s="46"/>
      <c r="PXY2" s="46"/>
      <c r="PXZ2" s="46"/>
      <c r="PYA2" s="46"/>
      <c r="PYB2" s="46"/>
      <c r="PYC2" s="46"/>
      <c r="PYD2" s="46"/>
      <c r="PYE2" s="46"/>
      <c r="PYF2" s="46"/>
      <c r="PYG2" s="46"/>
      <c r="PYH2" s="46"/>
      <c r="PYI2" s="46"/>
      <c r="PYJ2" s="46"/>
      <c r="PYK2" s="46"/>
      <c r="PYL2" s="46"/>
      <c r="PYM2" s="46"/>
      <c r="PYN2" s="46"/>
      <c r="PYO2" s="46"/>
      <c r="PYP2" s="46"/>
      <c r="PYQ2" s="46"/>
      <c r="PYR2" s="46"/>
      <c r="PYS2" s="46"/>
      <c r="PYT2" s="46"/>
      <c r="PYU2" s="46"/>
      <c r="PYV2" s="46"/>
      <c r="PYW2" s="46"/>
      <c r="PYX2" s="46"/>
      <c r="PYY2" s="46"/>
      <c r="PYZ2" s="46"/>
      <c r="PZA2" s="46"/>
      <c r="PZB2" s="46"/>
      <c r="PZC2" s="46"/>
      <c r="PZD2" s="46"/>
      <c r="PZE2" s="46"/>
      <c r="PZF2" s="46"/>
      <c r="PZG2" s="46"/>
      <c r="PZH2" s="46"/>
      <c r="PZI2" s="46"/>
      <c r="PZJ2" s="46"/>
      <c r="PZK2" s="46"/>
      <c r="PZL2" s="46"/>
      <c r="PZM2" s="46"/>
      <c r="PZN2" s="46"/>
      <c r="PZO2" s="46"/>
      <c r="PZP2" s="46"/>
      <c r="PZQ2" s="46"/>
      <c r="PZR2" s="46"/>
      <c r="PZS2" s="46"/>
      <c r="PZT2" s="46"/>
      <c r="PZU2" s="46"/>
      <c r="PZV2" s="46"/>
      <c r="PZW2" s="46"/>
      <c r="PZX2" s="46"/>
      <c r="PZY2" s="46"/>
      <c r="PZZ2" s="46"/>
      <c r="QAA2" s="46"/>
      <c r="QAB2" s="46"/>
      <c r="QAC2" s="46"/>
      <c r="QAD2" s="46"/>
      <c r="QAE2" s="46"/>
      <c r="QAF2" s="46"/>
      <c r="QAG2" s="46"/>
      <c r="QAH2" s="46"/>
      <c r="QAI2" s="46"/>
      <c r="QAJ2" s="46"/>
      <c r="QAK2" s="46"/>
      <c r="QAL2" s="46"/>
      <c r="QAM2" s="46"/>
      <c r="QAN2" s="46"/>
      <c r="QAO2" s="46"/>
      <c r="QAP2" s="46"/>
      <c r="QAQ2" s="46"/>
      <c r="QAR2" s="46"/>
      <c r="QAS2" s="46"/>
      <c r="QAT2" s="46"/>
      <c r="QAU2" s="46"/>
      <c r="QAV2" s="46"/>
      <c r="QAW2" s="46"/>
      <c r="QAX2" s="46"/>
      <c r="QAY2" s="46"/>
      <c r="QAZ2" s="46"/>
      <c r="QBA2" s="46"/>
      <c r="QBB2" s="46"/>
      <c r="QBC2" s="46"/>
      <c r="QBD2" s="46"/>
      <c r="QBE2" s="46"/>
      <c r="QBF2" s="46"/>
      <c r="QBG2" s="46"/>
      <c r="QBH2" s="46"/>
      <c r="QBI2" s="46"/>
      <c r="QBJ2" s="46"/>
      <c r="QBK2" s="46"/>
      <c r="QBL2" s="46"/>
      <c r="QBM2" s="46"/>
      <c r="QBN2" s="46"/>
      <c r="QBO2" s="46"/>
      <c r="QBP2" s="46"/>
      <c r="QBQ2" s="46"/>
      <c r="QBR2" s="46"/>
      <c r="QBS2" s="46"/>
      <c r="QBT2" s="46"/>
      <c r="QBU2" s="46"/>
      <c r="QBV2" s="46"/>
      <c r="QBW2" s="46"/>
      <c r="QBX2" s="46"/>
      <c r="QBY2" s="46"/>
      <c r="QBZ2" s="46"/>
      <c r="QCA2" s="46"/>
      <c r="QCB2" s="46"/>
      <c r="QCC2" s="46"/>
      <c r="QCD2" s="46"/>
      <c r="QCE2" s="46"/>
      <c r="QCF2" s="46"/>
      <c r="QCG2" s="46"/>
      <c r="QCH2" s="46"/>
      <c r="QCI2" s="46"/>
      <c r="QCJ2" s="46"/>
      <c r="QCK2" s="46"/>
      <c r="QCL2" s="46"/>
      <c r="QCM2" s="46"/>
      <c r="QCN2" s="46"/>
      <c r="QCO2" s="46"/>
      <c r="QCP2" s="46"/>
      <c r="QCQ2" s="46"/>
      <c r="QCR2" s="46"/>
      <c r="QCS2" s="46"/>
      <c r="QCT2" s="46"/>
      <c r="QCU2" s="46"/>
      <c r="QCV2" s="46"/>
      <c r="QCW2" s="46"/>
      <c r="QCX2" s="46"/>
      <c r="QCY2" s="46"/>
      <c r="QCZ2" s="46"/>
      <c r="QDA2" s="46"/>
      <c r="QDB2" s="46"/>
      <c r="QDC2" s="46"/>
      <c r="QDD2" s="46"/>
      <c r="QDE2" s="46"/>
      <c r="QDF2" s="46"/>
      <c r="QDG2" s="46"/>
      <c r="QDH2" s="46"/>
      <c r="QDI2" s="46"/>
      <c r="QDJ2" s="46"/>
      <c r="QDK2" s="46"/>
      <c r="QDL2" s="46"/>
      <c r="QDM2" s="46"/>
      <c r="QDN2" s="46"/>
      <c r="QDO2" s="46"/>
      <c r="QDP2" s="46"/>
      <c r="QDQ2" s="46"/>
      <c r="QDR2" s="46"/>
      <c r="QDS2" s="46"/>
      <c r="QDT2" s="46"/>
      <c r="QDU2" s="46"/>
      <c r="QDV2" s="46"/>
      <c r="QDW2" s="46"/>
      <c r="QDX2" s="46"/>
      <c r="QDY2" s="46"/>
      <c r="QDZ2" s="46"/>
      <c r="QEA2" s="46"/>
      <c r="QEB2" s="46"/>
      <c r="QEC2" s="46"/>
      <c r="QED2" s="46"/>
      <c r="QEE2" s="46"/>
      <c r="QEF2" s="46"/>
      <c r="QEG2" s="46"/>
      <c r="QEH2" s="46"/>
      <c r="QEI2" s="46"/>
      <c r="QEJ2" s="46"/>
      <c r="QEK2" s="46"/>
      <c r="QEL2" s="46"/>
      <c r="QEM2" s="46"/>
      <c r="QEN2" s="46"/>
      <c r="QEO2" s="46"/>
      <c r="QEP2" s="46"/>
      <c r="QEQ2" s="46"/>
      <c r="QER2" s="46"/>
      <c r="QES2" s="46"/>
      <c r="QET2" s="46"/>
      <c r="QEU2" s="46"/>
      <c r="QEV2" s="46"/>
      <c r="QEW2" s="46"/>
      <c r="QEX2" s="46"/>
      <c r="QEY2" s="46"/>
      <c r="QEZ2" s="46"/>
      <c r="QFA2" s="46"/>
      <c r="QFB2" s="46"/>
      <c r="QFC2" s="46"/>
      <c r="QFD2" s="46"/>
      <c r="QFE2" s="46"/>
      <c r="QFF2" s="46"/>
      <c r="QFG2" s="46"/>
      <c r="QFH2" s="46"/>
      <c r="QFI2" s="46"/>
      <c r="QFJ2" s="46"/>
      <c r="QFK2" s="46"/>
      <c r="QFL2" s="46"/>
      <c r="QFM2" s="46"/>
      <c r="QFN2" s="46"/>
      <c r="QFO2" s="46"/>
      <c r="QFP2" s="46"/>
      <c r="QFQ2" s="46"/>
      <c r="QFR2" s="46"/>
      <c r="QFS2" s="46"/>
      <c r="QFT2" s="46"/>
      <c r="QFU2" s="46"/>
      <c r="QFV2" s="46"/>
      <c r="QFW2" s="46"/>
      <c r="QFX2" s="46"/>
      <c r="QFY2" s="46"/>
      <c r="QFZ2" s="46"/>
      <c r="QGA2" s="46"/>
      <c r="QGB2" s="46"/>
      <c r="QGC2" s="46"/>
      <c r="QGD2" s="46"/>
      <c r="QGE2" s="46"/>
      <c r="QGF2" s="46"/>
      <c r="QGG2" s="46"/>
      <c r="QGH2" s="46"/>
      <c r="QGI2" s="46"/>
      <c r="QGJ2" s="46"/>
      <c r="QGK2" s="46"/>
      <c r="QGL2" s="46"/>
      <c r="QGM2" s="46"/>
      <c r="QGN2" s="46"/>
      <c r="QGO2" s="46"/>
      <c r="QGP2" s="46"/>
      <c r="QGQ2" s="46"/>
      <c r="QGR2" s="46"/>
      <c r="QGS2" s="46"/>
      <c r="QGT2" s="46"/>
      <c r="QGU2" s="46"/>
      <c r="QGV2" s="46"/>
      <c r="QGW2" s="46"/>
      <c r="QGX2" s="46"/>
      <c r="QGY2" s="46"/>
      <c r="QGZ2" s="46"/>
      <c r="QHA2" s="46"/>
      <c r="QHB2" s="46"/>
      <c r="QHC2" s="46"/>
      <c r="QHD2" s="46"/>
      <c r="QHE2" s="46"/>
      <c r="QHF2" s="46"/>
      <c r="QHG2" s="46"/>
      <c r="QHH2" s="46"/>
      <c r="QHI2" s="46"/>
      <c r="QHJ2" s="46"/>
      <c r="QHK2" s="46"/>
      <c r="QHL2" s="46"/>
      <c r="QHM2" s="46"/>
      <c r="QHN2" s="46"/>
      <c r="QHO2" s="46"/>
      <c r="QHP2" s="46"/>
      <c r="QHQ2" s="46"/>
      <c r="QHR2" s="46"/>
      <c r="QHS2" s="46"/>
      <c r="QHT2" s="46"/>
      <c r="QHU2" s="46"/>
      <c r="QHV2" s="46"/>
      <c r="QHW2" s="46"/>
      <c r="QHX2" s="46"/>
      <c r="QHY2" s="46"/>
      <c r="QHZ2" s="46"/>
      <c r="QIA2" s="46"/>
      <c r="QIB2" s="46"/>
      <c r="QIC2" s="46"/>
      <c r="QID2" s="46"/>
      <c r="QIE2" s="46"/>
      <c r="QIF2" s="46"/>
      <c r="QIG2" s="46"/>
      <c r="QIH2" s="46"/>
      <c r="QII2" s="46"/>
      <c r="QIJ2" s="46"/>
      <c r="QIK2" s="46"/>
      <c r="QIL2" s="46"/>
      <c r="QIM2" s="46"/>
      <c r="QIN2" s="46"/>
      <c r="QIO2" s="46"/>
      <c r="QIP2" s="46"/>
      <c r="QIQ2" s="46"/>
      <c r="QIR2" s="46"/>
      <c r="QIS2" s="46"/>
      <c r="QIT2" s="46"/>
      <c r="QIU2" s="46"/>
      <c r="QIV2" s="46"/>
      <c r="QIW2" s="46"/>
      <c r="QIX2" s="46"/>
      <c r="QIY2" s="46"/>
      <c r="QIZ2" s="46"/>
      <c r="QJA2" s="46"/>
      <c r="QJB2" s="46"/>
      <c r="QJC2" s="46"/>
      <c r="QJD2" s="46"/>
      <c r="QJE2" s="46"/>
      <c r="QJF2" s="46"/>
      <c r="QJG2" s="46"/>
      <c r="QJH2" s="46"/>
      <c r="QJI2" s="46"/>
      <c r="QJJ2" s="46"/>
      <c r="QJK2" s="46"/>
      <c r="QJL2" s="46"/>
      <c r="QJM2" s="46"/>
      <c r="QJN2" s="46"/>
      <c r="QJO2" s="46"/>
      <c r="QJP2" s="46"/>
      <c r="QJQ2" s="46"/>
      <c r="QJR2" s="46"/>
      <c r="QJS2" s="46"/>
      <c r="QJT2" s="46"/>
      <c r="QJU2" s="46"/>
      <c r="QJV2" s="46"/>
      <c r="QJW2" s="46"/>
      <c r="QJX2" s="46"/>
      <c r="QJY2" s="46"/>
      <c r="QJZ2" s="46"/>
      <c r="QKA2" s="46"/>
      <c r="QKB2" s="46"/>
      <c r="QKC2" s="46"/>
      <c r="QKD2" s="46"/>
      <c r="QKE2" s="46"/>
      <c r="QKF2" s="46"/>
      <c r="QKG2" s="46"/>
      <c r="QKH2" s="46"/>
      <c r="QKI2" s="46"/>
      <c r="QKJ2" s="46"/>
      <c r="QKK2" s="46"/>
      <c r="QKL2" s="46"/>
      <c r="QKM2" s="46"/>
      <c r="QKN2" s="46"/>
      <c r="QKO2" s="46"/>
      <c r="QKP2" s="46"/>
      <c r="QKQ2" s="46"/>
      <c r="QKR2" s="46"/>
      <c r="QKS2" s="46"/>
      <c r="QKT2" s="46"/>
      <c r="QKU2" s="46"/>
      <c r="QKV2" s="46"/>
      <c r="QKW2" s="46"/>
      <c r="QKX2" s="46"/>
      <c r="QKY2" s="46"/>
      <c r="QKZ2" s="46"/>
      <c r="QLA2" s="46"/>
      <c r="QLB2" s="46"/>
      <c r="QLC2" s="46"/>
      <c r="QLD2" s="46"/>
      <c r="QLE2" s="46"/>
      <c r="QLF2" s="46"/>
      <c r="QLG2" s="46"/>
      <c r="QLH2" s="46"/>
      <c r="QLI2" s="46"/>
      <c r="QLJ2" s="46"/>
      <c r="QLK2" s="46"/>
      <c r="QLL2" s="46"/>
      <c r="QLM2" s="46"/>
      <c r="QLN2" s="46"/>
      <c r="QLO2" s="46"/>
      <c r="QLP2" s="46"/>
      <c r="QLQ2" s="46"/>
      <c r="QLR2" s="46"/>
      <c r="QLS2" s="46"/>
      <c r="QLT2" s="46"/>
      <c r="QLU2" s="46"/>
      <c r="QLV2" s="46"/>
      <c r="QLW2" s="46"/>
      <c r="QLX2" s="46"/>
      <c r="QLY2" s="46"/>
      <c r="QLZ2" s="46"/>
      <c r="QMA2" s="46"/>
      <c r="QMB2" s="46"/>
      <c r="QMC2" s="46"/>
      <c r="QMD2" s="46"/>
      <c r="QME2" s="46"/>
      <c r="QMF2" s="46"/>
      <c r="QMG2" s="46"/>
      <c r="QMH2" s="46"/>
      <c r="QMI2" s="46"/>
      <c r="QMJ2" s="46"/>
      <c r="QMK2" s="46"/>
      <c r="QML2" s="46"/>
      <c r="QMM2" s="46"/>
      <c r="QMN2" s="46"/>
      <c r="QMO2" s="46"/>
      <c r="QMP2" s="46"/>
      <c r="QMQ2" s="46"/>
      <c r="QMR2" s="46"/>
      <c r="QMS2" s="46"/>
      <c r="QMT2" s="46"/>
      <c r="QMU2" s="46"/>
      <c r="QMV2" s="46"/>
      <c r="QMW2" s="46"/>
      <c r="QMX2" s="46"/>
      <c r="QMY2" s="46"/>
      <c r="QMZ2" s="46"/>
      <c r="QNA2" s="46"/>
      <c r="QNB2" s="46"/>
      <c r="QNC2" s="46"/>
      <c r="QND2" s="46"/>
      <c r="QNE2" s="46"/>
      <c r="QNF2" s="46"/>
      <c r="QNG2" s="46"/>
      <c r="QNH2" s="46"/>
      <c r="QNI2" s="46"/>
      <c r="QNJ2" s="46"/>
      <c r="QNK2" s="46"/>
      <c r="QNL2" s="46"/>
      <c r="QNM2" s="46"/>
      <c r="QNN2" s="46"/>
      <c r="QNO2" s="46"/>
      <c r="QNP2" s="46"/>
      <c r="QNQ2" s="46"/>
      <c r="QNR2" s="46"/>
      <c r="QNS2" s="46"/>
      <c r="QNT2" s="46"/>
      <c r="QNU2" s="46"/>
      <c r="QNV2" s="46"/>
      <c r="QNW2" s="46"/>
      <c r="QNX2" s="46"/>
      <c r="QNY2" s="46"/>
      <c r="QNZ2" s="46"/>
      <c r="QOA2" s="46"/>
      <c r="QOB2" s="46"/>
      <c r="QOC2" s="46"/>
      <c r="QOD2" s="46"/>
      <c r="QOE2" s="46"/>
      <c r="QOF2" s="46"/>
      <c r="QOG2" s="46"/>
      <c r="QOH2" s="46"/>
      <c r="QOI2" s="46"/>
      <c r="QOJ2" s="46"/>
      <c r="QOK2" s="46"/>
      <c r="QOL2" s="46"/>
      <c r="QOM2" s="46"/>
      <c r="QON2" s="46"/>
      <c r="QOO2" s="46"/>
      <c r="QOP2" s="46"/>
      <c r="QOQ2" s="46"/>
      <c r="QOR2" s="46"/>
      <c r="QOS2" s="46"/>
      <c r="QOT2" s="46"/>
      <c r="QOU2" s="46"/>
      <c r="QOV2" s="46"/>
      <c r="QOW2" s="46"/>
      <c r="QOX2" s="46"/>
      <c r="QOY2" s="46"/>
      <c r="QOZ2" s="46"/>
      <c r="QPA2" s="46"/>
      <c r="QPB2" s="46"/>
      <c r="QPC2" s="46"/>
      <c r="QPD2" s="46"/>
      <c r="QPE2" s="46"/>
      <c r="QPF2" s="46"/>
      <c r="QPG2" s="46"/>
      <c r="QPH2" s="46"/>
      <c r="QPI2" s="46"/>
      <c r="QPJ2" s="46"/>
      <c r="QPK2" s="46"/>
      <c r="QPL2" s="46"/>
      <c r="QPM2" s="46"/>
      <c r="QPN2" s="46"/>
      <c r="QPO2" s="46"/>
      <c r="QPP2" s="46"/>
      <c r="QPQ2" s="46"/>
      <c r="QPR2" s="46"/>
      <c r="QPS2" s="46"/>
      <c r="QPT2" s="46"/>
      <c r="QPU2" s="46"/>
      <c r="QPV2" s="46"/>
      <c r="QPW2" s="46"/>
      <c r="QPX2" s="46"/>
      <c r="QPY2" s="46"/>
      <c r="QPZ2" s="46"/>
      <c r="QQA2" s="46"/>
      <c r="QQB2" s="46"/>
      <c r="QQC2" s="46"/>
      <c r="QQD2" s="46"/>
      <c r="QQE2" s="46"/>
      <c r="QQF2" s="46"/>
      <c r="QQG2" s="46"/>
      <c r="QQH2" s="46"/>
      <c r="QQI2" s="46"/>
      <c r="QQJ2" s="46"/>
      <c r="QQK2" s="46"/>
      <c r="QQL2" s="46"/>
      <c r="QQM2" s="46"/>
      <c r="QQN2" s="46"/>
      <c r="QQO2" s="46"/>
      <c r="QQP2" s="46"/>
      <c r="QQQ2" s="46"/>
      <c r="QQR2" s="46"/>
      <c r="QQS2" s="46"/>
      <c r="QQT2" s="46"/>
      <c r="QQU2" s="46"/>
      <c r="QQV2" s="46"/>
      <c r="QQW2" s="46"/>
      <c r="QQX2" s="46"/>
      <c r="QQY2" s="46"/>
      <c r="QQZ2" s="46"/>
      <c r="QRA2" s="46"/>
      <c r="QRB2" s="46"/>
      <c r="QRC2" s="46"/>
      <c r="QRD2" s="46"/>
      <c r="QRE2" s="46"/>
      <c r="QRF2" s="46"/>
      <c r="QRG2" s="46"/>
      <c r="QRH2" s="46"/>
      <c r="QRI2" s="46"/>
      <c r="QRJ2" s="46"/>
      <c r="QRK2" s="46"/>
      <c r="QRL2" s="46"/>
      <c r="QRM2" s="46"/>
      <c r="QRN2" s="46"/>
      <c r="QRO2" s="46"/>
      <c r="QRP2" s="46"/>
      <c r="QRQ2" s="46"/>
      <c r="QRR2" s="46"/>
      <c r="QRS2" s="46"/>
      <c r="QRT2" s="46"/>
      <c r="QRU2" s="46"/>
      <c r="QRV2" s="46"/>
      <c r="QRW2" s="46"/>
      <c r="QRX2" s="46"/>
      <c r="QRY2" s="46"/>
      <c r="QRZ2" s="46"/>
      <c r="QSA2" s="46"/>
      <c r="QSB2" s="46"/>
      <c r="QSC2" s="46"/>
      <c r="QSD2" s="46"/>
      <c r="QSE2" s="46"/>
      <c r="QSF2" s="46"/>
      <c r="QSG2" s="46"/>
      <c r="QSH2" s="46"/>
      <c r="QSI2" s="46"/>
      <c r="QSJ2" s="46"/>
      <c r="QSK2" s="46"/>
      <c r="QSL2" s="46"/>
      <c r="QSM2" s="46"/>
      <c r="QSN2" s="46"/>
      <c r="QSO2" s="46"/>
      <c r="QSP2" s="46"/>
      <c r="QSQ2" s="46"/>
      <c r="QSR2" s="46"/>
      <c r="QSS2" s="46"/>
      <c r="QST2" s="46"/>
      <c r="QSU2" s="46"/>
      <c r="QSV2" s="46"/>
      <c r="QSW2" s="46"/>
      <c r="QSX2" s="46"/>
      <c r="QSY2" s="46"/>
      <c r="QSZ2" s="46"/>
      <c r="QTA2" s="46"/>
      <c r="QTB2" s="46"/>
      <c r="QTC2" s="46"/>
      <c r="QTD2" s="46"/>
      <c r="QTE2" s="46"/>
      <c r="QTF2" s="46"/>
      <c r="QTG2" s="46"/>
      <c r="QTH2" s="46"/>
      <c r="QTI2" s="46"/>
      <c r="QTJ2" s="46"/>
      <c r="QTK2" s="46"/>
      <c r="QTL2" s="46"/>
      <c r="QTM2" s="46"/>
      <c r="QTN2" s="46"/>
      <c r="QTO2" s="46"/>
      <c r="QTP2" s="46"/>
      <c r="QTQ2" s="46"/>
      <c r="QTR2" s="46"/>
      <c r="QTS2" s="46"/>
      <c r="QTT2" s="46"/>
      <c r="QTU2" s="46"/>
      <c r="QTV2" s="46"/>
      <c r="QTW2" s="46"/>
      <c r="QTX2" s="46"/>
      <c r="QTY2" s="46"/>
      <c r="QTZ2" s="46"/>
      <c r="QUA2" s="46"/>
      <c r="QUB2" s="46"/>
      <c r="QUC2" s="46"/>
      <c r="QUD2" s="46"/>
      <c r="QUE2" s="46"/>
      <c r="QUF2" s="46"/>
      <c r="QUG2" s="46"/>
      <c r="QUH2" s="46"/>
      <c r="QUI2" s="46"/>
      <c r="QUJ2" s="46"/>
      <c r="QUK2" s="46"/>
      <c r="QUL2" s="46"/>
      <c r="QUM2" s="46"/>
      <c r="QUN2" s="46"/>
      <c r="QUO2" s="46"/>
      <c r="QUP2" s="46"/>
      <c r="QUQ2" s="46"/>
      <c r="QUR2" s="46"/>
      <c r="QUS2" s="46"/>
      <c r="QUT2" s="46"/>
      <c r="QUU2" s="46"/>
      <c r="QUV2" s="46"/>
      <c r="QUW2" s="46"/>
      <c r="QUX2" s="46"/>
      <c r="QUY2" s="46"/>
      <c r="QUZ2" s="46"/>
      <c r="QVA2" s="46"/>
      <c r="QVB2" s="46"/>
      <c r="QVC2" s="46"/>
      <c r="QVD2" s="46"/>
      <c r="QVE2" s="46"/>
      <c r="QVF2" s="46"/>
      <c r="QVG2" s="46"/>
      <c r="QVH2" s="46"/>
      <c r="QVI2" s="46"/>
      <c r="QVJ2" s="46"/>
      <c r="QVK2" s="46"/>
      <c r="QVL2" s="46"/>
      <c r="QVM2" s="46"/>
      <c r="QVN2" s="46"/>
      <c r="QVO2" s="46"/>
      <c r="QVP2" s="46"/>
      <c r="QVQ2" s="46"/>
      <c r="QVR2" s="46"/>
      <c r="QVS2" s="46"/>
      <c r="QVT2" s="46"/>
      <c r="QVU2" s="46"/>
      <c r="QVV2" s="46"/>
      <c r="QVW2" s="46"/>
      <c r="QVX2" s="46"/>
      <c r="QVY2" s="46"/>
      <c r="QVZ2" s="46"/>
      <c r="QWA2" s="46"/>
      <c r="QWB2" s="46"/>
      <c r="QWC2" s="46"/>
      <c r="QWD2" s="46"/>
      <c r="QWE2" s="46"/>
      <c r="QWF2" s="46"/>
      <c r="QWG2" s="46"/>
      <c r="QWH2" s="46"/>
      <c r="QWI2" s="46"/>
      <c r="QWJ2" s="46"/>
      <c r="QWK2" s="46"/>
      <c r="QWL2" s="46"/>
      <c r="QWM2" s="46"/>
      <c r="QWN2" s="46"/>
      <c r="QWO2" s="46"/>
      <c r="QWP2" s="46"/>
      <c r="QWQ2" s="46"/>
      <c r="QWR2" s="46"/>
      <c r="QWS2" s="46"/>
      <c r="QWT2" s="46"/>
      <c r="QWU2" s="46"/>
      <c r="QWV2" s="46"/>
      <c r="QWW2" s="46"/>
      <c r="QWX2" s="46"/>
      <c r="QWY2" s="46"/>
      <c r="QWZ2" s="46"/>
      <c r="QXA2" s="46"/>
      <c r="QXB2" s="46"/>
      <c r="QXC2" s="46"/>
      <c r="QXD2" s="46"/>
      <c r="QXE2" s="46"/>
      <c r="QXF2" s="46"/>
      <c r="QXG2" s="46"/>
      <c r="QXH2" s="46"/>
      <c r="QXI2" s="46"/>
      <c r="QXJ2" s="46"/>
      <c r="QXK2" s="46"/>
      <c r="QXL2" s="46"/>
      <c r="QXM2" s="46"/>
      <c r="QXN2" s="46"/>
      <c r="QXO2" s="46"/>
      <c r="QXP2" s="46"/>
      <c r="QXQ2" s="46"/>
      <c r="QXR2" s="46"/>
      <c r="QXS2" s="46"/>
      <c r="QXT2" s="46"/>
      <c r="QXU2" s="46"/>
      <c r="QXV2" s="46"/>
      <c r="QXW2" s="46"/>
      <c r="QXX2" s="46"/>
      <c r="QXY2" s="46"/>
      <c r="QXZ2" s="46"/>
      <c r="QYA2" s="46"/>
      <c r="QYB2" s="46"/>
      <c r="QYC2" s="46"/>
      <c r="QYD2" s="46"/>
      <c r="QYE2" s="46"/>
      <c r="QYF2" s="46"/>
      <c r="QYG2" s="46"/>
      <c r="QYH2" s="46"/>
      <c r="QYI2" s="46"/>
      <c r="QYJ2" s="46"/>
      <c r="QYK2" s="46"/>
      <c r="QYL2" s="46"/>
      <c r="QYM2" s="46"/>
      <c r="QYN2" s="46"/>
      <c r="QYO2" s="46"/>
      <c r="QYP2" s="46"/>
      <c r="QYQ2" s="46"/>
      <c r="QYR2" s="46"/>
      <c r="QYS2" s="46"/>
      <c r="QYT2" s="46"/>
      <c r="QYU2" s="46"/>
      <c r="QYV2" s="46"/>
      <c r="QYW2" s="46"/>
      <c r="QYX2" s="46"/>
      <c r="QYY2" s="46"/>
      <c r="QYZ2" s="46"/>
      <c r="QZA2" s="46"/>
      <c r="QZB2" s="46"/>
      <c r="QZC2" s="46"/>
      <c r="QZD2" s="46"/>
      <c r="QZE2" s="46"/>
      <c r="QZF2" s="46"/>
      <c r="QZG2" s="46"/>
      <c r="QZH2" s="46"/>
      <c r="QZI2" s="46"/>
      <c r="QZJ2" s="46"/>
      <c r="QZK2" s="46"/>
      <c r="QZL2" s="46"/>
      <c r="QZM2" s="46"/>
      <c r="QZN2" s="46"/>
      <c r="QZO2" s="46"/>
      <c r="QZP2" s="46"/>
      <c r="QZQ2" s="46"/>
      <c r="QZR2" s="46"/>
      <c r="QZS2" s="46"/>
      <c r="QZT2" s="46"/>
      <c r="QZU2" s="46"/>
      <c r="QZV2" s="46"/>
      <c r="QZW2" s="46"/>
      <c r="QZX2" s="46"/>
      <c r="QZY2" s="46"/>
      <c r="QZZ2" s="46"/>
      <c r="RAA2" s="46"/>
      <c r="RAB2" s="46"/>
      <c r="RAC2" s="46"/>
      <c r="RAD2" s="46"/>
      <c r="RAE2" s="46"/>
      <c r="RAF2" s="46"/>
      <c r="RAG2" s="46"/>
      <c r="RAH2" s="46"/>
      <c r="RAI2" s="46"/>
      <c r="RAJ2" s="46"/>
      <c r="RAK2" s="46"/>
      <c r="RAL2" s="46"/>
      <c r="RAM2" s="46"/>
      <c r="RAN2" s="46"/>
      <c r="RAO2" s="46"/>
      <c r="RAP2" s="46"/>
      <c r="RAQ2" s="46"/>
      <c r="RAR2" s="46"/>
      <c r="RAS2" s="46"/>
      <c r="RAT2" s="46"/>
      <c r="RAU2" s="46"/>
      <c r="RAV2" s="46"/>
      <c r="RAW2" s="46"/>
      <c r="RAX2" s="46"/>
      <c r="RAY2" s="46"/>
      <c r="RAZ2" s="46"/>
      <c r="RBA2" s="46"/>
      <c r="RBB2" s="46"/>
      <c r="RBC2" s="46"/>
      <c r="RBD2" s="46"/>
      <c r="RBE2" s="46"/>
      <c r="RBF2" s="46"/>
      <c r="RBG2" s="46"/>
      <c r="RBH2" s="46"/>
      <c r="RBI2" s="46"/>
      <c r="RBJ2" s="46"/>
      <c r="RBK2" s="46"/>
      <c r="RBL2" s="46"/>
      <c r="RBM2" s="46"/>
      <c r="RBN2" s="46"/>
      <c r="RBO2" s="46"/>
      <c r="RBP2" s="46"/>
      <c r="RBQ2" s="46"/>
      <c r="RBR2" s="46"/>
      <c r="RBS2" s="46"/>
      <c r="RBT2" s="46"/>
      <c r="RBU2" s="46"/>
      <c r="RBV2" s="46"/>
      <c r="RBW2" s="46"/>
      <c r="RBX2" s="46"/>
      <c r="RBY2" s="46"/>
      <c r="RBZ2" s="46"/>
      <c r="RCA2" s="46"/>
      <c r="RCB2" s="46"/>
      <c r="RCC2" s="46"/>
      <c r="RCD2" s="46"/>
      <c r="RCE2" s="46"/>
      <c r="RCF2" s="46"/>
      <c r="RCG2" s="46"/>
      <c r="RCH2" s="46"/>
      <c r="RCI2" s="46"/>
      <c r="RCJ2" s="46"/>
      <c r="RCK2" s="46"/>
      <c r="RCL2" s="46"/>
      <c r="RCM2" s="46"/>
      <c r="RCN2" s="46"/>
      <c r="RCO2" s="46"/>
      <c r="RCP2" s="46"/>
      <c r="RCQ2" s="46"/>
      <c r="RCR2" s="46"/>
      <c r="RCS2" s="46"/>
      <c r="RCT2" s="46"/>
      <c r="RCU2" s="46"/>
      <c r="RCV2" s="46"/>
      <c r="RCW2" s="46"/>
      <c r="RCX2" s="46"/>
      <c r="RCY2" s="46"/>
      <c r="RCZ2" s="46"/>
      <c r="RDA2" s="46"/>
      <c r="RDB2" s="46"/>
      <c r="RDC2" s="46"/>
      <c r="RDD2" s="46"/>
      <c r="RDE2" s="46"/>
      <c r="RDF2" s="46"/>
      <c r="RDG2" s="46"/>
      <c r="RDH2" s="46"/>
      <c r="RDI2" s="46"/>
      <c r="RDJ2" s="46"/>
      <c r="RDK2" s="46"/>
      <c r="RDL2" s="46"/>
      <c r="RDM2" s="46"/>
      <c r="RDN2" s="46"/>
      <c r="RDO2" s="46"/>
      <c r="RDP2" s="46"/>
      <c r="RDQ2" s="46"/>
      <c r="RDR2" s="46"/>
      <c r="RDS2" s="46"/>
      <c r="RDT2" s="46"/>
      <c r="RDU2" s="46"/>
      <c r="RDV2" s="46"/>
      <c r="RDW2" s="46"/>
      <c r="RDX2" s="46"/>
      <c r="RDY2" s="46"/>
      <c r="RDZ2" s="46"/>
      <c r="REA2" s="46"/>
      <c r="REB2" s="46"/>
      <c r="REC2" s="46"/>
      <c r="RED2" s="46"/>
      <c r="REE2" s="46"/>
      <c r="REF2" s="46"/>
      <c r="REG2" s="46"/>
      <c r="REH2" s="46"/>
      <c r="REI2" s="46"/>
      <c r="REJ2" s="46"/>
      <c r="REK2" s="46"/>
      <c r="REL2" s="46"/>
      <c r="REM2" s="46"/>
      <c r="REN2" s="46"/>
      <c r="REO2" s="46"/>
      <c r="REP2" s="46"/>
      <c r="REQ2" s="46"/>
      <c r="RER2" s="46"/>
      <c r="RES2" s="46"/>
      <c r="RET2" s="46"/>
      <c r="REU2" s="46"/>
      <c r="REV2" s="46"/>
      <c r="REW2" s="46"/>
      <c r="REX2" s="46"/>
      <c r="REY2" s="46"/>
      <c r="REZ2" s="46"/>
      <c r="RFA2" s="46"/>
      <c r="RFB2" s="46"/>
      <c r="RFC2" s="46"/>
      <c r="RFD2" s="46"/>
      <c r="RFE2" s="46"/>
      <c r="RFF2" s="46"/>
      <c r="RFG2" s="46"/>
      <c r="RFH2" s="46"/>
      <c r="RFI2" s="46"/>
      <c r="RFJ2" s="46"/>
      <c r="RFK2" s="46"/>
      <c r="RFL2" s="46"/>
      <c r="RFM2" s="46"/>
      <c r="RFN2" s="46"/>
      <c r="RFO2" s="46"/>
      <c r="RFP2" s="46"/>
      <c r="RFQ2" s="46"/>
      <c r="RFR2" s="46"/>
      <c r="RFS2" s="46"/>
      <c r="RFT2" s="46"/>
      <c r="RFU2" s="46"/>
      <c r="RFV2" s="46"/>
      <c r="RFW2" s="46"/>
      <c r="RFX2" s="46"/>
      <c r="RFY2" s="46"/>
      <c r="RFZ2" s="46"/>
      <c r="RGA2" s="46"/>
      <c r="RGB2" s="46"/>
      <c r="RGC2" s="46"/>
      <c r="RGD2" s="46"/>
      <c r="RGE2" s="46"/>
      <c r="RGF2" s="46"/>
      <c r="RGG2" s="46"/>
      <c r="RGH2" s="46"/>
      <c r="RGI2" s="46"/>
      <c r="RGJ2" s="46"/>
      <c r="RGK2" s="46"/>
      <c r="RGL2" s="46"/>
      <c r="RGM2" s="46"/>
      <c r="RGN2" s="46"/>
      <c r="RGO2" s="46"/>
      <c r="RGP2" s="46"/>
      <c r="RGQ2" s="46"/>
      <c r="RGR2" s="46"/>
      <c r="RGS2" s="46"/>
      <c r="RGT2" s="46"/>
      <c r="RGU2" s="46"/>
      <c r="RGV2" s="46"/>
      <c r="RGW2" s="46"/>
      <c r="RGX2" s="46"/>
      <c r="RGY2" s="46"/>
      <c r="RGZ2" s="46"/>
      <c r="RHA2" s="46"/>
      <c r="RHB2" s="46"/>
      <c r="RHC2" s="46"/>
      <c r="RHD2" s="46"/>
      <c r="RHE2" s="46"/>
      <c r="RHF2" s="46"/>
      <c r="RHG2" s="46"/>
      <c r="RHH2" s="46"/>
      <c r="RHI2" s="46"/>
      <c r="RHJ2" s="46"/>
      <c r="RHK2" s="46"/>
      <c r="RHL2" s="46"/>
      <c r="RHM2" s="46"/>
      <c r="RHN2" s="46"/>
      <c r="RHO2" s="46"/>
      <c r="RHP2" s="46"/>
      <c r="RHQ2" s="46"/>
      <c r="RHR2" s="46"/>
      <c r="RHS2" s="46"/>
      <c r="RHT2" s="46"/>
      <c r="RHU2" s="46"/>
      <c r="RHV2" s="46"/>
      <c r="RHW2" s="46"/>
      <c r="RHX2" s="46"/>
      <c r="RHY2" s="46"/>
      <c r="RHZ2" s="46"/>
      <c r="RIA2" s="46"/>
      <c r="RIB2" s="46"/>
      <c r="RIC2" s="46"/>
      <c r="RID2" s="46"/>
      <c r="RIE2" s="46"/>
      <c r="RIF2" s="46"/>
      <c r="RIG2" s="46"/>
      <c r="RIH2" s="46"/>
      <c r="RII2" s="46"/>
      <c r="RIJ2" s="46"/>
      <c r="RIK2" s="46"/>
      <c r="RIL2" s="46"/>
      <c r="RIM2" s="46"/>
      <c r="RIN2" s="46"/>
      <c r="RIO2" s="46"/>
      <c r="RIP2" s="46"/>
      <c r="RIQ2" s="46"/>
      <c r="RIR2" s="46"/>
      <c r="RIS2" s="46"/>
      <c r="RIT2" s="46"/>
      <c r="RIU2" s="46"/>
      <c r="RIV2" s="46"/>
      <c r="RIW2" s="46"/>
      <c r="RIX2" s="46"/>
      <c r="RIY2" s="46"/>
      <c r="RIZ2" s="46"/>
      <c r="RJA2" s="46"/>
      <c r="RJB2" s="46"/>
      <c r="RJC2" s="46"/>
      <c r="RJD2" s="46"/>
      <c r="RJE2" s="46"/>
      <c r="RJF2" s="46"/>
      <c r="RJG2" s="46"/>
      <c r="RJH2" s="46"/>
      <c r="RJI2" s="46"/>
      <c r="RJJ2" s="46"/>
      <c r="RJK2" s="46"/>
      <c r="RJL2" s="46"/>
      <c r="RJM2" s="46"/>
      <c r="RJN2" s="46"/>
      <c r="RJO2" s="46"/>
      <c r="RJP2" s="46"/>
      <c r="RJQ2" s="46"/>
      <c r="RJR2" s="46"/>
      <c r="RJS2" s="46"/>
      <c r="RJT2" s="46"/>
      <c r="RJU2" s="46"/>
      <c r="RJV2" s="46"/>
      <c r="RJW2" s="46"/>
      <c r="RJX2" s="46"/>
      <c r="RJY2" s="46"/>
      <c r="RJZ2" s="46"/>
      <c r="RKA2" s="46"/>
      <c r="RKB2" s="46"/>
      <c r="RKC2" s="46"/>
      <c r="RKD2" s="46"/>
      <c r="RKE2" s="46"/>
      <c r="RKF2" s="46"/>
      <c r="RKG2" s="46"/>
      <c r="RKH2" s="46"/>
      <c r="RKI2" s="46"/>
      <c r="RKJ2" s="46"/>
      <c r="RKK2" s="46"/>
      <c r="RKL2" s="46"/>
      <c r="RKM2" s="46"/>
      <c r="RKN2" s="46"/>
      <c r="RKO2" s="46"/>
      <c r="RKP2" s="46"/>
      <c r="RKQ2" s="46"/>
      <c r="RKR2" s="46"/>
      <c r="RKS2" s="46"/>
      <c r="RKT2" s="46"/>
      <c r="RKU2" s="46"/>
      <c r="RKV2" s="46"/>
      <c r="RKW2" s="46"/>
      <c r="RKX2" s="46"/>
      <c r="RKY2" s="46"/>
      <c r="RKZ2" s="46"/>
      <c r="RLA2" s="46"/>
      <c r="RLB2" s="46"/>
      <c r="RLC2" s="46"/>
      <c r="RLD2" s="46"/>
      <c r="RLE2" s="46"/>
      <c r="RLF2" s="46"/>
      <c r="RLG2" s="46"/>
      <c r="RLH2" s="46"/>
      <c r="RLI2" s="46"/>
      <c r="RLJ2" s="46"/>
      <c r="RLK2" s="46"/>
      <c r="RLL2" s="46"/>
      <c r="RLM2" s="46"/>
      <c r="RLN2" s="46"/>
      <c r="RLO2" s="46"/>
      <c r="RLP2" s="46"/>
      <c r="RLQ2" s="46"/>
      <c r="RLR2" s="46"/>
      <c r="RLS2" s="46"/>
      <c r="RLT2" s="46"/>
      <c r="RLU2" s="46"/>
      <c r="RLV2" s="46"/>
      <c r="RLW2" s="46"/>
      <c r="RLX2" s="46"/>
      <c r="RLY2" s="46"/>
      <c r="RLZ2" s="46"/>
      <c r="RMA2" s="46"/>
      <c r="RMB2" s="46"/>
      <c r="RMC2" s="46"/>
      <c r="RMD2" s="46"/>
      <c r="RME2" s="46"/>
      <c r="RMF2" s="46"/>
      <c r="RMG2" s="46"/>
      <c r="RMH2" s="46"/>
      <c r="RMI2" s="46"/>
      <c r="RMJ2" s="46"/>
      <c r="RMK2" s="46"/>
      <c r="RML2" s="46"/>
      <c r="RMM2" s="46"/>
      <c r="RMN2" s="46"/>
      <c r="RMO2" s="46"/>
      <c r="RMP2" s="46"/>
      <c r="RMQ2" s="46"/>
      <c r="RMR2" s="46"/>
      <c r="RMS2" s="46"/>
      <c r="RMT2" s="46"/>
      <c r="RMU2" s="46"/>
      <c r="RMV2" s="46"/>
      <c r="RMW2" s="46"/>
      <c r="RMX2" s="46"/>
      <c r="RMY2" s="46"/>
      <c r="RMZ2" s="46"/>
      <c r="RNA2" s="46"/>
      <c r="RNB2" s="46"/>
      <c r="RNC2" s="46"/>
      <c r="RND2" s="46"/>
      <c r="RNE2" s="46"/>
      <c r="RNF2" s="46"/>
      <c r="RNG2" s="46"/>
      <c r="RNH2" s="46"/>
      <c r="RNI2" s="46"/>
      <c r="RNJ2" s="46"/>
      <c r="RNK2" s="46"/>
      <c r="RNL2" s="46"/>
      <c r="RNM2" s="46"/>
      <c r="RNN2" s="46"/>
      <c r="RNO2" s="46"/>
      <c r="RNP2" s="46"/>
      <c r="RNQ2" s="46"/>
      <c r="RNR2" s="46"/>
      <c r="RNS2" s="46"/>
      <c r="RNT2" s="46"/>
      <c r="RNU2" s="46"/>
      <c r="RNV2" s="46"/>
      <c r="RNW2" s="46"/>
      <c r="RNX2" s="46"/>
      <c r="RNY2" s="46"/>
      <c r="RNZ2" s="46"/>
      <c r="ROA2" s="46"/>
      <c r="ROB2" s="46"/>
      <c r="ROC2" s="46"/>
      <c r="ROD2" s="46"/>
      <c r="ROE2" s="46"/>
      <c r="ROF2" s="46"/>
      <c r="ROG2" s="46"/>
      <c r="ROH2" s="46"/>
      <c r="ROI2" s="46"/>
      <c r="ROJ2" s="46"/>
      <c r="ROK2" s="46"/>
      <c r="ROL2" s="46"/>
      <c r="ROM2" s="46"/>
      <c r="RON2" s="46"/>
      <c r="ROO2" s="46"/>
      <c r="ROP2" s="46"/>
      <c r="ROQ2" s="46"/>
      <c r="ROR2" s="46"/>
      <c r="ROS2" s="46"/>
      <c r="ROT2" s="46"/>
      <c r="ROU2" s="46"/>
      <c r="ROV2" s="46"/>
      <c r="ROW2" s="46"/>
      <c r="ROX2" s="46"/>
      <c r="ROY2" s="46"/>
      <c r="ROZ2" s="46"/>
      <c r="RPA2" s="46"/>
      <c r="RPB2" s="46"/>
      <c r="RPC2" s="46"/>
      <c r="RPD2" s="46"/>
      <c r="RPE2" s="46"/>
      <c r="RPF2" s="46"/>
      <c r="RPG2" s="46"/>
      <c r="RPH2" s="46"/>
      <c r="RPI2" s="46"/>
      <c r="RPJ2" s="46"/>
      <c r="RPK2" s="46"/>
      <c r="RPL2" s="46"/>
      <c r="RPM2" s="46"/>
      <c r="RPN2" s="46"/>
      <c r="RPO2" s="46"/>
      <c r="RPP2" s="46"/>
      <c r="RPQ2" s="46"/>
      <c r="RPR2" s="46"/>
      <c r="RPS2" s="46"/>
      <c r="RPT2" s="46"/>
      <c r="RPU2" s="46"/>
      <c r="RPV2" s="46"/>
      <c r="RPW2" s="46"/>
      <c r="RPX2" s="46"/>
      <c r="RPY2" s="46"/>
      <c r="RPZ2" s="46"/>
      <c r="RQA2" s="46"/>
      <c r="RQB2" s="46"/>
      <c r="RQC2" s="46"/>
      <c r="RQD2" s="46"/>
      <c r="RQE2" s="46"/>
      <c r="RQF2" s="46"/>
      <c r="RQG2" s="46"/>
      <c r="RQH2" s="46"/>
      <c r="RQI2" s="46"/>
      <c r="RQJ2" s="46"/>
      <c r="RQK2" s="46"/>
      <c r="RQL2" s="46"/>
      <c r="RQM2" s="46"/>
      <c r="RQN2" s="46"/>
      <c r="RQO2" s="46"/>
      <c r="RQP2" s="46"/>
      <c r="RQQ2" s="46"/>
      <c r="RQR2" s="46"/>
      <c r="RQS2" s="46"/>
      <c r="RQT2" s="46"/>
      <c r="RQU2" s="46"/>
      <c r="RQV2" s="46"/>
      <c r="RQW2" s="46"/>
      <c r="RQX2" s="46"/>
      <c r="RQY2" s="46"/>
      <c r="RQZ2" s="46"/>
      <c r="RRA2" s="46"/>
      <c r="RRB2" s="46"/>
      <c r="RRC2" s="46"/>
      <c r="RRD2" s="46"/>
      <c r="RRE2" s="46"/>
      <c r="RRF2" s="46"/>
      <c r="RRG2" s="46"/>
      <c r="RRH2" s="46"/>
      <c r="RRI2" s="46"/>
      <c r="RRJ2" s="46"/>
      <c r="RRK2" s="46"/>
      <c r="RRL2" s="46"/>
      <c r="RRM2" s="46"/>
      <c r="RRN2" s="46"/>
      <c r="RRO2" s="46"/>
      <c r="RRP2" s="46"/>
      <c r="RRQ2" s="46"/>
      <c r="RRR2" s="46"/>
      <c r="RRS2" s="46"/>
      <c r="RRT2" s="46"/>
      <c r="RRU2" s="46"/>
      <c r="RRV2" s="46"/>
      <c r="RRW2" s="46"/>
      <c r="RRX2" s="46"/>
      <c r="RRY2" s="46"/>
      <c r="RRZ2" s="46"/>
      <c r="RSA2" s="46"/>
      <c r="RSB2" s="46"/>
      <c r="RSC2" s="46"/>
      <c r="RSD2" s="46"/>
      <c r="RSE2" s="46"/>
      <c r="RSF2" s="46"/>
      <c r="RSG2" s="46"/>
      <c r="RSH2" s="46"/>
      <c r="RSI2" s="46"/>
      <c r="RSJ2" s="46"/>
      <c r="RSK2" s="46"/>
      <c r="RSL2" s="46"/>
      <c r="RSM2" s="46"/>
      <c r="RSN2" s="46"/>
      <c r="RSO2" s="46"/>
      <c r="RSP2" s="46"/>
      <c r="RSQ2" s="46"/>
      <c r="RSR2" s="46"/>
      <c r="RSS2" s="46"/>
      <c r="RST2" s="46"/>
      <c r="RSU2" s="46"/>
      <c r="RSV2" s="46"/>
      <c r="RSW2" s="46"/>
      <c r="RSX2" s="46"/>
      <c r="RSY2" s="46"/>
      <c r="RSZ2" s="46"/>
      <c r="RTA2" s="46"/>
      <c r="RTB2" s="46"/>
      <c r="RTC2" s="46"/>
      <c r="RTD2" s="46"/>
      <c r="RTE2" s="46"/>
      <c r="RTF2" s="46"/>
      <c r="RTG2" s="46"/>
      <c r="RTH2" s="46"/>
      <c r="RTI2" s="46"/>
      <c r="RTJ2" s="46"/>
      <c r="RTK2" s="46"/>
      <c r="RTL2" s="46"/>
      <c r="RTM2" s="46"/>
      <c r="RTN2" s="46"/>
      <c r="RTO2" s="46"/>
      <c r="RTP2" s="46"/>
      <c r="RTQ2" s="46"/>
      <c r="RTR2" s="46"/>
      <c r="RTS2" s="46"/>
      <c r="RTT2" s="46"/>
      <c r="RTU2" s="46"/>
      <c r="RTV2" s="46"/>
      <c r="RTW2" s="46"/>
      <c r="RTX2" s="46"/>
      <c r="RTY2" s="46"/>
      <c r="RTZ2" s="46"/>
      <c r="RUA2" s="46"/>
      <c r="RUB2" s="46"/>
      <c r="RUC2" s="46"/>
      <c r="RUD2" s="46"/>
      <c r="RUE2" s="46"/>
      <c r="RUF2" s="46"/>
      <c r="RUG2" s="46"/>
      <c r="RUH2" s="46"/>
      <c r="RUI2" s="46"/>
      <c r="RUJ2" s="46"/>
      <c r="RUK2" s="46"/>
      <c r="RUL2" s="46"/>
      <c r="RUM2" s="46"/>
      <c r="RUN2" s="46"/>
      <c r="RUO2" s="46"/>
      <c r="RUP2" s="46"/>
      <c r="RUQ2" s="46"/>
      <c r="RUR2" s="46"/>
      <c r="RUS2" s="46"/>
      <c r="RUT2" s="46"/>
      <c r="RUU2" s="46"/>
      <c r="RUV2" s="46"/>
      <c r="RUW2" s="46"/>
      <c r="RUX2" s="46"/>
      <c r="RUY2" s="46"/>
      <c r="RUZ2" s="46"/>
      <c r="RVA2" s="46"/>
      <c r="RVB2" s="46"/>
      <c r="RVC2" s="46"/>
      <c r="RVD2" s="46"/>
      <c r="RVE2" s="46"/>
      <c r="RVF2" s="46"/>
      <c r="RVG2" s="46"/>
      <c r="RVH2" s="46"/>
      <c r="RVI2" s="46"/>
      <c r="RVJ2" s="46"/>
      <c r="RVK2" s="46"/>
      <c r="RVL2" s="46"/>
      <c r="RVM2" s="46"/>
      <c r="RVN2" s="46"/>
      <c r="RVO2" s="46"/>
      <c r="RVP2" s="46"/>
      <c r="RVQ2" s="46"/>
      <c r="RVR2" s="46"/>
      <c r="RVS2" s="46"/>
      <c r="RVT2" s="46"/>
      <c r="RVU2" s="46"/>
      <c r="RVV2" s="46"/>
      <c r="RVW2" s="46"/>
      <c r="RVX2" s="46"/>
      <c r="RVY2" s="46"/>
      <c r="RVZ2" s="46"/>
      <c r="RWA2" s="46"/>
      <c r="RWB2" s="46"/>
      <c r="RWC2" s="46"/>
      <c r="RWD2" s="46"/>
      <c r="RWE2" s="46"/>
      <c r="RWF2" s="46"/>
      <c r="RWG2" s="46"/>
      <c r="RWH2" s="46"/>
      <c r="RWI2" s="46"/>
      <c r="RWJ2" s="46"/>
      <c r="RWK2" s="46"/>
      <c r="RWL2" s="46"/>
      <c r="RWM2" s="46"/>
      <c r="RWN2" s="46"/>
      <c r="RWO2" s="46"/>
      <c r="RWP2" s="46"/>
      <c r="RWQ2" s="46"/>
      <c r="RWR2" s="46"/>
      <c r="RWS2" s="46"/>
      <c r="RWT2" s="46"/>
      <c r="RWU2" s="46"/>
      <c r="RWV2" s="46"/>
      <c r="RWW2" s="46"/>
      <c r="RWX2" s="46"/>
      <c r="RWY2" s="46"/>
      <c r="RWZ2" s="46"/>
      <c r="RXA2" s="46"/>
      <c r="RXB2" s="46"/>
      <c r="RXC2" s="46"/>
      <c r="RXD2" s="46"/>
      <c r="RXE2" s="46"/>
      <c r="RXF2" s="46"/>
      <c r="RXG2" s="46"/>
      <c r="RXH2" s="46"/>
      <c r="RXI2" s="46"/>
      <c r="RXJ2" s="46"/>
      <c r="RXK2" s="46"/>
      <c r="RXL2" s="46"/>
      <c r="RXM2" s="46"/>
      <c r="RXN2" s="46"/>
      <c r="RXO2" s="46"/>
      <c r="RXP2" s="46"/>
      <c r="RXQ2" s="46"/>
      <c r="RXR2" s="46"/>
      <c r="RXS2" s="46"/>
      <c r="RXT2" s="46"/>
      <c r="RXU2" s="46"/>
      <c r="RXV2" s="46"/>
      <c r="RXW2" s="46"/>
      <c r="RXX2" s="46"/>
      <c r="RXY2" s="46"/>
      <c r="RXZ2" s="46"/>
      <c r="RYA2" s="46"/>
      <c r="RYB2" s="46"/>
      <c r="RYC2" s="46"/>
      <c r="RYD2" s="46"/>
      <c r="RYE2" s="46"/>
      <c r="RYF2" s="46"/>
      <c r="RYG2" s="46"/>
      <c r="RYH2" s="46"/>
      <c r="RYI2" s="46"/>
      <c r="RYJ2" s="46"/>
      <c r="RYK2" s="46"/>
      <c r="RYL2" s="46"/>
      <c r="RYM2" s="46"/>
      <c r="RYN2" s="46"/>
      <c r="RYO2" s="46"/>
      <c r="RYP2" s="46"/>
      <c r="RYQ2" s="46"/>
      <c r="RYR2" s="46"/>
      <c r="RYS2" s="46"/>
      <c r="RYT2" s="46"/>
      <c r="RYU2" s="46"/>
      <c r="RYV2" s="46"/>
      <c r="RYW2" s="46"/>
      <c r="RYX2" s="46"/>
      <c r="RYY2" s="46"/>
      <c r="RYZ2" s="46"/>
      <c r="RZA2" s="46"/>
      <c r="RZB2" s="46"/>
      <c r="RZC2" s="46"/>
      <c r="RZD2" s="46"/>
      <c r="RZE2" s="46"/>
      <c r="RZF2" s="46"/>
      <c r="RZG2" s="46"/>
      <c r="RZH2" s="46"/>
      <c r="RZI2" s="46"/>
      <c r="RZJ2" s="46"/>
      <c r="RZK2" s="46"/>
      <c r="RZL2" s="46"/>
      <c r="RZM2" s="46"/>
      <c r="RZN2" s="46"/>
      <c r="RZO2" s="46"/>
      <c r="RZP2" s="46"/>
      <c r="RZQ2" s="46"/>
      <c r="RZR2" s="46"/>
      <c r="RZS2" s="46"/>
      <c r="RZT2" s="46"/>
      <c r="RZU2" s="46"/>
      <c r="RZV2" s="46"/>
      <c r="RZW2" s="46"/>
      <c r="RZX2" s="46"/>
      <c r="RZY2" s="46"/>
      <c r="RZZ2" s="46"/>
      <c r="SAA2" s="46"/>
      <c r="SAB2" s="46"/>
      <c r="SAC2" s="46"/>
      <c r="SAD2" s="46"/>
      <c r="SAE2" s="46"/>
      <c r="SAF2" s="46"/>
      <c r="SAG2" s="46"/>
      <c r="SAH2" s="46"/>
      <c r="SAI2" s="46"/>
      <c r="SAJ2" s="46"/>
      <c r="SAK2" s="46"/>
      <c r="SAL2" s="46"/>
      <c r="SAM2" s="46"/>
      <c r="SAN2" s="46"/>
      <c r="SAO2" s="46"/>
      <c r="SAP2" s="46"/>
      <c r="SAQ2" s="46"/>
      <c r="SAR2" s="46"/>
      <c r="SAS2" s="46"/>
      <c r="SAT2" s="46"/>
      <c r="SAU2" s="46"/>
      <c r="SAV2" s="46"/>
      <c r="SAW2" s="46"/>
      <c r="SAX2" s="46"/>
      <c r="SAY2" s="46"/>
      <c r="SAZ2" s="46"/>
      <c r="SBA2" s="46"/>
      <c r="SBB2" s="46"/>
      <c r="SBC2" s="46"/>
      <c r="SBD2" s="46"/>
      <c r="SBE2" s="46"/>
      <c r="SBF2" s="46"/>
      <c r="SBG2" s="46"/>
      <c r="SBH2" s="46"/>
      <c r="SBI2" s="46"/>
      <c r="SBJ2" s="46"/>
      <c r="SBK2" s="46"/>
      <c r="SBL2" s="46"/>
      <c r="SBM2" s="46"/>
      <c r="SBN2" s="46"/>
      <c r="SBO2" s="46"/>
      <c r="SBP2" s="46"/>
      <c r="SBQ2" s="46"/>
      <c r="SBR2" s="46"/>
      <c r="SBS2" s="46"/>
      <c r="SBT2" s="46"/>
      <c r="SBU2" s="46"/>
      <c r="SBV2" s="46"/>
      <c r="SBW2" s="46"/>
      <c r="SBX2" s="46"/>
      <c r="SBY2" s="46"/>
      <c r="SBZ2" s="46"/>
      <c r="SCA2" s="46"/>
      <c r="SCB2" s="46"/>
      <c r="SCC2" s="46"/>
      <c r="SCD2" s="46"/>
      <c r="SCE2" s="46"/>
      <c r="SCF2" s="46"/>
      <c r="SCG2" s="46"/>
      <c r="SCH2" s="46"/>
      <c r="SCI2" s="46"/>
      <c r="SCJ2" s="46"/>
      <c r="SCK2" s="46"/>
      <c r="SCL2" s="46"/>
      <c r="SCM2" s="46"/>
      <c r="SCN2" s="46"/>
      <c r="SCO2" s="46"/>
      <c r="SCP2" s="46"/>
      <c r="SCQ2" s="46"/>
      <c r="SCR2" s="46"/>
      <c r="SCS2" s="46"/>
      <c r="SCT2" s="46"/>
      <c r="SCU2" s="46"/>
      <c r="SCV2" s="46"/>
      <c r="SCW2" s="46"/>
      <c r="SCX2" s="46"/>
      <c r="SCY2" s="46"/>
      <c r="SCZ2" s="46"/>
      <c r="SDA2" s="46"/>
      <c r="SDB2" s="46"/>
      <c r="SDC2" s="46"/>
      <c r="SDD2" s="46"/>
      <c r="SDE2" s="46"/>
      <c r="SDF2" s="46"/>
      <c r="SDG2" s="46"/>
      <c r="SDH2" s="46"/>
      <c r="SDI2" s="46"/>
      <c r="SDJ2" s="46"/>
      <c r="SDK2" s="46"/>
      <c r="SDL2" s="46"/>
      <c r="SDM2" s="46"/>
      <c r="SDN2" s="46"/>
      <c r="SDO2" s="46"/>
      <c r="SDP2" s="46"/>
      <c r="SDQ2" s="46"/>
      <c r="SDR2" s="46"/>
      <c r="SDS2" s="46"/>
      <c r="SDT2" s="46"/>
      <c r="SDU2" s="46"/>
      <c r="SDV2" s="46"/>
      <c r="SDW2" s="46"/>
      <c r="SDX2" s="46"/>
      <c r="SDY2" s="46"/>
      <c r="SDZ2" s="46"/>
      <c r="SEA2" s="46"/>
      <c r="SEB2" s="46"/>
      <c r="SEC2" s="46"/>
      <c r="SED2" s="46"/>
      <c r="SEE2" s="46"/>
      <c r="SEF2" s="46"/>
      <c r="SEG2" s="46"/>
      <c r="SEH2" s="46"/>
      <c r="SEI2" s="46"/>
      <c r="SEJ2" s="46"/>
      <c r="SEK2" s="46"/>
      <c r="SEL2" s="46"/>
      <c r="SEM2" s="46"/>
      <c r="SEN2" s="46"/>
      <c r="SEO2" s="46"/>
      <c r="SEP2" s="46"/>
      <c r="SEQ2" s="46"/>
      <c r="SER2" s="46"/>
      <c r="SES2" s="46"/>
      <c r="SET2" s="46"/>
      <c r="SEU2" s="46"/>
      <c r="SEV2" s="46"/>
      <c r="SEW2" s="46"/>
      <c r="SEX2" s="46"/>
      <c r="SEY2" s="46"/>
      <c r="SEZ2" s="46"/>
      <c r="SFA2" s="46"/>
      <c r="SFB2" s="46"/>
      <c r="SFC2" s="46"/>
      <c r="SFD2" s="46"/>
      <c r="SFE2" s="46"/>
      <c r="SFF2" s="46"/>
      <c r="SFG2" s="46"/>
      <c r="SFH2" s="46"/>
      <c r="SFI2" s="46"/>
      <c r="SFJ2" s="46"/>
      <c r="SFK2" s="46"/>
      <c r="SFL2" s="46"/>
      <c r="SFM2" s="46"/>
      <c r="SFN2" s="46"/>
      <c r="SFO2" s="46"/>
      <c r="SFP2" s="46"/>
      <c r="SFQ2" s="46"/>
      <c r="SFR2" s="46"/>
      <c r="SFS2" s="46"/>
      <c r="SFT2" s="46"/>
      <c r="SFU2" s="46"/>
      <c r="SFV2" s="46"/>
      <c r="SFW2" s="46"/>
      <c r="SFX2" s="46"/>
      <c r="SFY2" s="46"/>
      <c r="SFZ2" s="46"/>
      <c r="SGA2" s="46"/>
      <c r="SGB2" s="46"/>
      <c r="SGC2" s="46"/>
      <c r="SGD2" s="46"/>
      <c r="SGE2" s="46"/>
      <c r="SGF2" s="46"/>
      <c r="SGG2" s="46"/>
      <c r="SGH2" s="46"/>
      <c r="SGI2" s="46"/>
      <c r="SGJ2" s="46"/>
      <c r="SGK2" s="46"/>
      <c r="SGL2" s="46"/>
      <c r="SGM2" s="46"/>
      <c r="SGN2" s="46"/>
      <c r="SGO2" s="46"/>
      <c r="SGP2" s="46"/>
      <c r="SGQ2" s="46"/>
      <c r="SGR2" s="46"/>
      <c r="SGS2" s="46"/>
      <c r="SGT2" s="46"/>
      <c r="SGU2" s="46"/>
      <c r="SGV2" s="46"/>
      <c r="SGW2" s="46"/>
      <c r="SGX2" s="46"/>
      <c r="SGY2" s="46"/>
      <c r="SGZ2" s="46"/>
      <c r="SHA2" s="46"/>
      <c r="SHB2" s="46"/>
      <c r="SHC2" s="46"/>
      <c r="SHD2" s="46"/>
      <c r="SHE2" s="46"/>
      <c r="SHF2" s="46"/>
      <c r="SHG2" s="46"/>
      <c r="SHH2" s="46"/>
      <c r="SHI2" s="46"/>
      <c r="SHJ2" s="46"/>
      <c r="SHK2" s="46"/>
      <c r="SHL2" s="46"/>
      <c r="SHM2" s="46"/>
      <c r="SHN2" s="46"/>
      <c r="SHO2" s="46"/>
      <c r="SHP2" s="46"/>
      <c r="SHQ2" s="46"/>
      <c r="SHR2" s="46"/>
      <c r="SHS2" s="46"/>
      <c r="SHT2" s="46"/>
      <c r="SHU2" s="46"/>
      <c r="SHV2" s="46"/>
      <c r="SHW2" s="46"/>
      <c r="SHX2" s="46"/>
      <c r="SHY2" s="46"/>
      <c r="SHZ2" s="46"/>
      <c r="SIA2" s="46"/>
      <c r="SIB2" s="46"/>
      <c r="SIC2" s="46"/>
      <c r="SID2" s="46"/>
      <c r="SIE2" s="46"/>
      <c r="SIF2" s="46"/>
      <c r="SIG2" s="46"/>
      <c r="SIH2" s="46"/>
      <c r="SII2" s="46"/>
      <c r="SIJ2" s="46"/>
      <c r="SIK2" s="46"/>
      <c r="SIL2" s="46"/>
      <c r="SIM2" s="46"/>
      <c r="SIN2" s="46"/>
      <c r="SIO2" s="46"/>
      <c r="SIP2" s="46"/>
      <c r="SIQ2" s="46"/>
      <c r="SIR2" s="46"/>
      <c r="SIS2" s="46"/>
      <c r="SIT2" s="46"/>
      <c r="SIU2" s="46"/>
      <c r="SIV2" s="46"/>
      <c r="SIW2" s="46"/>
      <c r="SIX2" s="46"/>
      <c r="SIY2" s="46"/>
      <c r="SIZ2" s="46"/>
      <c r="SJA2" s="46"/>
      <c r="SJB2" s="46"/>
      <c r="SJC2" s="46"/>
      <c r="SJD2" s="46"/>
      <c r="SJE2" s="46"/>
      <c r="SJF2" s="46"/>
      <c r="SJG2" s="46"/>
      <c r="SJH2" s="46"/>
      <c r="SJI2" s="46"/>
      <c r="SJJ2" s="46"/>
      <c r="SJK2" s="46"/>
      <c r="SJL2" s="46"/>
      <c r="SJM2" s="46"/>
      <c r="SJN2" s="46"/>
      <c r="SJO2" s="46"/>
      <c r="SJP2" s="46"/>
      <c r="SJQ2" s="46"/>
      <c r="SJR2" s="46"/>
      <c r="SJS2" s="46"/>
      <c r="SJT2" s="46"/>
      <c r="SJU2" s="46"/>
      <c r="SJV2" s="46"/>
      <c r="SJW2" s="46"/>
      <c r="SJX2" s="46"/>
      <c r="SJY2" s="46"/>
      <c r="SJZ2" s="46"/>
      <c r="SKA2" s="46"/>
      <c r="SKB2" s="46"/>
      <c r="SKC2" s="46"/>
      <c r="SKD2" s="46"/>
      <c r="SKE2" s="46"/>
      <c r="SKF2" s="46"/>
      <c r="SKG2" s="46"/>
      <c r="SKH2" s="46"/>
      <c r="SKI2" s="46"/>
      <c r="SKJ2" s="46"/>
      <c r="SKK2" s="46"/>
      <c r="SKL2" s="46"/>
      <c r="SKM2" s="46"/>
      <c r="SKN2" s="46"/>
      <c r="SKO2" s="46"/>
      <c r="SKP2" s="46"/>
      <c r="SKQ2" s="46"/>
      <c r="SKR2" s="46"/>
      <c r="SKS2" s="46"/>
      <c r="SKT2" s="46"/>
      <c r="SKU2" s="46"/>
      <c r="SKV2" s="46"/>
      <c r="SKW2" s="46"/>
      <c r="SKX2" s="46"/>
      <c r="SKY2" s="46"/>
      <c r="SKZ2" s="46"/>
      <c r="SLA2" s="46"/>
      <c r="SLB2" s="46"/>
      <c r="SLC2" s="46"/>
      <c r="SLD2" s="46"/>
      <c r="SLE2" s="46"/>
      <c r="SLF2" s="46"/>
      <c r="SLG2" s="46"/>
      <c r="SLH2" s="46"/>
      <c r="SLI2" s="46"/>
      <c r="SLJ2" s="46"/>
      <c r="SLK2" s="46"/>
      <c r="SLL2" s="46"/>
      <c r="SLM2" s="46"/>
      <c r="SLN2" s="46"/>
      <c r="SLO2" s="46"/>
      <c r="SLP2" s="46"/>
      <c r="SLQ2" s="46"/>
      <c r="SLR2" s="46"/>
      <c r="SLS2" s="46"/>
      <c r="SLT2" s="46"/>
      <c r="SLU2" s="46"/>
      <c r="SLV2" s="46"/>
      <c r="SLW2" s="46"/>
      <c r="SLX2" s="46"/>
      <c r="SLY2" s="46"/>
      <c r="SLZ2" s="46"/>
      <c r="SMA2" s="46"/>
      <c r="SMB2" s="46"/>
      <c r="SMC2" s="46"/>
      <c r="SMD2" s="46"/>
      <c r="SME2" s="46"/>
      <c r="SMF2" s="46"/>
      <c r="SMG2" s="46"/>
      <c r="SMH2" s="46"/>
      <c r="SMI2" s="46"/>
      <c r="SMJ2" s="46"/>
      <c r="SMK2" s="46"/>
      <c r="SML2" s="46"/>
      <c r="SMM2" s="46"/>
      <c r="SMN2" s="46"/>
      <c r="SMO2" s="46"/>
      <c r="SMP2" s="46"/>
      <c r="SMQ2" s="46"/>
      <c r="SMR2" s="46"/>
      <c r="SMS2" s="46"/>
      <c r="SMT2" s="46"/>
      <c r="SMU2" s="46"/>
      <c r="SMV2" s="46"/>
      <c r="SMW2" s="46"/>
      <c r="SMX2" s="46"/>
      <c r="SMY2" s="46"/>
      <c r="SMZ2" s="46"/>
      <c r="SNA2" s="46"/>
      <c r="SNB2" s="46"/>
      <c r="SNC2" s="46"/>
      <c r="SND2" s="46"/>
      <c r="SNE2" s="46"/>
      <c r="SNF2" s="46"/>
      <c r="SNG2" s="46"/>
      <c r="SNH2" s="46"/>
      <c r="SNI2" s="46"/>
      <c r="SNJ2" s="46"/>
      <c r="SNK2" s="46"/>
      <c r="SNL2" s="46"/>
      <c r="SNM2" s="46"/>
      <c r="SNN2" s="46"/>
      <c r="SNO2" s="46"/>
      <c r="SNP2" s="46"/>
      <c r="SNQ2" s="46"/>
      <c r="SNR2" s="46"/>
      <c r="SNS2" s="46"/>
      <c r="SNT2" s="46"/>
      <c r="SNU2" s="46"/>
      <c r="SNV2" s="46"/>
      <c r="SNW2" s="46"/>
      <c r="SNX2" s="46"/>
      <c r="SNY2" s="46"/>
      <c r="SNZ2" s="46"/>
      <c r="SOA2" s="46"/>
      <c r="SOB2" s="46"/>
      <c r="SOC2" s="46"/>
      <c r="SOD2" s="46"/>
      <c r="SOE2" s="46"/>
      <c r="SOF2" s="46"/>
      <c r="SOG2" s="46"/>
      <c r="SOH2" s="46"/>
      <c r="SOI2" s="46"/>
      <c r="SOJ2" s="46"/>
      <c r="SOK2" s="46"/>
      <c r="SOL2" s="46"/>
      <c r="SOM2" s="46"/>
      <c r="SON2" s="46"/>
      <c r="SOO2" s="46"/>
      <c r="SOP2" s="46"/>
      <c r="SOQ2" s="46"/>
      <c r="SOR2" s="46"/>
      <c r="SOS2" s="46"/>
      <c r="SOT2" s="46"/>
      <c r="SOU2" s="46"/>
      <c r="SOV2" s="46"/>
      <c r="SOW2" s="46"/>
      <c r="SOX2" s="46"/>
      <c r="SOY2" s="46"/>
      <c r="SOZ2" s="46"/>
      <c r="SPA2" s="46"/>
      <c r="SPB2" s="46"/>
      <c r="SPC2" s="46"/>
      <c r="SPD2" s="46"/>
      <c r="SPE2" s="46"/>
      <c r="SPF2" s="46"/>
      <c r="SPG2" s="46"/>
      <c r="SPH2" s="46"/>
      <c r="SPI2" s="46"/>
      <c r="SPJ2" s="46"/>
      <c r="SPK2" s="46"/>
      <c r="SPL2" s="46"/>
      <c r="SPM2" s="46"/>
      <c r="SPN2" s="46"/>
      <c r="SPO2" s="46"/>
      <c r="SPP2" s="46"/>
      <c r="SPQ2" s="46"/>
      <c r="SPR2" s="46"/>
      <c r="SPS2" s="46"/>
      <c r="SPT2" s="46"/>
      <c r="SPU2" s="46"/>
      <c r="SPV2" s="46"/>
      <c r="SPW2" s="46"/>
      <c r="SPX2" s="46"/>
      <c r="SPY2" s="46"/>
      <c r="SPZ2" s="46"/>
      <c r="SQA2" s="46"/>
      <c r="SQB2" s="46"/>
      <c r="SQC2" s="46"/>
      <c r="SQD2" s="46"/>
      <c r="SQE2" s="46"/>
      <c r="SQF2" s="46"/>
      <c r="SQG2" s="46"/>
      <c r="SQH2" s="46"/>
      <c r="SQI2" s="46"/>
      <c r="SQJ2" s="46"/>
      <c r="SQK2" s="46"/>
      <c r="SQL2" s="46"/>
      <c r="SQM2" s="46"/>
      <c r="SQN2" s="46"/>
      <c r="SQO2" s="46"/>
      <c r="SQP2" s="46"/>
      <c r="SQQ2" s="46"/>
      <c r="SQR2" s="46"/>
      <c r="SQS2" s="46"/>
      <c r="SQT2" s="46"/>
      <c r="SQU2" s="46"/>
      <c r="SQV2" s="46"/>
      <c r="SQW2" s="46"/>
      <c r="SQX2" s="46"/>
      <c r="SQY2" s="46"/>
      <c r="SQZ2" s="46"/>
      <c r="SRA2" s="46"/>
      <c r="SRB2" s="46"/>
      <c r="SRC2" s="46"/>
      <c r="SRD2" s="46"/>
      <c r="SRE2" s="46"/>
      <c r="SRF2" s="46"/>
      <c r="SRG2" s="46"/>
      <c r="SRH2" s="46"/>
      <c r="SRI2" s="46"/>
      <c r="SRJ2" s="46"/>
      <c r="SRK2" s="46"/>
      <c r="SRL2" s="46"/>
      <c r="SRM2" s="46"/>
      <c r="SRN2" s="46"/>
      <c r="SRO2" s="46"/>
      <c r="SRP2" s="46"/>
      <c r="SRQ2" s="46"/>
      <c r="SRR2" s="46"/>
      <c r="SRS2" s="46"/>
      <c r="SRT2" s="46"/>
      <c r="SRU2" s="46"/>
      <c r="SRV2" s="46"/>
      <c r="SRW2" s="46"/>
      <c r="SRX2" s="46"/>
      <c r="SRY2" s="46"/>
      <c r="SRZ2" s="46"/>
      <c r="SSA2" s="46"/>
      <c r="SSB2" s="46"/>
      <c r="SSC2" s="46"/>
      <c r="SSD2" s="46"/>
      <c r="SSE2" s="46"/>
      <c r="SSF2" s="46"/>
      <c r="SSG2" s="46"/>
      <c r="SSH2" s="46"/>
      <c r="SSI2" s="46"/>
      <c r="SSJ2" s="46"/>
      <c r="SSK2" s="46"/>
      <c r="SSL2" s="46"/>
      <c r="SSM2" s="46"/>
      <c r="SSN2" s="46"/>
      <c r="SSO2" s="46"/>
      <c r="SSP2" s="46"/>
      <c r="SSQ2" s="46"/>
      <c r="SSR2" s="46"/>
      <c r="SSS2" s="46"/>
      <c r="SST2" s="46"/>
      <c r="SSU2" s="46"/>
      <c r="SSV2" s="46"/>
      <c r="SSW2" s="46"/>
      <c r="SSX2" s="46"/>
      <c r="SSY2" s="46"/>
      <c r="SSZ2" s="46"/>
      <c r="STA2" s="46"/>
      <c r="STB2" s="46"/>
      <c r="STC2" s="46"/>
      <c r="STD2" s="46"/>
      <c r="STE2" s="46"/>
      <c r="STF2" s="46"/>
      <c r="STG2" s="46"/>
      <c r="STH2" s="46"/>
      <c r="STI2" s="46"/>
      <c r="STJ2" s="46"/>
      <c r="STK2" s="46"/>
      <c r="STL2" s="46"/>
      <c r="STM2" s="46"/>
      <c r="STN2" s="46"/>
      <c r="STO2" s="46"/>
      <c r="STP2" s="46"/>
      <c r="STQ2" s="46"/>
      <c r="STR2" s="46"/>
      <c r="STS2" s="46"/>
      <c r="STT2" s="46"/>
      <c r="STU2" s="46"/>
      <c r="STV2" s="46"/>
      <c r="STW2" s="46"/>
      <c r="STX2" s="46"/>
      <c r="STY2" s="46"/>
      <c r="STZ2" s="46"/>
      <c r="SUA2" s="46"/>
      <c r="SUB2" s="46"/>
      <c r="SUC2" s="46"/>
      <c r="SUD2" s="46"/>
      <c r="SUE2" s="46"/>
      <c r="SUF2" s="46"/>
      <c r="SUG2" s="46"/>
      <c r="SUH2" s="46"/>
      <c r="SUI2" s="46"/>
      <c r="SUJ2" s="46"/>
      <c r="SUK2" s="46"/>
      <c r="SUL2" s="46"/>
      <c r="SUM2" s="46"/>
      <c r="SUN2" s="46"/>
      <c r="SUO2" s="46"/>
      <c r="SUP2" s="46"/>
      <c r="SUQ2" s="46"/>
      <c r="SUR2" s="46"/>
      <c r="SUS2" s="46"/>
      <c r="SUT2" s="46"/>
      <c r="SUU2" s="46"/>
      <c r="SUV2" s="46"/>
      <c r="SUW2" s="46"/>
      <c r="SUX2" s="46"/>
      <c r="SUY2" s="46"/>
      <c r="SUZ2" s="46"/>
      <c r="SVA2" s="46"/>
      <c r="SVB2" s="46"/>
      <c r="SVC2" s="46"/>
      <c r="SVD2" s="46"/>
      <c r="SVE2" s="46"/>
      <c r="SVF2" s="46"/>
      <c r="SVG2" s="46"/>
      <c r="SVH2" s="46"/>
      <c r="SVI2" s="46"/>
      <c r="SVJ2" s="46"/>
      <c r="SVK2" s="46"/>
      <c r="SVL2" s="46"/>
      <c r="SVM2" s="46"/>
      <c r="SVN2" s="46"/>
      <c r="SVO2" s="46"/>
      <c r="SVP2" s="46"/>
      <c r="SVQ2" s="46"/>
      <c r="SVR2" s="46"/>
      <c r="SVS2" s="46"/>
      <c r="SVT2" s="46"/>
      <c r="SVU2" s="46"/>
      <c r="SVV2" s="46"/>
      <c r="SVW2" s="46"/>
      <c r="SVX2" s="46"/>
      <c r="SVY2" s="46"/>
      <c r="SVZ2" s="46"/>
      <c r="SWA2" s="46"/>
      <c r="SWB2" s="46"/>
      <c r="SWC2" s="46"/>
      <c r="SWD2" s="46"/>
      <c r="SWE2" s="46"/>
      <c r="SWF2" s="46"/>
      <c r="SWG2" s="46"/>
      <c r="SWH2" s="46"/>
      <c r="SWI2" s="46"/>
      <c r="SWJ2" s="46"/>
      <c r="SWK2" s="46"/>
      <c r="SWL2" s="46"/>
      <c r="SWM2" s="46"/>
      <c r="SWN2" s="46"/>
      <c r="SWO2" s="46"/>
      <c r="SWP2" s="46"/>
      <c r="SWQ2" s="46"/>
      <c r="SWR2" s="46"/>
      <c r="SWS2" s="46"/>
      <c r="SWT2" s="46"/>
      <c r="SWU2" s="46"/>
      <c r="SWV2" s="46"/>
      <c r="SWW2" s="46"/>
      <c r="SWX2" s="46"/>
      <c r="SWY2" s="46"/>
      <c r="SWZ2" s="46"/>
      <c r="SXA2" s="46"/>
      <c r="SXB2" s="46"/>
      <c r="SXC2" s="46"/>
      <c r="SXD2" s="46"/>
      <c r="SXE2" s="46"/>
      <c r="SXF2" s="46"/>
      <c r="SXG2" s="46"/>
      <c r="SXH2" s="46"/>
      <c r="SXI2" s="46"/>
      <c r="SXJ2" s="46"/>
      <c r="SXK2" s="46"/>
      <c r="SXL2" s="46"/>
      <c r="SXM2" s="46"/>
      <c r="SXN2" s="46"/>
      <c r="SXO2" s="46"/>
      <c r="SXP2" s="46"/>
      <c r="SXQ2" s="46"/>
      <c r="SXR2" s="46"/>
      <c r="SXS2" s="46"/>
      <c r="SXT2" s="46"/>
      <c r="SXU2" s="46"/>
      <c r="SXV2" s="46"/>
      <c r="SXW2" s="46"/>
      <c r="SXX2" s="46"/>
      <c r="SXY2" s="46"/>
      <c r="SXZ2" s="46"/>
      <c r="SYA2" s="46"/>
      <c r="SYB2" s="46"/>
      <c r="SYC2" s="46"/>
      <c r="SYD2" s="46"/>
      <c r="SYE2" s="46"/>
      <c r="SYF2" s="46"/>
      <c r="SYG2" s="46"/>
      <c r="SYH2" s="46"/>
      <c r="SYI2" s="46"/>
      <c r="SYJ2" s="46"/>
      <c r="SYK2" s="46"/>
      <c r="SYL2" s="46"/>
      <c r="SYM2" s="46"/>
      <c r="SYN2" s="46"/>
      <c r="SYO2" s="46"/>
      <c r="SYP2" s="46"/>
      <c r="SYQ2" s="46"/>
      <c r="SYR2" s="46"/>
      <c r="SYS2" s="46"/>
      <c r="SYT2" s="46"/>
      <c r="SYU2" s="46"/>
      <c r="SYV2" s="46"/>
      <c r="SYW2" s="46"/>
      <c r="SYX2" s="46"/>
      <c r="SYY2" s="46"/>
      <c r="SYZ2" s="46"/>
      <c r="SZA2" s="46"/>
      <c r="SZB2" s="46"/>
      <c r="SZC2" s="46"/>
      <c r="SZD2" s="46"/>
      <c r="SZE2" s="46"/>
      <c r="SZF2" s="46"/>
      <c r="SZG2" s="46"/>
      <c r="SZH2" s="46"/>
      <c r="SZI2" s="46"/>
      <c r="SZJ2" s="46"/>
      <c r="SZK2" s="46"/>
      <c r="SZL2" s="46"/>
      <c r="SZM2" s="46"/>
      <c r="SZN2" s="46"/>
      <c r="SZO2" s="46"/>
      <c r="SZP2" s="46"/>
      <c r="SZQ2" s="46"/>
      <c r="SZR2" s="46"/>
      <c r="SZS2" s="46"/>
      <c r="SZT2" s="46"/>
      <c r="SZU2" s="46"/>
      <c r="SZV2" s="46"/>
      <c r="SZW2" s="46"/>
      <c r="SZX2" s="46"/>
      <c r="SZY2" s="46"/>
      <c r="SZZ2" s="46"/>
      <c r="TAA2" s="46"/>
      <c r="TAB2" s="46"/>
      <c r="TAC2" s="46"/>
      <c r="TAD2" s="46"/>
      <c r="TAE2" s="46"/>
      <c r="TAF2" s="46"/>
      <c r="TAG2" s="46"/>
      <c r="TAH2" s="46"/>
      <c r="TAI2" s="46"/>
      <c r="TAJ2" s="46"/>
      <c r="TAK2" s="46"/>
      <c r="TAL2" s="46"/>
      <c r="TAM2" s="46"/>
      <c r="TAN2" s="46"/>
      <c r="TAO2" s="46"/>
      <c r="TAP2" s="46"/>
      <c r="TAQ2" s="46"/>
      <c r="TAR2" s="46"/>
      <c r="TAS2" s="46"/>
      <c r="TAT2" s="46"/>
      <c r="TAU2" s="46"/>
      <c r="TAV2" s="46"/>
      <c r="TAW2" s="46"/>
      <c r="TAX2" s="46"/>
      <c r="TAY2" s="46"/>
      <c r="TAZ2" s="46"/>
      <c r="TBA2" s="46"/>
      <c r="TBB2" s="46"/>
      <c r="TBC2" s="46"/>
      <c r="TBD2" s="46"/>
      <c r="TBE2" s="46"/>
      <c r="TBF2" s="46"/>
      <c r="TBG2" s="46"/>
      <c r="TBH2" s="46"/>
      <c r="TBI2" s="46"/>
      <c r="TBJ2" s="46"/>
      <c r="TBK2" s="46"/>
      <c r="TBL2" s="46"/>
      <c r="TBM2" s="46"/>
      <c r="TBN2" s="46"/>
      <c r="TBO2" s="46"/>
      <c r="TBP2" s="46"/>
      <c r="TBQ2" s="46"/>
      <c r="TBR2" s="46"/>
      <c r="TBS2" s="46"/>
      <c r="TBT2" s="46"/>
      <c r="TBU2" s="46"/>
      <c r="TBV2" s="46"/>
      <c r="TBW2" s="46"/>
      <c r="TBX2" s="46"/>
      <c r="TBY2" s="46"/>
      <c r="TBZ2" s="46"/>
      <c r="TCA2" s="46"/>
      <c r="TCB2" s="46"/>
      <c r="TCC2" s="46"/>
      <c r="TCD2" s="46"/>
      <c r="TCE2" s="46"/>
      <c r="TCF2" s="46"/>
      <c r="TCG2" s="46"/>
      <c r="TCH2" s="46"/>
      <c r="TCI2" s="46"/>
      <c r="TCJ2" s="46"/>
      <c r="TCK2" s="46"/>
      <c r="TCL2" s="46"/>
      <c r="TCM2" s="46"/>
      <c r="TCN2" s="46"/>
      <c r="TCO2" s="46"/>
      <c r="TCP2" s="46"/>
      <c r="TCQ2" s="46"/>
      <c r="TCR2" s="46"/>
      <c r="TCS2" s="46"/>
      <c r="TCT2" s="46"/>
      <c r="TCU2" s="46"/>
      <c r="TCV2" s="46"/>
      <c r="TCW2" s="46"/>
      <c r="TCX2" s="46"/>
      <c r="TCY2" s="46"/>
      <c r="TCZ2" s="46"/>
      <c r="TDA2" s="46"/>
      <c r="TDB2" s="46"/>
      <c r="TDC2" s="46"/>
      <c r="TDD2" s="46"/>
      <c r="TDE2" s="46"/>
      <c r="TDF2" s="46"/>
      <c r="TDG2" s="46"/>
      <c r="TDH2" s="46"/>
      <c r="TDI2" s="46"/>
      <c r="TDJ2" s="46"/>
      <c r="TDK2" s="46"/>
      <c r="TDL2" s="46"/>
      <c r="TDM2" s="46"/>
      <c r="TDN2" s="46"/>
      <c r="TDO2" s="46"/>
      <c r="TDP2" s="46"/>
      <c r="TDQ2" s="46"/>
      <c r="TDR2" s="46"/>
      <c r="TDS2" s="46"/>
      <c r="TDT2" s="46"/>
      <c r="TDU2" s="46"/>
      <c r="TDV2" s="46"/>
      <c r="TDW2" s="46"/>
      <c r="TDX2" s="46"/>
      <c r="TDY2" s="46"/>
      <c r="TDZ2" s="46"/>
      <c r="TEA2" s="46"/>
      <c r="TEB2" s="46"/>
      <c r="TEC2" s="46"/>
      <c r="TED2" s="46"/>
      <c r="TEE2" s="46"/>
      <c r="TEF2" s="46"/>
      <c r="TEG2" s="46"/>
      <c r="TEH2" s="46"/>
      <c r="TEI2" s="46"/>
      <c r="TEJ2" s="46"/>
      <c r="TEK2" s="46"/>
      <c r="TEL2" s="46"/>
      <c r="TEM2" s="46"/>
      <c r="TEN2" s="46"/>
      <c r="TEO2" s="46"/>
      <c r="TEP2" s="46"/>
      <c r="TEQ2" s="46"/>
      <c r="TER2" s="46"/>
      <c r="TES2" s="46"/>
      <c r="TET2" s="46"/>
      <c r="TEU2" s="46"/>
      <c r="TEV2" s="46"/>
      <c r="TEW2" s="46"/>
      <c r="TEX2" s="46"/>
      <c r="TEY2" s="46"/>
      <c r="TEZ2" s="46"/>
      <c r="TFA2" s="46"/>
      <c r="TFB2" s="46"/>
      <c r="TFC2" s="46"/>
      <c r="TFD2" s="46"/>
      <c r="TFE2" s="46"/>
      <c r="TFF2" s="46"/>
      <c r="TFG2" s="46"/>
      <c r="TFH2" s="46"/>
      <c r="TFI2" s="46"/>
      <c r="TFJ2" s="46"/>
      <c r="TFK2" s="46"/>
      <c r="TFL2" s="46"/>
      <c r="TFM2" s="46"/>
      <c r="TFN2" s="46"/>
      <c r="TFO2" s="46"/>
      <c r="TFP2" s="46"/>
      <c r="TFQ2" s="46"/>
      <c r="TFR2" s="46"/>
      <c r="TFS2" s="46"/>
      <c r="TFT2" s="46"/>
      <c r="TFU2" s="46"/>
      <c r="TFV2" s="46"/>
      <c r="TFW2" s="46"/>
      <c r="TFX2" s="46"/>
      <c r="TFY2" s="46"/>
      <c r="TFZ2" s="46"/>
      <c r="TGA2" s="46"/>
      <c r="TGB2" s="46"/>
      <c r="TGC2" s="46"/>
      <c r="TGD2" s="46"/>
      <c r="TGE2" s="46"/>
      <c r="TGF2" s="46"/>
      <c r="TGG2" s="46"/>
      <c r="TGH2" s="46"/>
      <c r="TGI2" s="46"/>
      <c r="TGJ2" s="46"/>
      <c r="TGK2" s="46"/>
      <c r="TGL2" s="46"/>
      <c r="TGM2" s="46"/>
      <c r="TGN2" s="46"/>
      <c r="TGO2" s="46"/>
      <c r="TGP2" s="46"/>
      <c r="TGQ2" s="46"/>
      <c r="TGR2" s="46"/>
      <c r="TGS2" s="46"/>
      <c r="TGT2" s="46"/>
      <c r="TGU2" s="46"/>
      <c r="TGV2" s="46"/>
      <c r="TGW2" s="46"/>
      <c r="TGX2" s="46"/>
      <c r="TGY2" s="46"/>
      <c r="TGZ2" s="46"/>
      <c r="THA2" s="46"/>
      <c r="THB2" s="46"/>
      <c r="THC2" s="46"/>
      <c r="THD2" s="46"/>
      <c r="THE2" s="46"/>
      <c r="THF2" s="46"/>
      <c r="THG2" s="46"/>
      <c r="THH2" s="46"/>
      <c r="THI2" s="46"/>
      <c r="THJ2" s="46"/>
      <c r="THK2" s="46"/>
      <c r="THL2" s="46"/>
      <c r="THM2" s="46"/>
      <c r="THN2" s="46"/>
      <c r="THO2" s="46"/>
      <c r="THP2" s="46"/>
      <c r="THQ2" s="46"/>
      <c r="THR2" s="46"/>
      <c r="THS2" s="46"/>
      <c r="THT2" s="46"/>
      <c r="THU2" s="46"/>
      <c r="THV2" s="46"/>
      <c r="THW2" s="46"/>
      <c r="THX2" s="46"/>
      <c r="THY2" s="46"/>
      <c r="THZ2" s="46"/>
      <c r="TIA2" s="46"/>
      <c r="TIB2" s="46"/>
      <c r="TIC2" s="46"/>
      <c r="TID2" s="46"/>
      <c r="TIE2" s="46"/>
      <c r="TIF2" s="46"/>
      <c r="TIG2" s="46"/>
      <c r="TIH2" s="46"/>
      <c r="TII2" s="46"/>
      <c r="TIJ2" s="46"/>
      <c r="TIK2" s="46"/>
      <c r="TIL2" s="46"/>
      <c r="TIM2" s="46"/>
      <c r="TIN2" s="46"/>
      <c r="TIO2" s="46"/>
      <c r="TIP2" s="46"/>
      <c r="TIQ2" s="46"/>
      <c r="TIR2" s="46"/>
      <c r="TIS2" s="46"/>
      <c r="TIT2" s="46"/>
      <c r="TIU2" s="46"/>
      <c r="TIV2" s="46"/>
      <c r="TIW2" s="46"/>
      <c r="TIX2" s="46"/>
      <c r="TIY2" s="46"/>
      <c r="TIZ2" s="46"/>
      <c r="TJA2" s="46"/>
      <c r="TJB2" s="46"/>
      <c r="TJC2" s="46"/>
      <c r="TJD2" s="46"/>
      <c r="TJE2" s="46"/>
      <c r="TJF2" s="46"/>
      <c r="TJG2" s="46"/>
      <c r="TJH2" s="46"/>
      <c r="TJI2" s="46"/>
      <c r="TJJ2" s="46"/>
      <c r="TJK2" s="46"/>
      <c r="TJL2" s="46"/>
      <c r="TJM2" s="46"/>
      <c r="TJN2" s="46"/>
      <c r="TJO2" s="46"/>
      <c r="TJP2" s="46"/>
      <c r="TJQ2" s="46"/>
      <c r="TJR2" s="46"/>
      <c r="TJS2" s="46"/>
      <c r="TJT2" s="46"/>
      <c r="TJU2" s="46"/>
      <c r="TJV2" s="46"/>
      <c r="TJW2" s="46"/>
      <c r="TJX2" s="46"/>
      <c r="TJY2" s="46"/>
      <c r="TJZ2" s="46"/>
      <c r="TKA2" s="46"/>
      <c r="TKB2" s="46"/>
      <c r="TKC2" s="46"/>
      <c r="TKD2" s="46"/>
      <c r="TKE2" s="46"/>
      <c r="TKF2" s="46"/>
      <c r="TKG2" s="46"/>
      <c r="TKH2" s="46"/>
      <c r="TKI2" s="46"/>
      <c r="TKJ2" s="46"/>
      <c r="TKK2" s="46"/>
      <c r="TKL2" s="46"/>
      <c r="TKM2" s="46"/>
      <c r="TKN2" s="46"/>
      <c r="TKO2" s="46"/>
      <c r="TKP2" s="46"/>
      <c r="TKQ2" s="46"/>
      <c r="TKR2" s="46"/>
      <c r="TKS2" s="46"/>
      <c r="TKT2" s="46"/>
      <c r="TKU2" s="46"/>
      <c r="TKV2" s="46"/>
      <c r="TKW2" s="46"/>
      <c r="TKX2" s="46"/>
      <c r="TKY2" s="46"/>
      <c r="TKZ2" s="46"/>
      <c r="TLA2" s="46"/>
      <c r="TLB2" s="46"/>
      <c r="TLC2" s="46"/>
      <c r="TLD2" s="46"/>
      <c r="TLE2" s="46"/>
      <c r="TLF2" s="46"/>
      <c r="TLG2" s="46"/>
      <c r="TLH2" s="46"/>
      <c r="TLI2" s="46"/>
      <c r="TLJ2" s="46"/>
      <c r="TLK2" s="46"/>
      <c r="TLL2" s="46"/>
      <c r="TLM2" s="46"/>
      <c r="TLN2" s="46"/>
      <c r="TLO2" s="46"/>
      <c r="TLP2" s="46"/>
      <c r="TLQ2" s="46"/>
      <c r="TLR2" s="46"/>
      <c r="TLS2" s="46"/>
      <c r="TLT2" s="46"/>
      <c r="TLU2" s="46"/>
      <c r="TLV2" s="46"/>
      <c r="TLW2" s="46"/>
      <c r="TLX2" s="46"/>
      <c r="TLY2" s="46"/>
      <c r="TLZ2" s="46"/>
      <c r="TMA2" s="46"/>
      <c r="TMB2" s="46"/>
      <c r="TMC2" s="46"/>
      <c r="TMD2" s="46"/>
      <c r="TME2" s="46"/>
      <c r="TMF2" s="46"/>
      <c r="TMG2" s="46"/>
      <c r="TMH2" s="46"/>
      <c r="TMI2" s="46"/>
      <c r="TMJ2" s="46"/>
      <c r="TMK2" s="46"/>
      <c r="TML2" s="46"/>
      <c r="TMM2" s="46"/>
      <c r="TMN2" s="46"/>
      <c r="TMO2" s="46"/>
      <c r="TMP2" s="46"/>
      <c r="TMQ2" s="46"/>
      <c r="TMR2" s="46"/>
      <c r="TMS2" s="46"/>
      <c r="TMT2" s="46"/>
      <c r="TMU2" s="46"/>
      <c r="TMV2" s="46"/>
      <c r="TMW2" s="46"/>
      <c r="TMX2" s="46"/>
      <c r="TMY2" s="46"/>
      <c r="TMZ2" s="46"/>
      <c r="TNA2" s="46"/>
      <c r="TNB2" s="46"/>
      <c r="TNC2" s="46"/>
      <c r="TND2" s="46"/>
      <c r="TNE2" s="46"/>
      <c r="TNF2" s="46"/>
      <c r="TNG2" s="46"/>
      <c r="TNH2" s="46"/>
      <c r="TNI2" s="46"/>
      <c r="TNJ2" s="46"/>
      <c r="TNK2" s="46"/>
      <c r="TNL2" s="46"/>
      <c r="TNM2" s="46"/>
      <c r="TNN2" s="46"/>
      <c r="TNO2" s="46"/>
      <c r="TNP2" s="46"/>
      <c r="TNQ2" s="46"/>
      <c r="TNR2" s="46"/>
      <c r="TNS2" s="46"/>
      <c r="TNT2" s="46"/>
      <c r="TNU2" s="46"/>
      <c r="TNV2" s="46"/>
      <c r="TNW2" s="46"/>
      <c r="TNX2" s="46"/>
      <c r="TNY2" s="46"/>
      <c r="TNZ2" s="46"/>
      <c r="TOA2" s="46"/>
      <c r="TOB2" s="46"/>
      <c r="TOC2" s="46"/>
      <c r="TOD2" s="46"/>
      <c r="TOE2" s="46"/>
      <c r="TOF2" s="46"/>
      <c r="TOG2" s="46"/>
      <c r="TOH2" s="46"/>
      <c r="TOI2" s="46"/>
      <c r="TOJ2" s="46"/>
      <c r="TOK2" s="46"/>
      <c r="TOL2" s="46"/>
      <c r="TOM2" s="46"/>
      <c r="TON2" s="46"/>
      <c r="TOO2" s="46"/>
      <c r="TOP2" s="46"/>
      <c r="TOQ2" s="46"/>
      <c r="TOR2" s="46"/>
      <c r="TOS2" s="46"/>
      <c r="TOT2" s="46"/>
      <c r="TOU2" s="46"/>
      <c r="TOV2" s="46"/>
      <c r="TOW2" s="46"/>
      <c r="TOX2" s="46"/>
      <c r="TOY2" s="46"/>
      <c r="TOZ2" s="46"/>
      <c r="TPA2" s="46"/>
      <c r="TPB2" s="46"/>
      <c r="TPC2" s="46"/>
      <c r="TPD2" s="46"/>
      <c r="TPE2" s="46"/>
      <c r="TPF2" s="46"/>
      <c r="TPG2" s="46"/>
      <c r="TPH2" s="46"/>
      <c r="TPI2" s="46"/>
      <c r="TPJ2" s="46"/>
      <c r="TPK2" s="46"/>
      <c r="TPL2" s="46"/>
      <c r="TPM2" s="46"/>
      <c r="TPN2" s="46"/>
      <c r="TPO2" s="46"/>
      <c r="TPP2" s="46"/>
      <c r="TPQ2" s="46"/>
      <c r="TPR2" s="46"/>
      <c r="TPS2" s="46"/>
      <c r="TPT2" s="46"/>
      <c r="TPU2" s="46"/>
      <c r="TPV2" s="46"/>
      <c r="TPW2" s="46"/>
      <c r="TPX2" s="46"/>
      <c r="TPY2" s="46"/>
      <c r="TPZ2" s="46"/>
      <c r="TQA2" s="46"/>
      <c r="TQB2" s="46"/>
      <c r="TQC2" s="46"/>
      <c r="TQD2" s="46"/>
      <c r="TQE2" s="46"/>
      <c r="TQF2" s="46"/>
      <c r="TQG2" s="46"/>
      <c r="TQH2" s="46"/>
      <c r="TQI2" s="46"/>
      <c r="TQJ2" s="46"/>
      <c r="TQK2" s="46"/>
      <c r="TQL2" s="46"/>
      <c r="TQM2" s="46"/>
      <c r="TQN2" s="46"/>
      <c r="TQO2" s="46"/>
      <c r="TQP2" s="46"/>
      <c r="TQQ2" s="46"/>
      <c r="TQR2" s="46"/>
      <c r="TQS2" s="46"/>
      <c r="TQT2" s="46"/>
      <c r="TQU2" s="46"/>
      <c r="TQV2" s="46"/>
      <c r="TQW2" s="46"/>
      <c r="TQX2" s="46"/>
      <c r="TQY2" s="46"/>
      <c r="TQZ2" s="46"/>
      <c r="TRA2" s="46"/>
      <c r="TRB2" s="46"/>
      <c r="TRC2" s="46"/>
      <c r="TRD2" s="46"/>
      <c r="TRE2" s="46"/>
      <c r="TRF2" s="46"/>
      <c r="TRG2" s="46"/>
      <c r="TRH2" s="46"/>
      <c r="TRI2" s="46"/>
      <c r="TRJ2" s="46"/>
      <c r="TRK2" s="46"/>
      <c r="TRL2" s="46"/>
      <c r="TRM2" s="46"/>
      <c r="TRN2" s="46"/>
      <c r="TRO2" s="46"/>
      <c r="TRP2" s="46"/>
      <c r="TRQ2" s="46"/>
      <c r="TRR2" s="46"/>
      <c r="TRS2" s="46"/>
      <c r="TRT2" s="46"/>
      <c r="TRU2" s="46"/>
      <c r="TRV2" s="46"/>
      <c r="TRW2" s="46"/>
      <c r="TRX2" s="46"/>
      <c r="TRY2" s="46"/>
      <c r="TRZ2" s="46"/>
      <c r="TSA2" s="46"/>
      <c r="TSB2" s="46"/>
      <c r="TSC2" s="46"/>
      <c r="TSD2" s="46"/>
      <c r="TSE2" s="46"/>
      <c r="TSF2" s="46"/>
      <c r="TSG2" s="46"/>
      <c r="TSH2" s="46"/>
      <c r="TSI2" s="46"/>
      <c r="TSJ2" s="46"/>
      <c r="TSK2" s="46"/>
      <c r="TSL2" s="46"/>
      <c r="TSM2" s="46"/>
      <c r="TSN2" s="46"/>
      <c r="TSO2" s="46"/>
      <c r="TSP2" s="46"/>
      <c r="TSQ2" s="46"/>
      <c r="TSR2" s="46"/>
      <c r="TSS2" s="46"/>
      <c r="TST2" s="46"/>
      <c r="TSU2" s="46"/>
      <c r="TSV2" s="46"/>
      <c r="TSW2" s="46"/>
      <c r="TSX2" s="46"/>
      <c r="TSY2" s="46"/>
      <c r="TSZ2" s="46"/>
      <c r="TTA2" s="46"/>
      <c r="TTB2" s="46"/>
      <c r="TTC2" s="46"/>
      <c r="TTD2" s="46"/>
      <c r="TTE2" s="46"/>
      <c r="TTF2" s="46"/>
      <c r="TTG2" s="46"/>
      <c r="TTH2" s="46"/>
      <c r="TTI2" s="46"/>
      <c r="TTJ2" s="46"/>
      <c r="TTK2" s="46"/>
      <c r="TTL2" s="46"/>
      <c r="TTM2" s="46"/>
      <c r="TTN2" s="46"/>
      <c r="TTO2" s="46"/>
      <c r="TTP2" s="46"/>
      <c r="TTQ2" s="46"/>
      <c r="TTR2" s="46"/>
      <c r="TTS2" s="46"/>
      <c r="TTT2" s="46"/>
      <c r="TTU2" s="46"/>
      <c r="TTV2" s="46"/>
      <c r="TTW2" s="46"/>
      <c r="TTX2" s="46"/>
      <c r="TTY2" s="46"/>
      <c r="TTZ2" s="46"/>
      <c r="TUA2" s="46"/>
      <c r="TUB2" s="46"/>
      <c r="TUC2" s="46"/>
      <c r="TUD2" s="46"/>
      <c r="TUE2" s="46"/>
      <c r="TUF2" s="46"/>
      <c r="TUG2" s="46"/>
      <c r="TUH2" s="46"/>
      <c r="TUI2" s="46"/>
      <c r="TUJ2" s="46"/>
      <c r="TUK2" s="46"/>
      <c r="TUL2" s="46"/>
      <c r="TUM2" s="46"/>
      <c r="TUN2" s="46"/>
      <c r="TUO2" s="46"/>
      <c r="TUP2" s="46"/>
      <c r="TUQ2" s="46"/>
      <c r="TUR2" s="46"/>
      <c r="TUS2" s="46"/>
      <c r="TUT2" s="46"/>
      <c r="TUU2" s="46"/>
      <c r="TUV2" s="46"/>
      <c r="TUW2" s="46"/>
      <c r="TUX2" s="46"/>
      <c r="TUY2" s="46"/>
      <c r="TUZ2" s="46"/>
      <c r="TVA2" s="46"/>
      <c r="TVB2" s="46"/>
      <c r="TVC2" s="46"/>
      <c r="TVD2" s="46"/>
      <c r="TVE2" s="46"/>
      <c r="TVF2" s="46"/>
      <c r="TVG2" s="46"/>
      <c r="TVH2" s="46"/>
      <c r="TVI2" s="46"/>
      <c r="TVJ2" s="46"/>
      <c r="TVK2" s="46"/>
      <c r="TVL2" s="46"/>
      <c r="TVM2" s="46"/>
      <c r="TVN2" s="46"/>
      <c r="TVO2" s="46"/>
      <c r="TVP2" s="46"/>
      <c r="TVQ2" s="46"/>
      <c r="TVR2" s="46"/>
      <c r="TVS2" s="46"/>
      <c r="TVT2" s="46"/>
      <c r="TVU2" s="46"/>
      <c r="TVV2" s="46"/>
      <c r="TVW2" s="46"/>
      <c r="TVX2" s="46"/>
      <c r="TVY2" s="46"/>
      <c r="TVZ2" s="46"/>
      <c r="TWA2" s="46"/>
      <c r="TWB2" s="46"/>
      <c r="TWC2" s="46"/>
      <c r="TWD2" s="46"/>
      <c r="TWE2" s="46"/>
      <c r="TWF2" s="46"/>
      <c r="TWG2" s="46"/>
      <c r="TWH2" s="46"/>
      <c r="TWI2" s="46"/>
      <c r="TWJ2" s="46"/>
      <c r="TWK2" s="46"/>
      <c r="TWL2" s="46"/>
      <c r="TWM2" s="46"/>
      <c r="TWN2" s="46"/>
      <c r="TWO2" s="46"/>
      <c r="TWP2" s="46"/>
      <c r="TWQ2" s="46"/>
      <c r="TWR2" s="46"/>
      <c r="TWS2" s="46"/>
      <c r="TWT2" s="46"/>
      <c r="TWU2" s="46"/>
      <c r="TWV2" s="46"/>
      <c r="TWW2" s="46"/>
      <c r="TWX2" s="46"/>
      <c r="TWY2" s="46"/>
      <c r="TWZ2" s="46"/>
      <c r="TXA2" s="46"/>
      <c r="TXB2" s="46"/>
      <c r="TXC2" s="46"/>
      <c r="TXD2" s="46"/>
      <c r="TXE2" s="46"/>
      <c r="TXF2" s="46"/>
      <c r="TXG2" s="46"/>
      <c r="TXH2" s="46"/>
      <c r="TXI2" s="46"/>
      <c r="TXJ2" s="46"/>
      <c r="TXK2" s="46"/>
      <c r="TXL2" s="46"/>
      <c r="TXM2" s="46"/>
      <c r="TXN2" s="46"/>
      <c r="TXO2" s="46"/>
      <c r="TXP2" s="46"/>
      <c r="TXQ2" s="46"/>
      <c r="TXR2" s="46"/>
      <c r="TXS2" s="46"/>
      <c r="TXT2" s="46"/>
      <c r="TXU2" s="46"/>
      <c r="TXV2" s="46"/>
      <c r="TXW2" s="46"/>
      <c r="TXX2" s="46"/>
      <c r="TXY2" s="46"/>
      <c r="TXZ2" s="46"/>
      <c r="TYA2" s="46"/>
      <c r="TYB2" s="46"/>
      <c r="TYC2" s="46"/>
      <c r="TYD2" s="46"/>
      <c r="TYE2" s="46"/>
      <c r="TYF2" s="46"/>
      <c r="TYG2" s="46"/>
      <c r="TYH2" s="46"/>
      <c r="TYI2" s="46"/>
      <c r="TYJ2" s="46"/>
      <c r="TYK2" s="46"/>
      <c r="TYL2" s="46"/>
      <c r="TYM2" s="46"/>
      <c r="TYN2" s="46"/>
      <c r="TYO2" s="46"/>
      <c r="TYP2" s="46"/>
      <c r="TYQ2" s="46"/>
      <c r="TYR2" s="46"/>
      <c r="TYS2" s="46"/>
      <c r="TYT2" s="46"/>
      <c r="TYU2" s="46"/>
      <c r="TYV2" s="46"/>
      <c r="TYW2" s="46"/>
      <c r="TYX2" s="46"/>
      <c r="TYY2" s="46"/>
      <c r="TYZ2" s="46"/>
      <c r="TZA2" s="46"/>
      <c r="TZB2" s="46"/>
      <c r="TZC2" s="46"/>
      <c r="TZD2" s="46"/>
      <c r="TZE2" s="46"/>
      <c r="TZF2" s="46"/>
      <c r="TZG2" s="46"/>
      <c r="TZH2" s="46"/>
      <c r="TZI2" s="46"/>
      <c r="TZJ2" s="46"/>
      <c r="TZK2" s="46"/>
      <c r="TZL2" s="46"/>
      <c r="TZM2" s="46"/>
      <c r="TZN2" s="46"/>
      <c r="TZO2" s="46"/>
      <c r="TZP2" s="46"/>
      <c r="TZQ2" s="46"/>
      <c r="TZR2" s="46"/>
      <c r="TZS2" s="46"/>
      <c r="TZT2" s="46"/>
      <c r="TZU2" s="46"/>
      <c r="TZV2" s="46"/>
      <c r="TZW2" s="46"/>
      <c r="TZX2" s="46"/>
      <c r="TZY2" s="46"/>
      <c r="TZZ2" s="46"/>
      <c r="UAA2" s="46"/>
      <c r="UAB2" s="46"/>
      <c r="UAC2" s="46"/>
      <c r="UAD2" s="46"/>
      <c r="UAE2" s="46"/>
      <c r="UAF2" s="46"/>
      <c r="UAG2" s="46"/>
      <c r="UAH2" s="46"/>
      <c r="UAI2" s="46"/>
      <c r="UAJ2" s="46"/>
      <c r="UAK2" s="46"/>
      <c r="UAL2" s="46"/>
      <c r="UAM2" s="46"/>
      <c r="UAN2" s="46"/>
      <c r="UAO2" s="46"/>
      <c r="UAP2" s="46"/>
      <c r="UAQ2" s="46"/>
      <c r="UAR2" s="46"/>
      <c r="UAS2" s="46"/>
      <c r="UAT2" s="46"/>
      <c r="UAU2" s="46"/>
      <c r="UAV2" s="46"/>
      <c r="UAW2" s="46"/>
      <c r="UAX2" s="46"/>
      <c r="UAY2" s="46"/>
      <c r="UAZ2" s="46"/>
      <c r="UBA2" s="46"/>
      <c r="UBB2" s="46"/>
      <c r="UBC2" s="46"/>
      <c r="UBD2" s="46"/>
      <c r="UBE2" s="46"/>
      <c r="UBF2" s="46"/>
      <c r="UBG2" s="46"/>
      <c r="UBH2" s="46"/>
      <c r="UBI2" s="46"/>
      <c r="UBJ2" s="46"/>
      <c r="UBK2" s="46"/>
      <c r="UBL2" s="46"/>
      <c r="UBM2" s="46"/>
      <c r="UBN2" s="46"/>
      <c r="UBO2" s="46"/>
      <c r="UBP2" s="46"/>
      <c r="UBQ2" s="46"/>
      <c r="UBR2" s="46"/>
      <c r="UBS2" s="46"/>
      <c r="UBT2" s="46"/>
      <c r="UBU2" s="46"/>
      <c r="UBV2" s="46"/>
      <c r="UBW2" s="46"/>
      <c r="UBX2" s="46"/>
      <c r="UBY2" s="46"/>
      <c r="UBZ2" s="46"/>
      <c r="UCA2" s="46"/>
      <c r="UCB2" s="46"/>
      <c r="UCC2" s="46"/>
      <c r="UCD2" s="46"/>
      <c r="UCE2" s="46"/>
      <c r="UCF2" s="46"/>
      <c r="UCG2" s="46"/>
      <c r="UCH2" s="46"/>
      <c r="UCI2" s="46"/>
      <c r="UCJ2" s="46"/>
      <c r="UCK2" s="46"/>
      <c r="UCL2" s="46"/>
      <c r="UCM2" s="46"/>
      <c r="UCN2" s="46"/>
      <c r="UCO2" s="46"/>
      <c r="UCP2" s="46"/>
      <c r="UCQ2" s="46"/>
      <c r="UCR2" s="46"/>
      <c r="UCS2" s="46"/>
      <c r="UCT2" s="46"/>
      <c r="UCU2" s="46"/>
      <c r="UCV2" s="46"/>
      <c r="UCW2" s="46"/>
      <c r="UCX2" s="46"/>
      <c r="UCY2" s="46"/>
      <c r="UCZ2" s="46"/>
      <c r="UDA2" s="46"/>
      <c r="UDB2" s="46"/>
      <c r="UDC2" s="46"/>
      <c r="UDD2" s="46"/>
      <c r="UDE2" s="46"/>
      <c r="UDF2" s="46"/>
      <c r="UDG2" s="46"/>
      <c r="UDH2" s="46"/>
      <c r="UDI2" s="46"/>
      <c r="UDJ2" s="46"/>
      <c r="UDK2" s="46"/>
      <c r="UDL2" s="46"/>
      <c r="UDM2" s="46"/>
      <c r="UDN2" s="46"/>
      <c r="UDO2" s="46"/>
      <c r="UDP2" s="46"/>
      <c r="UDQ2" s="46"/>
      <c r="UDR2" s="46"/>
      <c r="UDS2" s="46"/>
      <c r="UDT2" s="46"/>
      <c r="UDU2" s="46"/>
      <c r="UDV2" s="46"/>
      <c r="UDW2" s="46"/>
      <c r="UDX2" s="46"/>
      <c r="UDY2" s="46"/>
      <c r="UDZ2" s="46"/>
      <c r="UEA2" s="46"/>
      <c r="UEB2" s="46"/>
      <c r="UEC2" s="46"/>
      <c r="UED2" s="46"/>
      <c r="UEE2" s="46"/>
      <c r="UEF2" s="46"/>
      <c r="UEG2" s="46"/>
      <c r="UEH2" s="46"/>
      <c r="UEI2" s="46"/>
      <c r="UEJ2" s="46"/>
      <c r="UEK2" s="46"/>
      <c r="UEL2" s="46"/>
      <c r="UEM2" s="46"/>
      <c r="UEN2" s="46"/>
      <c r="UEO2" s="46"/>
      <c r="UEP2" s="46"/>
      <c r="UEQ2" s="46"/>
      <c r="UER2" s="46"/>
      <c r="UES2" s="46"/>
      <c r="UET2" s="46"/>
      <c r="UEU2" s="46"/>
      <c r="UEV2" s="46"/>
      <c r="UEW2" s="46"/>
      <c r="UEX2" s="46"/>
      <c r="UEY2" s="46"/>
      <c r="UEZ2" s="46"/>
      <c r="UFA2" s="46"/>
      <c r="UFB2" s="46"/>
      <c r="UFC2" s="46"/>
      <c r="UFD2" s="46"/>
      <c r="UFE2" s="46"/>
      <c r="UFF2" s="46"/>
      <c r="UFG2" s="46"/>
      <c r="UFH2" s="46"/>
      <c r="UFI2" s="46"/>
      <c r="UFJ2" s="46"/>
      <c r="UFK2" s="46"/>
      <c r="UFL2" s="46"/>
      <c r="UFM2" s="46"/>
      <c r="UFN2" s="46"/>
      <c r="UFO2" s="46"/>
      <c r="UFP2" s="46"/>
      <c r="UFQ2" s="46"/>
      <c r="UFR2" s="46"/>
      <c r="UFS2" s="46"/>
      <c r="UFT2" s="46"/>
      <c r="UFU2" s="46"/>
      <c r="UFV2" s="46"/>
      <c r="UFW2" s="46"/>
      <c r="UFX2" s="46"/>
      <c r="UFY2" s="46"/>
      <c r="UFZ2" s="46"/>
      <c r="UGA2" s="46"/>
      <c r="UGB2" s="46"/>
      <c r="UGC2" s="46"/>
      <c r="UGD2" s="46"/>
      <c r="UGE2" s="46"/>
      <c r="UGF2" s="46"/>
      <c r="UGG2" s="46"/>
      <c r="UGH2" s="46"/>
      <c r="UGI2" s="46"/>
      <c r="UGJ2" s="46"/>
      <c r="UGK2" s="46"/>
      <c r="UGL2" s="46"/>
      <c r="UGM2" s="46"/>
      <c r="UGN2" s="46"/>
      <c r="UGO2" s="46"/>
      <c r="UGP2" s="46"/>
      <c r="UGQ2" s="46"/>
      <c r="UGR2" s="46"/>
      <c r="UGS2" s="46"/>
      <c r="UGT2" s="46"/>
      <c r="UGU2" s="46"/>
      <c r="UGV2" s="46"/>
      <c r="UGW2" s="46"/>
      <c r="UGX2" s="46"/>
      <c r="UGY2" s="46"/>
      <c r="UGZ2" s="46"/>
      <c r="UHA2" s="46"/>
      <c r="UHB2" s="46"/>
      <c r="UHC2" s="46"/>
      <c r="UHD2" s="46"/>
      <c r="UHE2" s="46"/>
      <c r="UHF2" s="46"/>
      <c r="UHG2" s="46"/>
      <c r="UHH2" s="46"/>
      <c r="UHI2" s="46"/>
      <c r="UHJ2" s="46"/>
      <c r="UHK2" s="46"/>
      <c r="UHL2" s="46"/>
      <c r="UHM2" s="46"/>
      <c r="UHN2" s="46"/>
      <c r="UHO2" s="46"/>
      <c r="UHP2" s="46"/>
      <c r="UHQ2" s="46"/>
      <c r="UHR2" s="46"/>
      <c r="UHS2" s="46"/>
      <c r="UHT2" s="46"/>
      <c r="UHU2" s="46"/>
      <c r="UHV2" s="46"/>
      <c r="UHW2" s="46"/>
      <c r="UHX2" s="46"/>
      <c r="UHY2" s="46"/>
      <c r="UHZ2" s="46"/>
      <c r="UIA2" s="46"/>
      <c r="UIB2" s="46"/>
      <c r="UIC2" s="46"/>
      <c r="UID2" s="46"/>
      <c r="UIE2" s="46"/>
      <c r="UIF2" s="46"/>
      <c r="UIG2" s="46"/>
      <c r="UIH2" s="46"/>
      <c r="UII2" s="46"/>
      <c r="UIJ2" s="46"/>
      <c r="UIK2" s="46"/>
      <c r="UIL2" s="46"/>
      <c r="UIM2" s="46"/>
      <c r="UIN2" s="46"/>
      <c r="UIO2" s="46"/>
      <c r="UIP2" s="46"/>
      <c r="UIQ2" s="46"/>
      <c r="UIR2" s="46"/>
      <c r="UIS2" s="46"/>
      <c r="UIT2" s="46"/>
      <c r="UIU2" s="46"/>
      <c r="UIV2" s="46"/>
      <c r="UIW2" s="46"/>
      <c r="UIX2" s="46"/>
      <c r="UIY2" s="46"/>
      <c r="UIZ2" s="46"/>
      <c r="UJA2" s="46"/>
      <c r="UJB2" s="46"/>
      <c r="UJC2" s="46"/>
      <c r="UJD2" s="46"/>
      <c r="UJE2" s="46"/>
      <c r="UJF2" s="46"/>
      <c r="UJG2" s="46"/>
      <c r="UJH2" s="46"/>
      <c r="UJI2" s="46"/>
      <c r="UJJ2" s="46"/>
      <c r="UJK2" s="46"/>
      <c r="UJL2" s="46"/>
      <c r="UJM2" s="46"/>
      <c r="UJN2" s="46"/>
      <c r="UJO2" s="46"/>
      <c r="UJP2" s="46"/>
      <c r="UJQ2" s="46"/>
      <c r="UJR2" s="46"/>
      <c r="UJS2" s="46"/>
      <c r="UJT2" s="46"/>
      <c r="UJU2" s="46"/>
      <c r="UJV2" s="46"/>
      <c r="UJW2" s="46"/>
      <c r="UJX2" s="46"/>
      <c r="UJY2" s="46"/>
      <c r="UJZ2" s="46"/>
      <c r="UKA2" s="46"/>
      <c r="UKB2" s="46"/>
      <c r="UKC2" s="46"/>
      <c r="UKD2" s="46"/>
      <c r="UKE2" s="46"/>
      <c r="UKF2" s="46"/>
      <c r="UKG2" s="46"/>
      <c r="UKH2" s="46"/>
      <c r="UKI2" s="46"/>
      <c r="UKJ2" s="46"/>
      <c r="UKK2" s="46"/>
      <c r="UKL2" s="46"/>
      <c r="UKM2" s="46"/>
      <c r="UKN2" s="46"/>
      <c r="UKO2" s="46"/>
      <c r="UKP2" s="46"/>
      <c r="UKQ2" s="46"/>
      <c r="UKR2" s="46"/>
      <c r="UKS2" s="46"/>
      <c r="UKT2" s="46"/>
      <c r="UKU2" s="46"/>
      <c r="UKV2" s="46"/>
      <c r="UKW2" s="46"/>
      <c r="UKX2" s="46"/>
      <c r="UKY2" s="46"/>
      <c r="UKZ2" s="46"/>
      <c r="ULA2" s="46"/>
      <c r="ULB2" s="46"/>
      <c r="ULC2" s="46"/>
      <c r="ULD2" s="46"/>
      <c r="ULE2" s="46"/>
      <c r="ULF2" s="46"/>
      <c r="ULG2" s="46"/>
      <c r="ULH2" s="46"/>
      <c r="ULI2" s="46"/>
      <c r="ULJ2" s="46"/>
      <c r="ULK2" s="46"/>
      <c r="ULL2" s="46"/>
      <c r="ULM2" s="46"/>
      <c r="ULN2" s="46"/>
      <c r="ULO2" s="46"/>
      <c r="ULP2" s="46"/>
      <c r="ULQ2" s="46"/>
      <c r="ULR2" s="46"/>
      <c r="ULS2" s="46"/>
      <c r="ULT2" s="46"/>
      <c r="ULU2" s="46"/>
      <c r="ULV2" s="46"/>
      <c r="ULW2" s="46"/>
      <c r="ULX2" s="46"/>
      <c r="ULY2" s="46"/>
      <c r="ULZ2" s="46"/>
      <c r="UMA2" s="46"/>
      <c r="UMB2" s="46"/>
      <c r="UMC2" s="46"/>
      <c r="UMD2" s="46"/>
      <c r="UME2" s="46"/>
      <c r="UMF2" s="46"/>
      <c r="UMG2" s="46"/>
      <c r="UMH2" s="46"/>
      <c r="UMI2" s="46"/>
      <c r="UMJ2" s="46"/>
      <c r="UMK2" s="46"/>
      <c r="UML2" s="46"/>
      <c r="UMM2" s="46"/>
      <c r="UMN2" s="46"/>
      <c r="UMO2" s="46"/>
      <c r="UMP2" s="46"/>
      <c r="UMQ2" s="46"/>
      <c r="UMR2" s="46"/>
      <c r="UMS2" s="46"/>
      <c r="UMT2" s="46"/>
      <c r="UMU2" s="46"/>
      <c r="UMV2" s="46"/>
      <c r="UMW2" s="46"/>
      <c r="UMX2" s="46"/>
      <c r="UMY2" s="46"/>
      <c r="UMZ2" s="46"/>
      <c r="UNA2" s="46"/>
      <c r="UNB2" s="46"/>
      <c r="UNC2" s="46"/>
      <c r="UND2" s="46"/>
      <c r="UNE2" s="46"/>
      <c r="UNF2" s="46"/>
      <c r="UNG2" s="46"/>
      <c r="UNH2" s="46"/>
      <c r="UNI2" s="46"/>
      <c r="UNJ2" s="46"/>
      <c r="UNK2" s="46"/>
      <c r="UNL2" s="46"/>
      <c r="UNM2" s="46"/>
      <c r="UNN2" s="46"/>
      <c r="UNO2" s="46"/>
      <c r="UNP2" s="46"/>
      <c r="UNQ2" s="46"/>
      <c r="UNR2" s="46"/>
      <c r="UNS2" s="46"/>
      <c r="UNT2" s="46"/>
      <c r="UNU2" s="46"/>
      <c r="UNV2" s="46"/>
      <c r="UNW2" s="46"/>
      <c r="UNX2" s="46"/>
      <c r="UNY2" s="46"/>
      <c r="UNZ2" s="46"/>
      <c r="UOA2" s="46"/>
      <c r="UOB2" s="46"/>
      <c r="UOC2" s="46"/>
      <c r="UOD2" s="46"/>
      <c r="UOE2" s="46"/>
      <c r="UOF2" s="46"/>
      <c r="UOG2" s="46"/>
      <c r="UOH2" s="46"/>
      <c r="UOI2" s="46"/>
      <c r="UOJ2" s="46"/>
      <c r="UOK2" s="46"/>
      <c r="UOL2" s="46"/>
      <c r="UOM2" s="46"/>
      <c r="UON2" s="46"/>
      <c r="UOO2" s="46"/>
      <c r="UOP2" s="46"/>
      <c r="UOQ2" s="46"/>
      <c r="UOR2" s="46"/>
      <c r="UOS2" s="46"/>
      <c r="UOT2" s="46"/>
      <c r="UOU2" s="46"/>
      <c r="UOV2" s="46"/>
      <c r="UOW2" s="46"/>
      <c r="UOX2" s="46"/>
      <c r="UOY2" s="46"/>
      <c r="UOZ2" s="46"/>
      <c r="UPA2" s="46"/>
      <c r="UPB2" s="46"/>
      <c r="UPC2" s="46"/>
      <c r="UPD2" s="46"/>
      <c r="UPE2" s="46"/>
      <c r="UPF2" s="46"/>
      <c r="UPG2" s="46"/>
      <c r="UPH2" s="46"/>
      <c r="UPI2" s="46"/>
      <c r="UPJ2" s="46"/>
      <c r="UPK2" s="46"/>
      <c r="UPL2" s="46"/>
      <c r="UPM2" s="46"/>
      <c r="UPN2" s="46"/>
      <c r="UPO2" s="46"/>
      <c r="UPP2" s="46"/>
      <c r="UPQ2" s="46"/>
      <c r="UPR2" s="46"/>
      <c r="UPS2" s="46"/>
      <c r="UPT2" s="46"/>
      <c r="UPU2" s="46"/>
      <c r="UPV2" s="46"/>
      <c r="UPW2" s="46"/>
      <c r="UPX2" s="46"/>
      <c r="UPY2" s="46"/>
      <c r="UPZ2" s="46"/>
      <c r="UQA2" s="46"/>
      <c r="UQB2" s="46"/>
      <c r="UQC2" s="46"/>
      <c r="UQD2" s="46"/>
      <c r="UQE2" s="46"/>
      <c r="UQF2" s="46"/>
      <c r="UQG2" s="46"/>
      <c r="UQH2" s="46"/>
      <c r="UQI2" s="46"/>
      <c r="UQJ2" s="46"/>
      <c r="UQK2" s="46"/>
      <c r="UQL2" s="46"/>
      <c r="UQM2" s="46"/>
      <c r="UQN2" s="46"/>
      <c r="UQO2" s="46"/>
      <c r="UQP2" s="46"/>
      <c r="UQQ2" s="46"/>
      <c r="UQR2" s="46"/>
      <c r="UQS2" s="46"/>
      <c r="UQT2" s="46"/>
      <c r="UQU2" s="46"/>
      <c r="UQV2" s="46"/>
      <c r="UQW2" s="46"/>
      <c r="UQX2" s="46"/>
      <c r="UQY2" s="46"/>
      <c r="UQZ2" s="46"/>
      <c r="URA2" s="46"/>
      <c r="URB2" s="46"/>
      <c r="URC2" s="46"/>
      <c r="URD2" s="46"/>
      <c r="URE2" s="46"/>
      <c r="URF2" s="46"/>
      <c r="URG2" s="46"/>
      <c r="URH2" s="46"/>
      <c r="URI2" s="46"/>
      <c r="URJ2" s="46"/>
      <c r="URK2" s="46"/>
      <c r="URL2" s="46"/>
      <c r="URM2" s="46"/>
      <c r="URN2" s="46"/>
      <c r="URO2" s="46"/>
      <c r="URP2" s="46"/>
      <c r="URQ2" s="46"/>
      <c r="URR2" s="46"/>
      <c r="URS2" s="46"/>
      <c r="URT2" s="46"/>
      <c r="URU2" s="46"/>
      <c r="URV2" s="46"/>
      <c r="URW2" s="46"/>
      <c r="URX2" s="46"/>
      <c r="URY2" s="46"/>
      <c r="URZ2" s="46"/>
      <c r="USA2" s="46"/>
      <c r="USB2" s="46"/>
      <c r="USC2" s="46"/>
      <c r="USD2" s="46"/>
      <c r="USE2" s="46"/>
      <c r="USF2" s="46"/>
      <c r="USG2" s="46"/>
      <c r="USH2" s="46"/>
      <c r="USI2" s="46"/>
      <c r="USJ2" s="46"/>
      <c r="USK2" s="46"/>
      <c r="USL2" s="46"/>
      <c r="USM2" s="46"/>
      <c r="USN2" s="46"/>
      <c r="USO2" s="46"/>
      <c r="USP2" s="46"/>
      <c r="USQ2" s="46"/>
      <c r="USR2" s="46"/>
      <c r="USS2" s="46"/>
      <c r="UST2" s="46"/>
      <c r="USU2" s="46"/>
      <c r="USV2" s="46"/>
      <c r="USW2" s="46"/>
      <c r="USX2" s="46"/>
      <c r="USY2" s="46"/>
      <c r="USZ2" s="46"/>
      <c r="UTA2" s="46"/>
      <c r="UTB2" s="46"/>
      <c r="UTC2" s="46"/>
      <c r="UTD2" s="46"/>
      <c r="UTE2" s="46"/>
      <c r="UTF2" s="46"/>
      <c r="UTG2" s="46"/>
      <c r="UTH2" s="46"/>
      <c r="UTI2" s="46"/>
      <c r="UTJ2" s="46"/>
      <c r="UTK2" s="46"/>
      <c r="UTL2" s="46"/>
      <c r="UTM2" s="46"/>
      <c r="UTN2" s="46"/>
      <c r="UTO2" s="46"/>
      <c r="UTP2" s="46"/>
      <c r="UTQ2" s="46"/>
      <c r="UTR2" s="46"/>
      <c r="UTS2" s="46"/>
      <c r="UTT2" s="46"/>
      <c r="UTU2" s="46"/>
      <c r="UTV2" s="46"/>
      <c r="UTW2" s="46"/>
      <c r="UTX2" s="46"/>
      <c r="UTY2" s="46"/>
      <c r="UTZ2" s="46"/>
      <c r="UUA2" s="46"/>
      <c r="UUB2" s="46"/>
      <c r="UUC2" s="46"/>
      <c r="UUD2" s="46"/>
      <c r="UUE2" s="46"/>
      <c r="UUF2" s="46"/>
      <c r="UUG2" s="46"/>
      <c r="UUH2" s="46"/>
      <c r="UUI2" s="46"/>
      <c r="UUJ2" s="46"/>
      <c r="UUK2" s="46"/>
      <c r="UUL2" s="46"/>
      <c r="UUM2" s="46"/>
      <c r="UUN2" s="46"/>
      <c r="UUO2" s="46"/>
      <c r="UUP2" s="46"/>
      <c r="UUQ2" s="46"/>
      <c r="UUR2" s="46"/>
      <c r="UUS2" s="46"/>
      <c r="UUT2" s="46"/>
      <c r="UUU2" s="46"/>
      <c r="UUV2" s="46"/>
      <c r="UUW2" s="46"/>
      <c r="UUX2" s="46"/>
      <c r="UUY2" s="46"/>
      <c r="UUZ2" s="46"/>
      <c r="UVA2" s="46"/>
      <c r="UVB2" s="46"/>
      <c r="UVC2" s="46"/>
      <c r="UVD2" s="46"/>
      <c r="UVE2" s="46"/>
      <c r="UVF2" s="46"/>
      <c r="UVG2" s="46"/>
      <c r="UVH2" s="46"/>
      <c r="UVI2" s="46"/>
      <c r="UVJ2" s="46"/>
      <c r="UVK2" s="46"/>
      <c r="UVL2" s="46"/>
      <c r="UVM2" s="46"/>
      <c r="UVN2" s="46"/>
      <c r="UVO2" s="46"/>
      <c r="UVP2" s="46"/>
      <c r="UVQ2" s="46"/>
      <c r="UVR2" s="46"/>
      <c r="UVS2" s="46"/>
      <c r="UVT2" s="46"/>
      <c r="UVU2" s="46"/>
      <c r="UVV2" s="46"/>
      <c r="UVW2" s="46"/>
      <c r="UVX2" s="46"/>
      <c r="UVY2" s="46"/>
      <c r="UVZ2" s="46"/>
      <c r="UWA2" s="46"/>
      <c r="UWB2" s="46"/>
      <c r="UWC2" s="46"/>
      <c r="UWD2" s="46"/>
      <c r="UWE2" s="46"/>
      <c r="UWF2" s="46"/>
      <c r="UWG2" s="46"/>
      <c r="UWH2" s="46"/>
      <c r="UWI2" s="46"/>
      <c r="UWJ2" s="46"/>
      <c r="UWK2" s="46"/>
      <c r="UWL2" s="46"/>
      <c r="UWM2" s="46"/>
      <c r="UWN2" s="46"/>
      <c r="UWO2" s="46"/>
      <c r="UWP2" s="46"/>
      <c r="UWQ2" s="46"/>
      <c r="UWR2" s="46"/>
      <c r="UWS2" s="46"/>
      <c r="UWT2" s="46"/>
      <c r="UWU2" s="46"/>
      <c r="UWV2" s="46"/>
      <c r="UWW2" s="46"/>
      <c r="UWX2" s="46"/>
      <c r="UWY2" s="46"/>
      <c r="UWZ2" s="46"/>
      <c r="UXA2" s="46"/>
      <c r="UXB2" s="46"/>
      <c r="UXC2" s="46"/>
      <c r="UXD2" s="46"/>
      <c r="UXE2" s="46"/>
      <c r="UXF2" s="46"/>
      <c r="UXG2" s="46"/>
      <c r="UXH2" s="46"/>
      <c r="UXI2" s="46"/>
      <c r="UXJ2" s="46"/>
      <c r="UXK2" s="46"/>
      <c r="UXL2" s="46"/>
      <c r="UXM2" s="46"/>
      <c r="UXN2" s="46"/>
      <c r="UXO2" s="46"/>
      <c r="UXP2" s="46"/>
      <c r="UXQ2" s="46"/>
      <c r="UXR2" s="46"/>
      <c r="UXS2" s="46"/>
      <c r="UXT2" s="46"/>
      <c r="UXU2" s="46"/>
      <c r="UXV2" s="46"/>
      <c r="UXW2" s="46"/>
      <c r="UXX2" s="46"/>
      <c r="UXY2" s="46"/>
      <c r="UXZ2" s="46"/>
      <c r="UYA2" s="46"/>
      <c r="UYB2" s="46"/>
      <c r="UYC2" s="46"/>
      <c r="UYD2" s="46"/>
      <c r="UYE2" s="46"/>
      <c r="UYF2" s="46"/>
      <c r="UYG2" s="46"/>
      <c r="UYH2" s="46"/>
      <c r="UYI2" s="46"/>
      <c r="UYJ2" s="46"/>
      <c r="UYK2" s="46"/>
      <c r="UYL2" s="46"/>
      <c r="UYM2" s="46"/>
      <c r="UYN2" s="46"/>
      <c r="UYO2" s="46"/>
      <c r="UYP2" s="46"/>
      <c r="UYQ2" s="46"/>
      <c r="UYR2" s="46"/>
      <c r="UYS2" s="46"/>
      <c r="UYT2" s="46"/>
      <c r="UYU2" s="46"/>
      <c r="UYV2" s="46"/>
      <c r="UYW2" s="46"/>
      <c r="UYX2" s="46"/>
      <c r="UYY2" s="46"/>
      <c r="UYZ2" s="46"/>
      <c r="UZA2" s="46"/>
      <c r="UZB2" s="46"/>
      <c r="UZC2" s="46"/>
      <c r="UZD2" s="46"/>
      <c r="UZE2" s="46"/>
      <c r="UZF2" s="46"/>
      <c r="UZG2" s="46"/>
      <c r="UZH2" s="46"/>
      <c r="UZI2" s="46"/>
      <c r="UZJ2" s="46"/>
      <c r="UZK2" s="46"/>
      <c r="UZL2" s="46"/>
      <c r="UZM2" s="46"/>
      <c r="UZN2" s="46"/>
      <c r="UZO2" s="46"/>
      <c r="UZP2" s="46"/>
      <c r="UZQ2" s="46"/>
      <c r="UZR2" s="46"/>
      <c r="UZS2" s="46"/>
      <c r="UZT2" s="46"/>
      <c r="UZU2" s="46"/>
      <c r="UZV2" s="46"/>
      <c r="UZW2" s="46"/>
      <c r="UZX2" s="46"/>
      <c r="UZY2" s="46"/>
      <c r="UZZ2" s="46"/>
      <c r="VAA2" s="46"/>
      <c r="VAB2" s="46"/>
      <c r="VAC2" s="46"/>
      <c r="VAD2" s="46"/>
      <c r="VAE2" s="46"/>
      <c r="VAF2" s="46"/>
      <c r="VAG2" s="46"/>
      <c r="VAH2" s="46"/>
      <c r="VAI2" s="46"/>
      <c r="VAJ2" s="46"/>
      <c r="VAK2" s="46"/>
      <c r="VAL2" s="46"/>
      <c r="VAM2" s="46"/>
      <c r="VAN2" s="46"/>
      <c r="VAO2" s="46"/>
      <c r="VAP2" s="46"/>
      <c r="VAQ2" s="46"/>
      <c r="VAR2" s="46"/>
      <c r="VAS2" s="46"/>
      <c r="VAT2" s="46"/>
      <c r="VAU2" s="46"/>
      <c r="VAV2" s="46"/>
      <c r="VAW2" s="46"/>
      <c r="VAX2" s="46"/>
      <c r="VAY2" s="46"/>
      <c r="VAZ2" s="46"/>
      <c r="VBA2" s="46"/>
      <c r="VBB2" s="46"/>
      <c r="VBC2" s="46"/>
      <c r="VBD2" s="46"/>
      <c r="VBE2" s="46"/>
      <c r="VBF2" s="46"/>
      <c r="VBG2" s="46"/>
      <c r="VBH2" s="46"/>
      <c r="VBI2" s="46"/>
      <c r="VBJ2" s="46"/>
      <c r="VBK2" s="46"/>
      <c r="VBL2" s="46"/>
      <c r="VBM2" s="46"/>
      <c r="VBN2" s="46"/>
      <c r="VBO2" s="46"/>
      <c r="VBP2" s="46"/>
      <c r="VBQ2" s="46"/>
      <c r="VBR2" s="46"/>
      <c r="VBS2" s="46"/>
      <c r="VBT2" s="46"/>
      <c r="VBU2" s="46"/>
      <c r="VBV2" s="46"/>
      <c r="VBW2" s="46"/>
      <c r="VBX2" s="46"/>
      <c r="VBY2" s="46"/>
      <c r="VBZ2" s="46"/>
      <c r="VCA2" s="46"/>
      <c r="VCB2" s="46"/>
      <c r="VCC2" s="46"/>
      <c r="VCD2" s="46"/>
      <c r="VCE2" s="46"/>
      <c r="VCF2" s="46"/>
      <c r="VCG2" s="46"/>
      <c r="VCH2" s="46"/>
      <c r="VCI2" s="46"/>
      <c r="VCJ2" s="46"/>
      <c r="VCK2" s="46"/>
      <c r="VCL2" s="46"/>
      <c r="VCM2" s="46"/>
      <c r="VCN2" s="46"/>
      <c r="VCO2" s="46"/>
      <c r="VCP2" s="46"/>
      <c r="VCQ2" s="46"/>
      <c r="VCR2" s="46"/>
      <c r="VCS2" s="46"/>
      <c r="VCT2" s="46"/>
      <c r="VCU2" s="46"/>
      <c r="VCV2" s="46"/>
      <c r="VCW2" s="46"/>
      <c r="VCX2" s="46"/>
      <c r="VCY2" s="46"/>
      <c r="VCZ2" s="46"/>
      <c r="VDA2" s="46"/>
      <c r="VDB2" s="46"/>
      <c r="VDC2" s="46"/>
      <c r="VDD2" s="46"/>
      <c r="VDE2" s="46"/>
      <c r="VDF2" s="46"/>
      <c r="VDG2" s="46"/>
      <c r="VDH2" s="46"/>
      <c r="VDI2" s="46"/>
      <c r="VDJ2" s="46"/>
      <c r="VDK2" s="46"/>
      <c r="VDL2" s="46"/>
      <c r="VDM2" s="46"/>
      <c r="VDN2" s="46"/>
      <c r="VDO2" s="46"/>
      <c r="VDP2" s="46"/>
      <c r="VDQ2" s="46"/>
      <c r="VDR2" s="46"/>
      <c r="VDS2" s="46"/>
      <c r="VDT2" s="46"/>
      <c r="VDU2" s="46"/>
      <c r="VDV2" s="46"/>
      <c r="VDW2" s="46"/>
      <c r="VDX2" s="46"/>
      <c r="VDY2" s="46"/>
      <c r="VDZ2" s="46"/>
      <c r="VEA2" s="46"/>
      <c r="VEB2" s="46"/>
      <c r="VEC2" s="46"/>
      <c r="VED2" s="46"/>
      <c r="VEE2" s="46"/>
      <c r="VEF2" s="46"/>
      <c r="VEG2" s="46"/>
      <c r="VEH2" s="46"/>
      <c r="VEI2" s="46"/>
      <c r="VEJ2" s="46"/>
      <c r="VEK2" s="46"/>
      <c r="VEL2" s="46"/>
      <c r="VEM2" s="46"/>
      <c r="VEN2" s="46"/>
      <c r="VEO2" s="46"/>
      <c r="VEP2" s="46"/>
      <c r="VEQ2" s="46"/>
      <c r="VER2" s="46"/>
      <c r="VES2" s="46"/>
      <c r="VET2" s="46"/>
      <c r="VEU2" s="46"/>
      <c r="VEV2" s="46"/>
      <c r="VEW2" s="46"/>
      <c r="VEX2" s="46"/>
      <c r="VEY2" s="46"/>
      <c r="VEZ2" s="46"/>
      <c r="VFA2" s="46"/>
      <c r="VFB2" s="46"/>
      <c r="VFC2" s="46"/>
      <c r="VFD2" s="46"/>
      <c r="VFE2" s="46"/>
      <c r="VFF2" s="46"/>
      <c r="VFG2" s="46"/>
      <c r="VFH2" s="46"/>
      <c r="VFI2" s="46"/>
      <c r="VFJ2" s="46"/>
      <c r="VFK2" s="46"/>
      <c r="VFL2" s="46"/>
      <c r="VFM2" s="46"/>
      <c r="VFN2" s="46"/>
      <c r="VFO2" s="46"/>
      <c r="VFP2" s="46"/>
      <c r="VFQ2" s="46"/>
      <c r="VFR2" s="46"/>
      <c r="VFS2" s="46"/>
      <c r="VFT2" s="46"/>
      <c r="VFU2" s="46"/>
      <c r="VFV2" s="46"/>
      <c r="VFW2" s="46"/>
      <c r="VFX2" s="46"/>
      <c r="VFY2" s="46"/>
      <c r="VFZ2" s="46"/>
      <c r="VGA2" s="46"/>
      <c r="VGB2" s="46"/>
      <c r="VGC2" s="46"/>
      <c r="VGD2" s="46"/>
      <c r="VGE2" s="46"/>
      <c r="VGF2" s="46"/>
      <c r="VGG2" s="46"/>
      <c r="VGH2" s="46"/>
      <c r="VGI2" s="46"/>
      <c r="VGJ2" s="46"/>
      <c r="VGK2" s="46"/>
      <c r="VGL2" s="46"/>
      <c r="VGM2" s="46"/>
      <c r="VGN2" s="46"/>
      <c r="VGO2" s="46"/>
      <c r="VGP2" s="46"/>
      <c r="VGQ2" s="46"/>
      <c r="VGR2" s="46"/>
      <c r="VGS2" s="46"/>
      <c r="VGT2" s="46"/>
      <c r="VGU2" s="46"/>
      <c r="VGV2" s="46"/>
      <c r="VGW2" s="46"/>
      <c r="VGX2" s="46"/>
      <c r="VGY2" s="46"/>
      <c r="VGZ2" s="46"/>
      <c r="VHA2" s="46"/>
      <c r="VHB2" s="46"/>
      <c r="VHC2" s="46"/>
      <c r="VHD2" s="46"/>
      <c r="VHE2" s="46"/>
      <c r="VHF2" s="46"/>
      <c r="VHG2" s="46"/>
      <c r="VHH2" s="46"/>
      <c r="VHI2" s="46"/>
      <c r="VHJ2" s="46"/>
      <c r="VHK2" s="46"/>
      <c r="VHL2" s="46"/>
      <c r="VHM2" s="46"/>
      <c r="VHN2" s="46"/>
      <c r="VHO2" s="46"/>
      <c r="VHP2" s="46"/>
      <c r="VHQ2" s="46"/>
      <c r="VHR2" s="46"/>
      <c r="VHS2" s="46"/>
      <c r="VHT2" s="46"/>
      <c r="VHU2" s="46"/>
      <c r="VHV2" s="46"/>
      <c r="VHW2" s="46"/>
      <c r="VHX2" s="46"/>
      <c r="VHY2" s="46"/>
      <c r="VHZ2" s="46"/>
      <c r="VIA2" s="46"/>
      <c r="VIB2" s="46"/>
      <c r="VIC2" s="46"/>
      <c r="VID2" s="46"/>
      <c r="VIE2" s="46"/>
      <c r="VIF2" s="46"/>
      <c r="VIG2" s="46"/>
      <c r="VIH2" s="46"/>
      <c r="VII2" s="46"/>
      <c r="VIJ2" s="46"/>
      <c r="VIK2" s="46"/>
      <c r="VIL2" s="46"/>
      <c r="VIM2" s="46"/>
      <c r="VIN2" s="46"/>
      <c r="VIO2" s="46"/>
      <c r="VIP2" s="46"/>
      <c r="VIQ2" s="46"/>
      <c r="VIR2" s="46"/>
      <c r="VIS2" s="46"/>
      <c r="VIT2" s="46"/>
      <c r="VIU2" s="46"/>
      <c r="VIV2" s="46"/>
      <c r="VIW2" s="46"/>
      <c r="VIX2" s="46"/>
      <c r="VIY2" s="46"/>
      <c r="VIZ2" s="46"/>
      <c r="VJA2" s="46"/>
      <c r="VJB2" s="46"/>
      <c r="VJC2" s="46"/>
      <c r="VJD2" s="46"/>
      <c r="VJE2" s="46"/>
      <c r="VJF2" s="46"/>
      <c r="VJG2" s="46"/>
      <c r="VJH2" s="46"/>
      <c r="VJI2" s="46"/>
      <c r="VJJ2" s="46"/>
      <c r="VJK2" s="46"/>
      <c r="VJL2" s="46"/>
      <c r="VJM2" s="46"/>
      <c r="VJN2" s="46"/>
      <c r="VJO2" s="46"/>
      <c r="VJP2" s="46"/>
      <c r="VJQ2" s="46"/>
      <c r="VJR2" s="46"/>
      <c r="VJS2" s="46"/>
      <c r="VJT2" s="46"/>
      <c r="VJU2" s="46"/>
      <c r="VJV2" s="46"/>
      <c r="VJW2" s="46"/>
      <c r="VJX2" s="46"/>
      <c r="VJY2" s="46"/>
      <c r="VJZ2" s="46"/>
      <c r="VKA2" s="46"/>
      <c r="VKB2" s="46"/>
      <c r="VKC2" s="46"/>
      <c r="VKD2" s="46"/>
      <c r="VKE2" s="46"/>
      <c r="VKF2" s="46"/>
      <c r="VKG2" s="46"/>
      <c r="VKH2" s="46"/>
      <c r="VKI2" s="46"/>
      <c r="VKJ2" s="46"/>
      <c r="VKK2" s="46"/>
      <c r="VKL2" s="46"/>
      <c r="VKM2" s="46"/>
      <c r="VKN2" s="46"/>
      <c r="VKO2" s="46"/>
      <c r="VKP2" s="46"/>
      <c r="VKQ2" s="46"/>
      <c r="VKR2" s="46"/>
      <c r="VKS2" s="46"/>
      <c r="VKT2" s="46"/>
      <c r="VKU2" s="46"/>
      <c r="VKV2" s="46"/>
      <c r="VKW2" s="46"/>
      <c r="VKX2" s="46"/>
      <c r="VKY2" s="46"/>
      <c r="VKZ2" s="46"/>
      <c r="VLA2" s="46"/>
      <c r="VLB2" s="46"/>
      <c r="VLC2" s="46"/>
      <c r="VLD2" s="46"/>
      <c r="VLE2" s="46"/>
      <c r="VLF2" s="46"/>
      <c r="VLG2" s="46"/>
      <c r="VLH2" s="46"/>
      <c r="VLI2" s="46"/>
      <c r="VLJ2" s="46"/>
      <c r="VLK2" s="46"/>
      <c r="VLL2" s="46"/>
      <c r="VLM2" s="46"/>
      <c r="VLN2" s="46"/>
      <c r="VLO2" s="46"/>
      <c r="VLP2" s="46"/>
      <c r="VLQ2" s="46"/>
      <c r="VLR2" s="46"/>
      <c r="VLS2" s="46"/>
      <c r="VLT2" s="46"/>
      <c r="VLU2" s="46"/>
      <c r="VLV2" s="46"/>
      <c r="VLW2" s="46"/>
      <c r="VLX2" s="46"/>
      <c r="VLY2" s="46"/>
      <c r="VLZ2" s="46"/>
      <c r="VMA2" s="46"/>
      <c r="VMB2" s="46"/>
      <c r="VMC2" s="46"/>
      <c r="VMD2" s="46"/>
      <c r="VME2" s="46"/>
      <c r="VMF2" s="46"/>
      <c r="VMG2" s="46"/>
      <c r="VMH2" s="46"/>
      <c r="VMI2" s="46"/>
      <c r="VMJ2" s="46"/>
      <c r="VMK2" s="46"/>
      <c r="VML2" s="46"/>
      <c r="VMM2" s="46"/>
      <c r="VMN2" s="46"/>
      <c r="VMO2" s="46"/>
      <c r="VMP2" s="46"/>
      <c r="VMQ2" s="46"/>
      <c r="VMR2" s="46"/>
      <c r="VMS2" s="46"/>
      <c r="VMT2" s="46"/>
      <c r="VMU2" s="46"/>
      <c r="VMV2" s="46"/>
      <c r="VMW2" s="46"/>
      <c r="VMX2" s="46"/>
      <c r="VMY2" s="46"/>
      <c r="VMZ2" s="46"/>
      <c r="VNA2" s="46"/>
      <c r="VNB2" s="46"/>
      <c r="VNC2" s="46"/>
      <c r="VND2" s="46"/>
      <c r="VNE2" s="46"/>
      <c r="VNF2" s="46"/>
      <c r="VNG2" s="46"/>
      <c r="VNH2" s="46"/>
      <c r="VNI2" s="46"/>
      <c r="VNJ2" s="46"/>
      <c r="VNK2" s="46"/>
      <c r="VNL2" s="46"/>
      <c r="VNM2" s="46"/>
      <c r="VNN2" s="46"/>
      <c r="VNO2" s="46"/>
      <c r="VNP2" s="46"/>
      <c r="VNQ2" s="46"/>
      <c r="VNR2" s="46"/>
      <c r="VNS2" s="46"/>
      <c r="VNT2" s="46"/>
      <c r="VNU2" s="46"/>
      <c r="VNV2" s="46"/>
      <c r="VNW2" s="46"/>
      <c r="VNX2" s="46"/>
      <c r="VNY2" s="46"/>
      <c r="VNZ2" s="46"/>
      <c r="VOA2" s="46"/>
      <c r="VOB2" s="46"/>
      <c r="VOC2" s="46"/>
      <c r="VOD2" s="46"/>
      <c r="VOE2" s="46"/>
      <c r="VOF2" s="46"/>
      <c r="VOG2" s="46"/>
      <c r="VOH2" s="46"/>
      <c r="VOI2" s="46"/>
      <c r="VOJ2" s="46"/>
      <c r="VOK2" s="46"/>
      <c r="VOL2" s="46"/>
      <c r="VOM2" s="46"/>
      <c r="VON2" s="46"/>
      <c r="VOO2" s="46"/>
      <c r="VOP2" s="46"/>
      <c r="VOQ2" s="46"/>
      <c r="VOR2" s="46"/>
      <c r="VOS2" s="46"/>
      <c r="VOT2" s="46"/>
      <c r="VOU2" s="46"/>
      <c r="VOV2" s="46"/>
      <c r="VOW2" s="46"/>
      <c r="VOX2" s="46"/>
      <c r="VOY2" s="46"/>
      <c r="VOZ2" s="46"/>
      <c r="VPA2" s="46"/>
      <c r="VPB2" s="46"/>
      <c r="VPC2" s="46"/>
      <c r="VPD2" s="46"/>
      <c r="VPE2" s="46"/>
      <c r="VPF2" s="46"/>
      <c r="VPG2" s="46"/>
      <c r="VPH2" s="46"/>
      <c r="VPI2" s="46"/>
      <c r="VPJ2" s="46"/>
      <c r="VPK2" s="46"/>
      <c r="VPL2" s="46"/>
      <c r="VPM2" s="46"/>
      <c r="VPN2" s="46"/>
      <c r="VPO2" s="46"/>
      <c r="VPP2" s="46"/>
      <c r="VPQ2" s="46"/>
      <c r="VPR2" s="46"/>
      <c r="VPS2" s="46"/>
      <c r="VPT2" s="46"/>
      <c r="VPU2" s="46"/>
      <c r="VPV2" s="46"/>
      <c r="VPW2" s="46"/>
      <c r="VPX2" s="46"/>
      <c r="VPY2" s="46"/>
      <c r="VPZ2" s="46"/>
      <c r="VQA2" s="46"/>
      <c r="VQB2" s="46"/>
      <c r="VQC2" s="46"/>
      <c r="VQD2" s="46"/>
      <c r="VQE2" s="46"/>
      <c r="VQF2" s="46"/>
      <c r="VQG2" s="46"/>
      <c r="VQH2" s="46"/>
      <c r="VQI2" s="46"/>
      <c r="VQJ2" s="46"/>
      <c r="VQK2" s="46"/>
      <c r="VQL2" s="46"/>
      <c r="VQM2" s="46"/>
      <c r="VQN2" s="46"/>
      <c r="VQO2" s="46"/>
      <c r="VQP2" s="46"/>
      <c r="VQQ2" s="46"/>
      <c r="VQR2" s="46"/>
      <c r="VQS2" s="46"/>
      <c r="VQT2" s="46"/>
      <c r="VQU2" s="46"/>
      <c r="VQV2" s="46"/>
      <c r="VQW2" s="46"/>
      <c r="VQX2" s="46"/>
      <c r="VQY2" s="46"/>
      <c r="VQZ2" s="46"/>
      <c r="VRA2" s="46"/>
      <c r="VRB2" s="46"/>
      <c r="VRC2" s="46"/>
      <c r="VRD2" s="46"/>
      <c r="VRE2" s="46"/>
      <c r="VRF2" s="46"/>
      <c r="VRG2" s="46"/>
      <c r="VRH2" s="46"/>
      <c r="VRI2" s="46"/>
      <c r="VRJ2" s="46"/>
      <c r="VRK2" s="46"/>
      <c r="VRL2" s="46"/>
      <c r="VRM2" s="46"/>
      <c r="VRN2" s="46"/>
      <c r="VRO2" s="46"/>
      <c r="VRP2" s="46"/>
      <c r="VRQ2" s="46"/>
      <c r="VRR2" s="46"/>
      <c r="VRS2" s="46"/>
      <c r="VRT2" s="46"/>
      <c r="VRU2" s="46"/>
      <c r="VRV2" s="46"/>
      <c r="VRW2" s="46"/>
      <c r="VRX2" s="46"/>
      <c r="VRY2" s="46"/>
      <c r="VRZ2" s="46"/>
      <c r="VSA2" s="46"/>
      <c r="VSB2" s="46"/>
      <c r="VSC2" s="46"/>
      <c r="VSD2" s="46"/>
      <c r="VSE2" s="46"/>
      <c r="VSF2" s="46"/>
      <c r="VSG2" s="46"/>
      <c r="VSH2" s="46"/>
      <c r="VSI2" s="46"/>
      <c r="VSJ2" s="46"/>
      <c r="VSK2" s="46"/>
      <c r="VSL2" s="46"/>
      <c r="VSM2" s="46"/>
      <c r="VSN2" s="46"/>
      <c r="VSO2" s="46"/>
      <c r="VSP2" s="46"/>
      <c r="VSQ2" s="46"/>
      <c r="VSR2" s="46"/>
      <c r="VSS2" s="46"/>
      <c r="VST2" s="46"/>
      <c r="VSU2" s="46"/>
      <c r="VSV2" s="46"/>
      <c r="VSW2" s="46"/>
      <c r="VSX2" s="46"/>
      <c r="VSY2" s="46"/>
      <c r="VSZ2" s="46"/>
      <c r="VTA2" s="46"/>
      <c r="VTB2" s="46"/>
      <c r="VTC2" s="46"/>
      <c r="VTD2" s="46"/>
      <c r="VTE2" s="46"/>
      <c r="VTF2" s="46"/>
      <c r="VTG2" s="46"/>
      <c r="VTH2" s="46"/>
      <c r="VTI2" s="46"/>
      <c r="VTJ2" s="46"/>
      <c r="VTK2" s="46"/>
      <c r="VTL2" s="46"/>
      <c r="VTM2" s="46"/>
      <c r="VTN2" s="46"/>
      <c r="VTO2" s="46"/>
      <c r="VTP2" s="46"/>
      <c r="VTQ2" s="46"/>
      <c r="VTR2" s="46"/>
      <c r="VTS2" s="46"/>
      <c r="VTT2" s="46"/>
      <c r="VTU2" s="46"/>
      <c r="VTV2" s="46"/>
      <c r="VTW2" s="46"/>
      <c r="VTX2" s="46"/>
      <c r="VTY2" s="46"/>
      <c r="VTZ2" s="46"/>
      <c r="VUA2" s="46"/>
      <c r="VUB2" s="46"/>
      <c r="VUC2" s="46"/>
      <c r="VUD2" s="46"/>
      <c r="VUE2" s="46"/>
      <c r="VUF2" s="46"/>
      <c r="VUG2" s="46"/>
      <c r="VUH2" s="46"/>
      <c r="VUI2" s="46"/>
      <c r="VUJ2" s="46"/>
      <c r="VUK2" s="46"/>
      <c r="VUL2" s="46"/>
      <c r="VUM2" s="46"/>
      <c r="VUN2" s="46"/>
      <c r="VUO2" s="46"/>
      <c r="VUP2" s="46"/>
      <c r="VUQ2" s="46"/>
      <c r="VUR2" s="46"/>
      <c r="VUS2" s="46"/>
      <c r="VUT2" s="46"/>
      <c r="VUU2" s="46"/>
      <c r="VUV2" s="46"/>
      <c r="VUW2" s="46"/>
      <c r="VUX2" s="46"/>
      <c r="VUY2" s="46"/>
      <c r="VUZ2" s="46"/>
      <c r="VVA2" s="46"/>
      <c r="VVB2" s="46"/>
      <c r="VVC2" s="46"/>
      <c r="VVD2" s="46"/>
      <c r="VVE2" s="46"/>
      <c r="VVF2" s="46"/>
      <c r="VVG2" s="46"/>
      <c r="VVH2" s="46"/>
      <c r="VVI2" s="46"/>
      <c r="VVJ2" s="46"/>
      <c r="VVK2" s="46"/>
      <c r="VVL2" s="46"/>
      <c r="VVM2" s="46"/>
      <c r="VVN2" s="46"/>
      <c r="VVO2" s="46"/>
      <c r="VVP2" s="46"/>
      <c r="VVQ2" s="46"/>
      <c r="VVR2" s="46"/>
      <c r="VVS2" s="46"/>
      <c r="VVT2" s="46"/>
      <c r="VVU2" s="46"/>
      <c r="VVV2" s="46"/>
      <c r="VVW2" s="46"/>
      <c r="VVX2" s="46"/>
      <c r="VVY2" s="46"/>
      <c r="VVZ2" s="46"/>
      <c r="VWA2" s="46"/>
      <c r="VWB2" s="46"/>
      <c r="VWC2" s="46"/>
      <c r="VWD2" s="46"/>
      <c r="VWE2" s="46"/>
      <c r="VWF2" s="46"/>
      <c r="VWG2" s="46"/>
      <c r="VWH2" s="46"/>
      <c r="VWI2" s="46"/>
      <c r="VWJ2" s="46"/>
      <c r="VWK2" s="46"/>
      <c r="VWL2" s="46"/>
      <c r="VWM2" s="46"/>
      <c r="VWN2" s="46"/>
      <c r="VWO2" s="46"/>
      <c r="VWP2" s="46"/>
      <c r="VWQ2" s="46"/>
      <c r="VWR2" s="46"/>
      <c r="VWS2" s="46"/>
      <c r="VWT2" s="46"/>
      <c r="VWU2" s="46"/>
      <c r="VWV2" s="46"/>
      <c r="VWW2" s="46"/>
      <c r="VWX2" s="46"/>
      <c r="VWY2" s="46"/>
      <c r="VWZ2" s="46"/>
      <c r="VXA2" s="46"/>
      <c r="VXB2" s="46"/>
      <c r="VXC2" s="46"/>
      <c r="VXD2" s="46"/>
      <c r="VXE2" s="46"/>
      <c r="VXF2" s="46"/>
      <c r="VXG2" s="46"/>
      <c r="VXH2" s="46"/>
      <c r="VXI2" s="46"/>
      <c r="VXJ2" s="46"/>
      <c r="VXK2" s="46"/>
      <c r="VXL2" s="46"/>
      <c r="VXM2" s="46"/>
      <c r="VXN2" s="46"/>
      <c r="VXO2" s="46"/>
      <c r="VXP2" s="46"/>
      <c r="VXQ2" s="46"/>
      <c r="VXR2" s="46"/>
      <c r="VXS2" s="46"/>
      <c r="VXT2" s="46"/>
      <c r="VXU2" s="46"/>
      <c r="VXV2" s="46"/>
      <c r="VXW2" s="46"/>
      <c r="VXX2" s="46"/>
      <c r="VXY2" s="46"/>
      <c r="VXZ2" s="46"/>
      <c r="VYA2" s="46"/>
      <c r="VYB2" s="46"/>
      <c r="VYC2" s="46"/>
      <c r="VYD2" s="46"/>
      <c r="VYE2" s="46"/>
      <c r="VYF2" s="46"/>
      <c r="VYG2" s="46"/>
      <c r="VYH2" s="46"/>
      <c r="VYI2" s="46"/>
      <c r="VYJ2" s="46"/>
      <c r="VYK2" s="46"/>
      <c r="VYL2" s="46"/>
      <c r="VYM2" s="46"/>
      <c r="VYN2" s="46"/>
      <c r="VYO2" s="46"/>
      <c r="VYP2" s="46"/>
      <c r="VYQ2" s="46"/>
      <c r="VYR2" s="46"/>
      <c r="VYS2" s="46"/>
      <c r="VYT2" s="46"/>
      <c r="VYU2" s="46"/>
      <c r="VYV2" s="46"/>
      <c r="VYW2" s="46"/>
      <c r="VYX2" s="46"/>
      <c r="VYY2" s="46"/>
      <c r="VYZ2" s="46"/>
      <c r="VZA2" s="46"/>
      <c r="VZB2" s="46"/>
      <c r="VZC2" s="46"/>
      <c r="VZD2" s="46"/>
      <c r="VZE2" s="46"/>
      <c r="VZF2" s="46"/>
      <c r="VZG2" s="46"/>
      <c r="VZH2" s="46"/>
      <c r="VZI2" s="46"/>
      <c r="VZJ2" s="46"/>
      <c r="VZK2" s="46"/>
      <c r="VZL2" s="46"/>
      <c r="VZM2" s="46"/>
      <c r="VZN2" s="46"/>
      <c r="VZO2" s="46"/>
      <c r="VZP2" s="46"/>
      <c r="VZQ2" s="46"/>
      <c r="VZR2" s="46"/>
      <c r="VZS2" s="46"/>
      <c r="VZT2" s="46"/>
      <c r="VZU2" s="46"/>
      <c r="VZV2" s="46"/>
      <c r="VZW2" s="46"/>
      <c r="VZX2" s="46"/>
      <c r="VZY2" s="46"/>
      <c r="VZZ2" s="46"/>
      <c r="WAA2" s="46"/>
      <c r="WAB2" s="46"/>
      <c r="WAC2" s="46"/>
      <c r="WAD2" s="46"/>
      <c r="WAE2" s="46"/>
      <c r="WAF2" s="46"/>
      <c r="WAG2" s="46"/>
      <c r="WAH2" s="46"/>
      <c r="WAI2" s="46"/>
      <c r="WAJ2" s="46"/>
      <c r="WAK2" s="46"/>
      <c r="WAL2" s="46"/>
      <c r="WAM2" s="46"/>
      <c r="WAN2" s="46"/>
      <c r="WAO2" s="46"/>
      <c r="WAP2" s="46"/>
      <c r="WAQ2" s="46"/>
      <c r="WAR2" s="46"/>
      <c r="WAS2" s="46"/>
      <c r="WAT2" s="46"/>
      <c r="WAU2" s="46"/>
      <c r="WAV2" s="46"/>
      <c r="WAW2" s="46"/>
      <c r="WAX2" s="46"/>
      <c r="WAY2" s="46"/>
      <c r="WAZ2" s="46"/>
      <c r="WBA2" s="46"/>
      <c r="WBB2" s="46"/>
      <c r="WBC2" s="46"/>
      <c r="WBD2" s="46"/>
      <c r="WBE2" s="46"/>
      <c r="WBF2" s="46"/>
      <c r="WBG2" s="46"/>
      <c r="WBH2" s="46"/>
      <c r="WBI2" s="46"/>
      <c r="WBJ2" s="46"/>
      <c r="WBK2" s="46"/>
      <c r="WBL2" s="46"/>
      <c r="WBM2" s="46"/>
      <c r="WBN2" s="46"/>
      <c r="WBO2" s="46"/>
      <c r="WBP2" s="46"/>
      <c r="WBQ2" s="46"/>
      <c r="WBR2" s="46"/>
      <c r="WBS2" s="46"/>
      <c r="WBT2" s="46"/>
      <c r="WBU2" s="46"/>
      <c r="WBV2" s="46"/>
      <c r="WBW2" s="46"/>
      <c r="WBX2" s="46"/>
      <c r="WBY2" s="46"/>
      <c r="WBZ2" s="46"/>
      <c r="WCA2" s="46"/>
      <c r="WCB2" s="46"/>
      <c r="WCC2" s="46"/>
      <c r="WCD2" s="46"/>
      <c r="WCE2" s="46"/>
      <c r="WCF2" s="46"/>
      <c r="WCG2" s="46"/>
      <c r="WCH2" s="46"/>
      <c r="WCI2" s="46"/>
      <c r="WCJ2" s="46"/>
      <c r="WCK2" s="46"/>
      <c r="WCL2" s="46"/>
      <c r="WCM2" s="46"/>
      <c r="WCN2" s="46"/>
      <c r="WCO2" s="46"/>
      <c r="WCP2" s="46"/>
      <c r="WCQ2" s="46"/>
      <c r="WCR2" s="46"/>
      <c r="WCS2" s="46"/>
      <c r="WCT2" s="46"/>
      <c r="WCU2" s="46"/>
      <c r="WCV2" s="46"/>
      <c r="WCW2" s="46"/>
      <c r="WCX2" s="46"/>
      <c r="WCY2" s="46"/>
      <c r="WCZ2" s="46"/>
      <c r="WDA2" s="46"/>
      <c r="WDB2" s="46"/>
      <c r="WDC2" s="46"/>
      <c r="WDD2" s="46"/>
      <c r="WDE2" s="46"/>
      <c r="WDF2" s="46"/>
      <c r="WDG2" s="46"/>
      <c r="WDH2" s="46"/>
      <c r="WDI2" s="46"/>
      <c r="WDJ2" s="46"/>
      <c r="WDK2" s="46"/>
      <c r="WDL2" s="46"/>
      <c r="WDM2" s="46"/>
      <c r="WDN2" s="46"/>
      <c r="WDO2" s="46"/>
      <c r="WDP2" s="46"/>
      <c r="WDQ2" s="46"/>
      <c r="WDR2" s="46"/>
      <c r="WDS2" s="46"/>
      <c r="WDT2" s="46"/>
      <c r="WDU2" s="46"/>
      <c r="WDV2" s="46"/>
      <c r="WDW2" s="46"/>
      <c r="WDX2" s="46"/>
      <c r="WDY2" s="46"/>
      <c r="WDZ2" s="46"/>
      <c r="WEA2" s="46"/>
      <c r="WEB2" s="46"/>
      <c r="WEC2" s="46"/>
      <c r="WED2" s="46"/>
      <c r="WEE2" s="46"/>
      <c r="WEF2" s="46"/>
      <c r="WEG2" s="46"/>
      <c r="WEH2" s="46"/>
      <c r="WEI2" s="46"/>
      <c r="WEJ2" s="46"/>
      <c r="WEK2" s="46"/>
      <c r="WEL2" s="46"/>
      <c r="WEM2" s="46"/>
      <c r="WEN2" s="46"/>
      <c r="WEO2" s="46"/>
      <c r="WEP2" s="46"/>
      <c r="WEQ2" s="46"/>
      <c r="WER2" s="46"/>
      <c r="WES2" s="46"/>
      <c r="WET2" s="46"/>
      <c r="WEU2" s="46"/>
      <c r="WEV2" s="46"/>
      <c r="WEW2" s="46"/>
      <c r="WEX2" s="46"/>
      <c r="WEY2" s="46"/>
      <c r="WEZ2" s="46"/>
      <c r="WFA2" s="46"/>
      <c r="WFB2" s="46"/>
      <c r="WFC2" s="46"/>
      <c r="WFD2" s="46"/>
      <c r="WFE2" s="46"/>
      <c r="WFF2" s="46"/>
      <c r="WFG2" s="46"/>
      <c r="WFH2" s="46"/>
      <c r="WFI2" s="46"/>
      <c r="WFJ2" s="46"/>
      <c r="WFK2" s="46"/>
      <c r="WFL2" s="46"/>
      <c r="WFM2" s="46"/>
      <c r="WFN2" s="46"/>
      <c r="WFO2" s="46"/>
      <c r="WFP2" s="46"/>
      <c r="WFQ2" s="46"/>
      <c r="WFR2" s="46"/>
      <c r="WFS2" s="46"/>
      <c r="WFT2" s="46"/>
      <c r="WFU2" s="46"/>
      <c r="WFV2" s="46"/>
      <c r="WFW2" s="46"/>
      <c r="WFX2" s="46"/>
      <c r="WFY2" s="46"/>
      <c r="WFZ2" s="46"/>
      <c r="WGA2" s="46"/>
      <c r="WGB2" s="46"/>
      <c r="WGC2" s="46"/>
      <c r="WGD2" s="46"/>
      <c r="WGE2" s="46"/>
      <c r="WGF2" s="46"/>
      <c r="WGG2" s="46"/>
      <c r="WGH2" s="46"/>
      <c r="WGI2" s="46"/>
      <c r="WGJ2" s="46"/>
      <c r="WGK2" s="46"/>
      <c r="WGL2" s="46"/>
      <c r="WGM2" s="46"/>
      <c r="WGN2" s="46"/>
      <c r="WGO2" s="46"/>
      <c r="WGP2" s="46"/>
      <c r="WGQ2" s="46"/>
      <c r="WGR2" s="46"/>
      <c r="WGS2" s="46"/>
      <c r="WGT2" s="46"/>
      <c r="WGU2" s="46"/>
      <c r="WGV2" s="46"/>
      <c r="WGW2" s="46"/>
      <c r="WGX2" s="46"/>
      <c r="WGY2" s="46"/>
      <c r="WGZ2" s="46"/>
      <c r="WHA2" s="46"/>
      <c r="WHB2" s="46"/>
      <c r="WHC2" s="46"/>
      <c r="WHD2" s="46"/>
      <c r="WHE2" s="46"/>
      <c r="WHF2" s="46"/>
      <c r="WHG2" s="46"/>
      <c r="WHH2" s="46"/>
      <c r="WHI2" s="46"/>
      <c r="WHJ2" s="46"/>
      <c r="WHK2" s="46"/>
      <c r="WHL2" s="46"/>
      <c r="WHM2" s="46"/>
      <c r="WHN2" s="46"/>
      <c r="WHO2" s="46"/>
      <c r="WHP2" s="46"/>
      <c r="WHQ2" s="46"/>
      <c r="WHR2" s="46"/>
      <c r="WHS2" s="46"/>
      <c r="WHT2" s="46"/>
      <c r="WHU2" s="46"/>
      <c r="WHV2" s="46"/>
      <c r="WHW2" s="46"/>
      <c r="WHX2" s="46"/>
      <c r="WHY2" s="46"/>
      <c r="WHZ2" s="46"/>
      <c r="WIA2" s="46"/>
      <c r="WIB2" s="46"/>
      <c r="WIC2" s="46"/>
      <c r="WID2" s="46"/>
      <c r="WIE2" s="46"/>
      <c r="WIF2" s="46"/>
      <c r="WIG2" s="46"/>
      <c r="WIH2" s="46"/>
      <c r="WII2" s="46"/>
      <c r="WIJ2" s="46"/>
      <c r="WIK2" s="46"/>
      <c r="WIL2" s="46"/>
      <c r="WIM2" s="46"/>
      <c r="WIN2" s="46"/>
      <c r="WIO2" s="46"/>
      <c r="WIP2" s="46"/>
      <c r="WIQ2" s="46"/>
      <c r="WIR2" s="46"/>
      <c r="WIS2" s="46"/>
      <c r="WIT2" s="46"/>
      <c r="WIU2" s="46"/>
      <c r="WIV2" s="46"/>
      <c r="WIW2" s="46"/>
      <c r="WIX2" s="46"/>
      <c r="WIY2" s="46"/>
      <c r="WIZ2" s="46"/>
      <c r="WJA2" s="46"/>
      <c r="WJB2" s="46"/>
      <c r="WJC2" s="46"/>
      <c r="WJD2" s="46"/>
      <c r="WJE2" s="46"/>
      <c r="WJF2" s="46"/>
      <c r="WJG2" s="46"/>
      <c r="WJH2" s="46"/>
      <c r="WJI2" s="46"/>
      <c r="WJJ2" s="46"/>
      <c r="WJK2" s="46"/>
      <c r="WJL2" s="46"/>
      <c r="WJM2" s="46"/>
      <c r="WJN2" s="46"/>
      <c r="WJO2" s="46"/>
      <c r="WJP2" s="46"/>
      <c r="WJQ2" s="46"/>
      <c r="WJR2" s="46"/>
      <c r="WJS2" s="46"/>
      <c r="WJT2" s="46"/>
      <c r="WJU2" s="46"/>
      <c r="WJV2" s="46"/>
      <c r="WJW2" s="46"/>
      <c r="WJX2" s="46"/>
      <c r="WJY2" s="46"/>
      <c r="WJZ2" s="46"/>
      <c r="WKA2" s="46"/>
      <c r="WKB2" s="46"/>
      <c r="WKC2" s="46"/>
      <c r="WKD2" s="46"/>
      <c r="WKE2" s="46"/>
      <c r="WKF2" s="46"/>
      <c r="WKG2" s="46"/>
      <c r="WKH2" s="46"/>
      <c r="WKI2" s="46"/>
      <c r="WKJ2" s="46"/>
      <c r="WKK2" s="46"/>
      <c r="WKL2" s="46"/>
      <c r="WKM2" s="46"/>
      <c r="WKN2" s="46"/>
      <c r="WKO2" s="46"/>
      <c r="WKP2" s="46"/>
      <c r="WKQ2" s="46"/>
      <c r="WKR2" s="46"/>
      <c r="WKS2" s="46"/>
      <c r="WKT2" s="46"/>
      <c r="WKU2" s="46"/>
      <c r="WKV2" s="46"/>
      <c r="WKW2" s="46"/>
      <c r="WKX2" s="46"/>
      <c r="WKY2" s="46"/>
      <c r="WKZ2" s="46"/>
      <c r="WLA2" s="46"/>
      <c r="WLB2" s="46"/>
      <c r="WLC2" s="46"/>
      <c r="WLD2" s="46"/>
      <c r="WLE2" s="46"/>
      <c r="WLF2" s="46"/>
      <c r="WLG2" s="46"/>
      <c r="WLH2" s="46"/>
      <c r="WLI2" s="46"/>
      <c r="WLJ2" s="46"/>
      <c r="WLK2" s="46"/>
      <c r="WLL2" s="46"/>
      <c r="WLM2" s="46"/>
      <c r="WLN2" s="46"/>
      <c r="WLO2" s="46"/>
      <c r="WLP2" s="46"/>
      <c r="WLQ2" s="46"/>
      <c r="WLR2" s="46"/>
      <c r="WLS2" s="46"/>
      <c r="WLT2" s="46"/>
      <c r="WLU2" s="46"/>
      <c r="WLV2" s="46"/>
      <c r="WLW2" s="46"/>
      <c r="WLX2" s="46"/>
      <c r="WLY2" s="46"/>
      <c r="WLZ2" s="46"/>
      <c r="WMA2" s="46"/>
      <c r="WMB2" s="46"/>
      <c r="WMC2" s="46"/>
      <c r="WMD2" s="46"/>
      <c r="WME2" s="46"/>
      <c r="WMF2" s="46"/>
      <c r="WMG2" s="46"/>
      <c r="WMH2" s="46"/>
      <c r="WMI2" s="46"/>
      <c r="WMJ2" s="46"/>
      <c r="WMK2" s="46"/>
      <c r="WML2" s="46"/>
      <c r="WMM2" s="46"/>
      <c r="WMN2" s="46"/>
      <c r="WMO2" s="46"/>
      <c r="WMP2" s="46"/>
      <c r="WMQ2" s="46"/>
      <c r="WMR2" s="46"/>
      <c r="WMS2" s="46"/>
      <c r="WMT2" s="46"/>
      <c r="WMU2" s="46"/>
      <c r="WMV2" s="46"/>
      <c r="WMW2" s="46"/>
      <c r="WMX2" s="46"/>
      <c r="WMY2" s="46"/>
      <c r="WMZ2" s="46"/>
      <c r="WNA2" s="46"/>
      <c r="WNB2" s="46"/>
      <c r="WNC2" s="46"/>
      <c r="WND2" s="46"/>
      <c r="WNE2" s="46"/>
      <c r="WNF2" s="46"/>
      <c r="WNG2" s="46"/>
      <c r="WNH2" s="46"/>
      <c r="WNI2" s="46"/>
      <c r="WNJ2" s="46"/>
      <c r="WNK2" s="46"/>
      <c r="WNL2" s="46"/>
      <c r="WNM2" s="46"/>
      <c r="WNN2" s="46"/>
      <c r="WNO2" s="46"/>
      <c r="WNP2" s="46"/>
      <c r="WNQ2" s="46"/>
      <c r="WNR2" s="46"/>
      <c r="WNS2" s="46"/>
      <c r="WNT2" s="46"/>
      <c r="WNU2" s="46"/>
      <c r="WNV2" s="46"/>
      <c r="WNW2" s="46"/>
      <c r="WNX2" s="46"/>
      <c r="WNY2" s="46"/>
      <c r="WNZ2" s="46"/>
      <c r="WOA2" s="46"/>
      <c r="WOB2" s="46"/>
      <c r="WOC2" s="46"/>
      <c r="WOD2" s="46"/>
      <c r="WOE2" s="46"/>
      <c r="WOF2" s="46"/>
      <c r="WOG2" s="46"/>
      <c r="WOH2" s="46"/>
      <c r="WOI2" s="46"/>
      <c r="WOJ2" s="46"/>
      <c r="WOK2" s="46"/>
      <c r="WOL2" s="46"/>
      <c r="WOM2" s="46"/>
      <c r="WON2" s="46"/>
      <c r="WOO2" s="46"/>
      <c r="WOP2" s="46"/>
      <c r="WOQ2" s="46"/>
      <c r="WOR2" s="46"/>
      <c r="WOS2" s="46"/>
      <c r="WOT2" s="46"/>
      <c r="WOU2" s="46"/>
      <c r="WOV2" s="46"/>
      <c r="WOW2" s="46"/>
      <c r="WOX2" s="46"/>
      <c r="WOY2" s="46"/>
      <c r="WOZ2" s="46"/>
      <c r="WPA2" s="46"/>
      <c r="WPB2" s="46"/>
      <c r="WPC2" s="46"/>
      <c r="WPD2" s="46"/>
      <c r="WPE2" s="46"/>
      <c r="WPF2" s="46"/>
      <c r="WPG2" s="46"/>
      <c r="WPH2" s="46"/>
      <c r="WPI2" s="46"/>
      <c r="WPJ2" s="46"/>
      <c r="WPK2" s="46"/>
      <c r="WPL2" s="46"/>
      <c r="WPM2" s="46"/>
      <c r="WPN2" s="46"/>
      <c r="WPO2" s="46"/>
      <c r="WPP2" s="46"/>
      <c r="WPQ2" s="46"/>
      <c r="WPR2" s="46"/>
      <c r="WPS2" s="46"/>
      <c r="WPT2" s="46"/>
      <c r="WPU2" s="46"/>
      <c r="WPV2" s="46"/>
      <c r="WPW2" s="46"/>
      <c r="WPX2" s="46"/>
      <c r="WPY2" s="46"/>
      <c r="WPZ2" s="46"/>
      <c r="WQA2" s="46"/>
      <c r="WQB2" s="46"/>
      <c r="WQC2" s="46"/>
      <c r="WQD2" s="46"/>
      <c r="WQE2" s="46"/>
      <c r="WQF2" s="46"/>
      <c r="WQG2" s="46"/>
      <c r="WQH2" s="46"/>
      <c r="WQI2" s="46"/>
      <c r="WQJ2" s="46"/>
      <c r="WQK2" s="46"/>
      <c r="WQL2" s="46"/>
      <c r="WQM2" s="46"/>
      <c r="WQN2" s="46"/>
      <c r="WQO2" s="46"/>
      <c r="WQP2" s="46"/>
      <c r="WQQ2" s="46"/>
      <c r="WQR2" s="46"/>
      <c r="WQS2" s="46"/>
      <c r="WQT2" s="46"/>
      <c r="WQU2" s="46"/>
      <c r="WQV2" s="46"/>
      <c r="WQW2" s="46"/>
      <c r="WQX2" s="46"/>
      <c r="WQY2" s="46"/>
      <c r="WQZ2" s="46"/>
      <c r="WRA2" s="46"/>
      <c r="WRB2" s="46"/>
      <c r="WRC2" s="46"/>
      <c r="WRD2" s="46"/>
      <c r="WRE2" s="46"/>
      <c r="WRF2" s="46"/>
      <c r="WRG2" s="46"/>
      <c r="WRH2" s="46"/>
      <c r="WRI2" s="46"/>
      <c r="WRJ2" s="46"/>
      <c r="WRK2" s="46"/>
      <c r="WRL2" s="46"/>
      <c r="WRM2" s="46"/>
      <c r="WRN2" s="46"/>
      <c r="WRO2" s="46"/>
      <c r="WRP2" s="46"/>
      <c r="WRQ2" s="46"/>
      <c r="WRR2" s="46"/>
      <c r="WRS2" s="46"/>
      <c r="WRT2" s="46"/>
      <c r="WRU2" s="46"/>
      <c r="WRV2" s="46"/>
      <c r="WRW2" s="46"/>
      <c r="WRX2" s="46"/>
      <c r="WRY2" s="46"/>
      <c r="WRZ2" s="46"/>
      <c r="WSA2" s="46"/>
      <c r="WSB2" s="46"/>
      <c r="WSC2" s="46"/>
      <c r="WSD2" s="46"/>
      <c r="WSE2" s="46"/>
      <c r="WSF2" s="46"/>
      <c r="WSG2" s="46"/>
      <c r="WSH2" s="46"/>
      <c r="WSI2" s="46"/>
      <c r="WSJ2" s="46"/>
      <c r="WSK2" s="46"/>
      <c r="WSL2" s="46"/>
      <c r="WSM2" s="46"/>
      <c r="WSN2" s="46"/>
      <c r="WSO2" s="46"/>
      <c r="WSP2" s="46"/>
      <c r="WSQ2" s="46"/>
      <c r="WSR2" s="46"/>
      <c r="WSS2" s="46"/>
      <c r="WST2" s="46"/>
      <c r="WSU2" s="46"/>
      <c r="WSV2" s="46"/>
      <c r="WSW2" s="46"/>
      <c r="WSX2" s="46"/>
      <c r="WSY2" s="46"/>
      <c r="WSZ2" s="46"/>
      <c r="WTA2" s="46"/>
      <c r="WTB2" s="46"/>
      <c r="WTC2" s="46"/>
      <c r="WTD2" s="46"/>
      <c r="WTE2" s="46"/>
      <c r="WTF2" s="46"/>
      <c r="WTG2" s="46"/>
      <c r="WTH2" s="46"/>
      <c r="WTI2" s="46"/>
      <c r="WTJ2" s="46"/>
      <c r="WTK2" s="46"/>
      <c r="WTL2" s="46"/>
      <c r="WTM2" s="46"/>
      <c r="WTN2" s="46"/>
      <c r="WTO2" s="46"/>
      <c r="WTP2" s="46"/>
      <c r="WTQ2" s="46"/>
      <c r="WTR2" s="46"/>
      <c r="WTS2" s="46"/>
      <c r="WTT2" s="46"/>
      <c r="WTU2" s="46"/>
      <c r="WTV2" s="46"/>
      <c r="WTW2" s="46"/>
      <c r="WTX2" s="46"/>
      <c r="WTY2" s="46"/>
      <c r="WTZ2" s="46"/>
      <c r="WUA2" s="46"/>
      <c r="WUB2" s="46"/>
      <c r="WUC2" s="46"/>
      <c r="WUD2" s="46"/>
      <c r="WUE2" s="46"/>
      <c r="WUF2" s="46"/>
      <c r="WUG2" s="46"/>
      <c r="WUH2" s="46"/>
      <c r="WUI2" s="46"/>
      <c r="WUJ2" s="46"/>
      <c r="WUK2" s="46"/>
      <c r="WUL2" s="46"/>
      <c r="WUM2" s="46"/>
      <c r="WUN2" s="46"/>
      <c r="WUO2" s="46"/>
      <c r="WUP2" s="46"/>
      <c r="WUQ2" s="46"/>
      <c r="WUR2" s="46"/>
      <c r="WUS2" s="46"/>
      <c r="WUT2" s="46"/>
      <c r="WUU2" s="46"/>
      <c r="WUV2" s="46"/>
      <c r="WUW2" s="46"/>
      <c r="WUX2" s="46"/>
      <c r="WUY2" s="46"/>
      <c r="WUZ2" s="46"/>
      <c r="WVA2" s="46"/>
      <c r="WVB2" s="46"/>
      <c r="WVC2" s="46"/>
      <c r="WVD2" s="46"/>
      <c r="WVE2" s="46"/>
      <c r="WVF2" s="46"/>
      <c r="WVG2" s="46"/>
      <c r="WVH2" s="46"/>
      <c r="WVI2" s="46"/>
      <c r="WVJ2" s="46"/>
      <c r="WVK2" s="46"/>
      <c r="WVL2" s="46"/>
      <c r="WVM2" s="46"/>
      <c r="WVN2" s="46"/>
      <c r="WVO2" s="46"/>
      <c r="WVP2" s="46"/>
      <c r="WVQ2" s="46"/>
      <c r="WVR2" s="46"/>
      <c r="WVS2" s="46"/>
      <c r="WVT2" s="46"/>
      <c r="WVU2" s="46"/>
      <c r="WVV2" s="46"/>
      <c r="WVW2" s="46"/>
      <c r="WVX2" s="46"/>
      <c r="WVY2" s="46"/>
      <c r="WVZ2" s="46"/>
      <c r="WWA2" s="46"/>
      <c r="WWB2" s="46"/>
      <c r="WWC2" s="46"/>
      <c r="WWD2" s="46"/>
      <c r="WWE2" s="46"/>
      <c r="WWF2" s="46"/>
      <c r="WWG2" s="46"/>
      <c r="WWH2" s="46"/>
      <c r="WWI2" s="46"/>
      <c r="WWJ2" s="46"/>
      <c r="WWK2" s="46"/>
      <c r="WWL2" s="46"/>
      <c r="WWM2" s="46"/>
      <c r="WWN2" s="46"/>
      <c r="WWO2" s="46"/>
      <c r="WWP2" s="46"/>
      <c r="WWQ2" s="46"/>
      <c r="WWR2" s="46"/>
      <c r="WWS2" s="46"/>
      <c r="WWT2" s="46"/>
      <c r="WWU2" s="46"/>
      <c r="WWV2" s="46"/>
      <c r="WWW2" s="46"/>
      <c r="WWX2" s="46"/>
      <c r="WWY2" s="46"/>
      <c r="WWZ2" s="46"/>
      <c r="WXA2" s="46"/>
      <c r="WXB2" s="46"/>
      <c r="WXC2" s="46"/>
      <c r="WXD2" s="46"/>
      <c r="WXE2" s="46"/>
      <c r="WXF2" s="46"/>
      <c r="WXG2" s="46"/>
      <c r="WXH2" s="46"/>
      <c r="WXI2" s="46"/>
      <c r="WXJ2" s="46"/>
      <c r="WXK2" s="46"/>
      <c r="WXL2" s="46"/>
      <c r="WXM2" s="46"/>
      <c r="WXN2" s="46"/>
      <c r="WXO2" s="46"/>
      <c r="WXP2" s="46"/>
      <c r="WXQ2" s="46"/>
      <c r="WXR2" s="46"/>
      <c r="WXS2" s="46"/>
      <c r="WXT2" s="46"/>
      <c r="WXU2" s="46"/>
      <c r="WXV2" s="46"/>
      <c r="WXW2" s="46"/>
      <c r="WXX2" s="46"/>
      <c r="WXY2" s="46"/>
      <c r="WXZ2" s="46"/>
      <c r="WYA2" s="46"/>
      <c r="WYB2" s="46"/>
      <c r="WYC2" s="46"/>
      <c r="WYD2" s="46"/>
      <c r="WYE2" s="46"/>
      <c r="WYF2" s="46"/>
      <c r="WYG2" s="46"/>
      <c r="WYH2" s="46"/>
      <c r="WYI2" s="46"/>
      <c r="WYJ2" s="46"/>
      <c r="WYK2" s="46"/>
      <c r="WYL2" s="46"/>
      <c r="WYM2" s="46"/>
      <c r="WYN2" s="46"/>
      <c r="WYO2" s="46"/>
      <c r="WYP2" s="46"/>
      <c r="WYQ2" s="46"/>
      <c r="WYR2" s="46"/>
      <c r="WYS2" s="46"/>
      <c r="WYT2" s="46"/>
      <c r="WYU2" s="46"/>
      <c r="WYV2" s="46"/>
      <c r="WYW2" s="46"/>
      <c r="WYX2" s="46"/>
      <c r="WYY2" s="46"/>
      <c r="WYZ2" s="46"/>
      <c r="WZA2" s="46"/>
      <c r="WZB2" s="46"/>
      <c r="WZC2" s="46"/>
      <c r="WZD2" s="46"/>
      <c r="WZE2" s="46"/>
      <c r="WZF2" s="46"/>
      <c r="WZG2" s="46"/>
      <c r="WZH2" s="46"/>
      <c r="WZI2" s="46"/>
      <c r="WZJ2" s="46"/>
      <c r="WZK2" s="46"/>
      <c r="WZL2" s="46"/>
      <c r="WZM2" s="46"/>
      <c r="WZN2" s="46"/>
      <c r="WZO2" s="46"/>
      <c r="WZP2" s="46"/>
      <c r="WZQ2" s="46"/>
      <c r="WZR2" s="46"/>
      <c r="WZS2" s="46"/>
      <c r="WZT2" s="46"/>
      <c r="WZU2" s="46"/>
      <c r="WZV2" s="46"/>
      <c r="WZW2" s="46"/>
      <c r="WZX2" s="46"/>
      <c r="WZY2" s="46"/>
      <c r="WZZ2" s="46"/>
      <c r="XAA2" s="46"/>
      <c r="XAB2" s="46"/>
      <c r="XAC2" s="46"/>
      <c r="XAD2" s="46"/>
      <c r="XAE2" s="46"/>
      <c r="XAF2" s="46"/>
      <c r="XAG2" s="46"/>
      <c r="XAH2" s="46"/>
      <c r="XAI2" s="46"/>
      <c r="XAJ2" s="46"/>
      <c r="XAK2" s="46"/>
      <c r="XAL2" s="46"/>
      <c r="XAM2" s="46"/>
      <c r="XAN2" s="46"/>
      <c r="XAO2" s="46"/>
      <c r="XAP2" s="46"/>
      <c r="XAQ2" s="46"/>
      <c r="XAR2" s="46"/>
      <c r="XAS2" s="46"/>
      <c r="XAT2" s="46"/>
      <c r="XAU2" s="46"/>
      <c r="XAV2" s="46"/>
      <c r="XAW2" s="46"/>
      <c r="XAX2" s="46"/>
      <c r="XAY2" s="46"/>
      <c r="XAZ2" s="46"/>
      <c r="XBA2" s="46"/>
      <c r="XBB2" s="46"/>
      <c r="XBC2" s="46"/>
      <c r="XBD2" s="46"/>
      <c r="XBE2" s="46"/>
      <c r="XBF2" s="46"/>
      <c r="XBG2" s="46"/>
      <c r="XBH2" s="46"/>
      <c r="XBI2" s="46"/>
      <c r="XBJ2" s="46"/>
      <c r="XBK2" s="46"/>
      <c r="XBL2" s="46"/>
      <c r="XBM2" s="46"/>
      <c r="XBN2" s="46"/>
      <c r="XBO2" s="46"/>
      <c r="XBP2" s="46"/>
      <c r="XBQ2" s="46"/>
      <c r="XBR2" s="46"/>
      <c r="XBS2" s="46"/>
      <c r="XBT2" s="46"/>
      <c r="XBU2" s="46"/>
      <c r="XBV2" s="46"/>
      <c r="XBW2" s="46"/>
      <c r="XBX2" s="46"/>
      <c r="XBY2" s="46"/>
      <c r="XBZ2" s="46"/>
      <c r="XCA2" s="46"/>
      <c r="XCB2" s="46"/>
      <c r="XCC2" s="46"/>
      <c r="XCD2" s="46"/>
      <c r="XCE2" s="46"/>
      <c r="XCF2" s="46"/>
      <c r="XCG2" s="46"/>
      <c r="XCH2" s="46"/>
      <c r="XCI2" s="46"/>
      <c r="XCJ2" s="46"/>
      <c r="XCK2" s="46"/>
      <c r="XCL2" s="46"/>
      <c r="XCM2" s="46"/>
      <c r="XCN2" s="46"/>
      <c r="XCO2" s="46"/>
      <c r="XCP2" s="46"/>
      <c r="XCQ2" s="46"/>
      <c r="XCR2" s="46"/>
      <c r="XCS2" s="46"/>
      <c r="XCT2" s="46"/>
      <c r="XCU2" s="46"/>
      <c r="XCV2" s="46"/>
      <c r="XCW2" s="46"/>
      <c r="XCX2" s="46"/>
      <c r="XCY2" s="46"/>
      <c r="XCZ2" s="46"/>
      <c r="XDA2" s="46"/>
      <c r="XDB2" s="46"/>
      <c r="XDC2" s="46"/>
      <c r="XDD2" s="46"/>
      <c r="XDE2" s="46"/>
      <c r="XDF2" s="46"/>
      <c r="XDG2" s="46"/>
      <c r="XDH2" s="46"/>
      <c r="XDI2" s="46"/>
      <c r="XDJ2" s="46"/>
      <c r="XDK2" s="46"/>
      <c r="XDL2" s="46"/>
      <c r="XDM2" s="46"/>
      <c r="XDN2" s="46"/>
      <c r="XDO2" s="46"/>
      <c r="XDP2" s="46"/>
      <c r="XDQ2" s="46"/>
      <c r="XDR2" s="46"/>
      <c r="XDS2" s="46"/>
      <c r="XDT2" s="46"/>
      <c r="XDU2" s="46"/>
      <c r="XDV2" s="46"/>
      <c r="XDW2" s="46"/>
      <c r="XDX2" s="46"/>
      <c r="XDY2" s="46"/>
      <c r="XDZ2" s="46"/>
      <c r="XEA2" s="46"/>
      <c r="XEB2" s="46"/>
      <c r="XEC2" s="46"/>
      <c r="XED2" s="46"/>
      <c r="XEE2" s="46"/>
      <c r="XEF2" s="46"/>
      <c r="XEG2" s="46"/>
      <c r="XEH2" s="46"/>
      <c r="XEI2" s="46"/>
      <c r="XEJ2" s="46"/>
      <c r="XEK2" s="46"/>
      <c r="XEL2" s="46"/>
      <c r="XEM2" s="46"/>
      <c r="XEN2" s="46"/>
      <c r="XEO2" s="46"/>
      <c r="XEP2" s="46"/>
      <c r="XEQ2" s="46"/>
      <c r="XER2" s="46"/>
      <c r="XES2" s="46"/>
      <c r="XET2" s="46"/>
      <c r="XEU2" s="46"/>
      <c r="XEV2" s="46"/>
      <c r="XEW2" s="46"/>
      <c r="XEX2" s="46"/>
      <c r="XEY2" s="46"/>
      <c r="XEZ2" s="46"/>
      <c r="XFA2" s="46"/>
      <c r="XFB2" s="46"/>
      <c r="XFC2" s="46"/>
      <c r="XFD2" s="46"/>
    </row>
    <row r="3" s="143" customFormat="1" ht="12.75" customHeight="1" spans="1:5">
      <c r="A3" s="148"/>
      <c r="B3" s="148"/>
      <c r="C3" s="149"/>
      <c r="D3" s="149"/>
      <c r="E3" s="149" t="s">
        <v>37</v>
      </c>
    </row>
    <row r="4" s="144" customFormat="1" ht="31" customHeight="1" spans="1:253">
      <c r="A4" s="150" t="s">
        <v>38</v>
      </c>
      <c r="B4" s="150" t="s">
        <v>1799</v>
      </c>
      <c r="C4" s="151" t="s">
        <v>1800</v>
      </c>
      <c r="D4" s="56" t="s">
        <v>1494</v>
      </c>
      <c r="E4" s="56" t="s">
        <v>1495</v>
      </c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152"/>
      <c r="AN4" s="152"/>
      <c r="AO4" s="152"/>
      <c r="AP4" s="152"/>
      <c r="AQ4" s="152"/>
      <c r="AR4" s="152"/>
      <c r="AS4" s="152"/>
      <c r="AT4" s="152"/>
      <c r="AU4" s="152"/>
      <c r="AV4" s="152"/>
      <c r="AW4" s="152"/>
      <c r="AX4" s="152"/>
      <c r="AY4" s="152"/>
      <c r="AZ4" s="152"/>
      <c r="BA4" s="152"/>
      <c r="BB4" s="152"/>
      <c r="BC4" s="152"/>
      <c r="BD4" s="152"/>
      <c r="BE4" s="152"/>
      <c r="BF4" s="152"/>
      <c r="BG4" s="152"/>
      <c r="BH4" s="152"/>
      <c r="BI4" s="152"/>
      <c r="BJ4" s="152"/>
      <c r="BK4" s="152"/>
      <c r="BL4" s="152"/>
      <c r="BM4" s="152"/>
      <c r="BN4" s="152"/>
      <c r="BO4" s="152"/>
      <c r="BP4" s="152"/>
      <c r="BQ4" s="152"/>
      <c r="BR4" s="152"/>
      <c r="BS4" s="152"/>
      <c r="BT4" s="152"/>
      <c r="BU4" s="152"/>
      <c r="BV4" s="152"/>
      <c r="BW4" s="152"/>
      <c r="BX4" s="152"/>
      <c r="BY4" s="152"/>
      <c r="BZ4" s="152"/>
      <c r="CA4" s="152"/>
      <c r="CB4" s="152"/>
      <c r="CC4" s="152"/>
      <c r="CD4" s="152"/>
      <c r="CE4" s="152"/>
      <c r="CF4" s="152"/>
      <c r="CG4" s="152"/>
      <c r="CH4" s="152"/>
      <c r="CI4" s="152"/>
      <c r="CJ4" s="152"/>
      <c r="CK4" s="152"/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152"/>
      <c r="CW4" s="152"/>
      <c r="CX4" s="152"/>
      <c r="CY4" s="152"/>
      <c r="CZ4" s="152"/>
      <c r="DA4" s="152"/>
      <c r="DB4" s="152"/>
      <c r="DC4" s="152"/>
      <c r="DD4" s="152"/>
      <c r="DE4" s="152"/>
      <c r="DF4" s="152"/>
      <c r="DG4" s="152"/>
      <c r="DH4" s="152"/>
      <c r="DI4" s="152"/>
      <c r="DJ4" s="152"/>
      <c r="DK4" s="152"/>
      <c r="DL4" s="152"/>
      <c r="DM4" s="152"/>
      <c r="DN4" s="152"/>
      <c r="DO4" s="152"/>
      <c r="DP4" s="152"/>
      <c r="DQ4" s="152"/>
      <c r="DR4" s="152"/>
      <c r="DS4" s="152"/>
      <c r="DT4" s="152"/>
      <c r="DU4" s="152"/>
      <c r="DV4" s="152"/>
      <c r="DW4" s="152"/>
      <c r="DX4" s="152"/>
      <c r="DY4" s="152"/>
      <c r="DZ4" s="152"/>
      <c r="EA4" s="152"/>
      <c r="EB4" s="152"/>
      <c r="EC4" s="152"/>
      <c r="ED4" s="152"/>
      <c r="EE4" s="152"/>
      <c r="EF4" s="152"/>
      <c r="EG4" s="152"/>
      <c r="EH4" s="152"/>
      <c r="EI4" s="152"/>
      <c r="EJ4" s="152"/>
      <c r="EK4" s="152"/>
      <c r="EL4" s="152"/>
      <c r="EM4" s="152"/>
      <c r="EN4" s="152"/>
      <c r="EO4" s="152"/>
      <c r="EP4" s="152"/>
      <c r="EQ4" s="152"/>
      <c r="ER4" s="152"/>
      <c r="ES4" s="152"/>
      <c r="ET4" s="152"/>
      <c r="EU4" s="152"/>
      <c r="EV4" s="152"/>
      <c r="EW4" s="152"/>
      <c r="EX4" s="152"/>
      <c r="EY4" s="152"/>
      <c r="EZ4" s="152"/>
      <c r="FA4" s="152"/>
      <c r="FB4" s="152"/>
      <c r="FC4" s="152"/>
      <c r="FD4" s="152"/>
      <c r="FE4" s="152"/>
      <c r="FF4" s="152"/>
      <c r="FG4" s="152"/>
      <c r="FH4" s="152"/>
      <c r="FI4" s="152"/>
      <c r="FJ4" s="152"/>
      <c r="FK4" s="152"/>
      <c r="FL4" s="152"/>
      <c r="FM4" s="152"/>
      <c r="FN4" s="152"/>
      <c r="FO4" s="152"/>
      <c r="FP4" s="152"/>
      <c r="FQ4" s="152"/>
      <c r="FR4" s="152"/>
      <c r="FS4" s="152"/>
      <c r="FT4" s="152"/>
      <c r="FU4" s="152"/>
      <c r="FV4" s="152"/>
      <c r="FW4" s="152"/>
      <c r="FX4" s="152"/>
      <c r="FY4" s="152"/>
      <c r="FZ4" s="152"/>
      <c r="GA4" s="152"/>
      <c r="GB4" s="152"/>
      <c r="GC4" s="152"/>
      <c r="GD4" s="152"/>
      <c r="GE4" s="152"/>
      <c r="GF4" s="152"/>
      <c r="GG4" s="152"/>
      <c r="GH4" s="152"/>
      <c r="GI4" s="152"/>
      <c r="GJ4" s="152"/>
      <c r="GK4" s="152"/>
      <c r="GL4" s="152"/>
      <c r="GM4" s="152"/>
      <c r="GN4" s="152"/>
      <c r="GO4" s="152"/>
      <c r="GP4" s="152"/>
      <c r="GQ4" s="152"/>
      <c r="GR4" s="152"/>
      <c r="GS4" s="152"/>
      <c r="GT4" s="152"/>
      <c r="GU4" s="152"/>
      <c r="GV4" s="152"/>
      <c r="GW4" s="152"/>
      <c r="GX4" s="152"/>
      <c r="GY4" s="152"/>
      <c r="GZ4" s="152"/>
      <c r="HA4" s="152"/>
      <c r="HB4" s="152"/>
      <c r="HC4" s="152"/>
      <c r="HD4" s="152"/>
      <c r="HE4" s="152"/>
      <c r="HF4" s="152"/>
      <c r="HG4" s="152"/>
      <c r="HH4" s="152"/>
      <c r="HI4" s="152"/>
      <c r="HJ4" s="152"/>
      <c r="HK4" s="152"/>
      <c r="HL4" s="152"/>
      <c r="HM4" s="152"/>
      <c r="HN4" s="152"/>
      <c r="HO4" s="152"/>
      <c r="HP4" s="152"/>
      <c r="HQ4" s="152"/>
      <c r="HR4" s="152"/>
      <c r="HS4" s="152"/>
      <c r="HT4" s="152"/>
      <c r="HU4" s="152"/>
      <c r="HV4" s="152"/>
      <c r="HW4" s="152"/>
      <c r="HX4" s="152"/>
      <c r="HY4" s="152"/>
      <c r="HZ4" s="152"/>
      <c r="IA4" s="152"/>
      <c r="IB4" s="152"/>
      <c r="IC4" s="152"/>
      <c r="ID4" s="152"/>
      <c r="IE4" s="152"/>
      <c r="IF4" s="152"/>
      <c r="IG4" s="152"/>
      <c r="IH4" s="152"/>
      <c r="II4" s="152"/>
      <c r="IJ4" s="152"/>
      <c r="IK4" s="152"/>
      <c r="IL4" s="152"/>
      <c r="IM4" s="152"/>
      <c r="IN4" s="152"/>
      <c r="IO4" s="152"/>
      <c r="IP4" s="152"/>
      <c r="IQ4" s="152"/>
      <c r="IR4" s="152"/>
      <c r="IS4" s="152"/>
    </row>
    <row r="5" s="42" customFormat="1" ht="26" customHeight="1" spans="1:254">
      <c r="A5" s="151" t="s">
        <v>78</v>
      </c>
      <c r="B5" s="153">
        <v>34198</v>
      </c>
      <c r="C5" s="154">
        <v>60614</v>
      </c>
      <c r="D5" s="155">
        <v>-152159</v>
      </c>
      <c r="E5" s="156">
        <v>-71.5123629407867</v>
      </c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K5" s="152"/>
      <c r="AL5" s="152"/>
      <c r="AM5" s="152"/>
      <c r="AN5" s="152"/>
      <c r="AO5" s="152"/>
      <c r="AP5" s="152"/>
      <c r="AQ5" s="152"/>
      <c r="AR5" s="152"/>
      <c r="AS5" s="152"/>
      <c r="AT5" s="152"/>
      <c r="AU5" s="152"/>
      <c r="AV5" s="152"/>
      <c r="AW5" s="152"/>
      <c r="AX5" s="152"/>
      <c r="AY5" s="152"/>
      <c r="AZ5" s="152"/>
      <c r="BA5" s="152"/>
      <c r="BB5" s="152"/>
      <c r="BC5" s="152"/>
      <c r="BD5" s="152"/>
      <c r="BE5" s="152"/>
      <c r="BF5" s="152"/>
      <c r="BG5" s="152"/>
      <c r="BH5" s="152"/>
      <c r="BI5" s="152"/>
      <c r="BJ5" s="152"/>
      <c r="BK5" s="152"/>
      <c r="BL5" s="152"/>
      <c r="BM5" s="152"/>
      <c r="BN5" s="152"/>
      <c r="BO5" s="152"/>
      <c r="BP5" s="152"/>
      <c r="BQ5" s="152"/>
      <c r="BR5" s="152"/>
      <c r="BS5" s="152"/>
      <c r="BT5" s="152"/>
      <c r="BU5" s="152"/>
      <c r="BV5" s="152"/>
      <c r="BW5" s="152"/>
      <c r="BX5" s="152"/>
      <c r="BY5" s="152"/>
      <c r="BZ5" s="152"/>
      <c r="CA5" s="152"/>
      <c r="CB5" s="152"/>
      <c r="CC5" s="152"/>
      <c r="CD5" s="152"/>
      <c r="CE5" s="152"/>
      <c r="CF5" s="152"/>
      <c r="CG5" s="152"/>
      <c r="CH5" s="152"/>
      <c r="CI5" s="152"/>
      <c r="CJ5" s="152"/>
      <c r="CK5" s="152"/>
      <c r="CL5" s="152"/>
      <c r="CM5" s="152"/>
      <c r="CN5" s="152"/>
      <c r="CO5" s="152"/>
      <c r="CP5" s="152"/>
      <c r="CQ5" s="152"/>
      <c r="CR5" s="152"/>
      <c r="CS5" s="152"/>
      <c r="CT5" s="152"/>
      <c r="CU5" s="152"/>
      <c r="CV5" s="152"/>
      <c r="CW5" s="152"/>
      <c r="CX5" s="152"/>
      <c r="CY5" s="152"/>
      <c r="CZ5" s="152"/>
      <c r="DA5" s="152"/>
      <c r="DB5" s="152"/>
      <c r="DC5" s="152"/>
      <c r="DD5" s="152"/>
      <c r="DE5" s="152"/>
      <c r="DF5" s="152"/>
      <c r="DG5" s="152"/>
      <c r="DH5" s="152"/>
      <c r="DI5" s="152"/>
      <c r="DJ5" s="152"/>
      <c r="DK5" s="152"/>
      <c r="DL5" s="152"/>
      <c r="DM5" s="152"/>
      <c r="DN5" s="152"/>
      <c r="DO5" s="152"/>
      <c r="DP5" s="152"/>
      <c r="DQ5" s="152"/>
      <c r="DR5" s="152"/>
      <c r="DS5" s="152"/>
      <c r="DT5" s="152"/>
      <c r="DU5" s="152"/>
      <c r="DV5" s="152"/>
      <c r="DW5" s="152"/>
      <c r="DX5" s="152"/>
      <c r="DY5" s="152"/>
      <c r="DZ5" s="152"/>
      <c r="EA5" s="152"/>
      <c r="EB5" s="152"/>
      <c r="EC5" s="152"/>
      <c r="ED5" s="152"/>
      <c r="EE5" s="152"/>
      <c r="EF5" s="152"/>
      <c r="EG5" s="152"/>
      <c r="EH5" s="152"/>
      <c r="EI5" s="152"/>
      <c r="EJ5" s="152"/>
      <c r="EK5" s="152"/>
      <c r="EL5" s="152"/>
      <c r="EM5" s="152"/>
      <c r="EN5" s="152"/>
      <c r="EO5" s="152"/>
      <c r="EP5" s="152"/>
      <c r="EQ5" s="152"/>
      <c r="ER5" s="152"/>
      <c r="ES5" s="152"/>
      <c r="ET5" s="152"/>
      <c r="EU5" s="152"/>
      <c r="EV5" s="152"/>
      <c r="EW5" s="152"/>
      <c r="EX5" s="152"/>
      <c r="EY5" s="152"/>
      <c r="EZ5" s="152"/>
      <c r="FA5" s="152"/>
      <c r="FB5" s="152"/>
      <c r="FC5" s="152"/>
      <c r="FD5" s="152"/>
      <c r="FE5" s="152"/>
      <c r="FF5" s="152"/>
      <c r="FG5" s="152"/>
      <c r="FH5" s="152"/>
      <c r="FI5" s="152"/>
      <c r="FJ5" s="152"/>
      <c r="FK5" s="152"/>
      <c r="FL5" s="152"/>
      <c r="FM5" s="152"/>
      <c r="FN5" s="152"/>
      <c r="FO5" s="152"/>
      <c r="FP5" s="152"/>
      <c r="FQ5" s="152"/>
      <c r="FR5" s="152"/>
      <c r="FS5" s="152"/>
      <c r="FT5" s="152"/>
      <c r="FU5" s="152"/>
      <c r="FV5" s="152"/>
      <c r="FW5" s="152"/>
      <c r="FX5" s="152"/>
      <c r="FY5" s="152"/>
      <c r="FZ5" s="152"/>
      <c r="GA5" s="152"/>
      <c r="GB5" s="152"/>
      <c r="GC5" s="152"/>
      <c r="GD5" s="152"/>
      <c r="GE5" s="152"/>
      <c r="GF5" s="152"/>
      <c r="GG5" s="152"/>
      <c r="GH5" s="152"/>
      <c r="GI5" s="152"/>
      <c r="GJ5" s="152"/>
      <c r="GK5" s="152"/>
      <c r="GL5" s="152"/>
      <c r="GM5" s="152"/>
      <c r="GN5" s="152"/>
      <c r="GO5" s="152"/>
      <c r="GP5" s="152"/>
      <c r="GQ5" s="152"/>
      <c r="GR5" s="152"/>
      <c r="GS5" s="152"/>
      <c r="GT5" s="152"/>
      <c r="GU5" s="152"/>
      <c r="GV5" s="152"/>
      <c r="GW5" s="152"/>
      <c r="GX5" s="152"/>
      <c r="GY5" s="152"/>
      <c r="GZ5" s="152"/>
      <c r="HA5" s="152"/>
      <c r="HB5" s="152"/>
      <c r="HC5" s="152"/>
      <c r="HD5" s="152"/>
      <c r="HE5" s="152"/>
      <c r="HF5" s="152"/>
      <c r="HG5" s="152"/>
      <c r="HH5" s="152"/>
      <c r="HI5" s="152"/>
      <c r="HJ5" s="152"/>
      <c r="HK5" s="152"/>
      <c r="HL5" s="152"/>
      <c r="HM5" s="152"/>
      <c r="HN5" s="152"/>
      <c r="HO5" s="152"/>
      <c r="HP5" s="152"/>
      <c r="HQ5" s="152"/>
      <c r="HR5" s="152"/>
      <c r="HS5" s="152"/>
      <c r="HT5" s="152"/>
      <c r="HU5" s="152"/>
      <c r="HV5" s="152"/>
      <c r="HW5" s="152"/>
      <c r="HX5" s="152"/>
      <c r="HY5" s="152"/>
      <c r="HZ5" s="152"/>
      <c r="IA5" s="152"/>
      <c r="IB5" s="152"/>
      <c r="IC5" s="152"/>
      <c r="ID5" s="152"/>
      <c r="IE5" s="152"/>
      <c r="IF5" s="152"/>
      <c r="IG5" s="152"/>
      <c r="IH5" s="152"/>
      <c r="II5" s="152"/>
      <c r="IJ5" s="152"/>
      <c r="IK5" s="152"/>
      <c r="IL5" s="152"/>
      <c r="IM5" s="152"/>
      <c r="IN5" s="152"/>
      <c r="IO5" s="152"/>
      <c r="IP5" s="152"/>
      <c r="IQ5" s="152"/>
      <c r="IR5" s="152"/>
      <c r="IS5" s="152"/>
      <c r="IT5"/>
    </row>
    <row r="6" s="42" customFormat="1" ht="26" customHeight="1" spans="1:254">
      <c r="A6" s="157" t="s">
        <v>1791</v>
      </c>
      <c r="B6" s="153">
        <v>2576</v>
      </c>
      <c r="C6" s="158">
        <v>1213</v>
      </c>
      <c r="D6" s="159">
        <v>-3570</v>
      </c>
      <c r="E6" s="160">
        <v>-74.6393476897345</v>
      </c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52"/>
      <c r="AL6" s="152"/>
      <c r="AM6" s="152"/>
      <c r="AN6" s="152"/>
      <c r="AO6" s="152"/>
      <c r="AP6" s="152"/>
      <c r="AQ6" s="152"/>
      <c r="AR6" s="152"/>
      <c r="AS6" s="152"/>
      <c r="AT6" s="152"/>
      <c r="AU6" s="152"/>
      <c r="AV6" s="152"/>
      <c r="AW6" s="152"/>
      <c r="AX6" s="152"/>
      <c r="AY6" s="152"/>
      <c r="AZ6" s="152"/>
      <c r="BA6" s="152"/>
      <c r="BB6" s="152"/>
      <c r="BC6" s="152"/>
      <c r="BD6" s="152"/>
      <c r="BE6" s="152"/>
      <c r="BF6" s="152"/>
      <c r="BG6" s="152"/>
      <c r="BH6" s="152"/>
      <c r="BI6" s="152"/>
      <c r="BJ6" s="152"/>
      <c r="BK6" s="152"/>
      <c r="BL6" s="152"/>
      <c r="BM6" s="152"/>
      <c r="BN6" s="152"/>
      <c r="BO6" s="152"/>
      <c r="BP6" s="152"/>
      <c r="BQ6" s="152"/>
      <c r="BR6" s="152"/>
      <c r="BS6" s="152"/>
      <c r="BT6" s="152"/>
      <c r="BU6" s="152"/>
      <c r="BV6" s="152"/>
      <c r="BW6" s="152"/>
      <c r="BX6" s="152"/>
      <c r="BY6" s="152"/>
      <c r="BZ6" s="152"/>
      <c r="CA6" s="152"/>
      <c r="CB6" s="152"/>
      <c r="CC6" s="152"/>
      <c r="CD6" s="152"/>
      <c r="CE6" s="152"/>
      <c r="CF6" s="152"/>
      <c r="CG6" s="152"/>
      <c r="CH6" s="152"/>
      <c r="CI6" s="152"/>
      <c r="CJ6" s="152"/>
      <c r="CK6" s="152"/>
      <c r="CL6" s="152"/>
      <c r="CM6" s="152"/>
      <c r="CN6" s="152"/>
      <c r="CO6" s="152"/>
      <c r="CP6" s="152"/>
      <c r="CQ6" s="152"/>
      <c r="CR6" s="152"/>
      <c r="CS6" s="152"/>
      <c r="CT6" s="152"/>
      <c r="CU6" s="152"/>
      <c r="CV6" s="152"/>
      <c r="CW6" s="152"/>
      <c r="CX6" s="152"/>
      <c r="CY6" s="152"/>
      <c r="CZ6" s="152"/>
      <c r="DA6" s="152"/>
      <c r="DB6" s="152"/>
      <c r="DC6" s="152"/>
      <c r="DD6" s="152"/>
      <c r="DE6" s="152"/>
      <c r="DF6" s="152"/>
      <c r="DG6" s="152"/>
      <c r="DH6" s="152"/>
      <c r="DI6" s="152"/>
      <c r="DJ6" s="152"/>
      <c r="DK6" s="152"/>
      <c r="DL6" s="152"/>
      <c r="DM6" s="152"/>
      <c r="DN6" s="152"/>
      <c r="DO6" s="152"/>
      <c r="DP6" s="152"/>
      <c r="DQ6" s="152"/>
      <c r="DR6" s="152"/>
      <c r="DS6" s="152"/>
      <c r="DT6" s="152"/>
      <c r="DU6" s="152"/>
      <c r="DV6" s="152"/>
      <c r="DW6" s="152"/>
      <c r="DX6" s="152"/>
      <c r="DY6" s="152"/>
      <c r="DZ6" s="152"/>
      <c r="EA6" s="152"/>
      <c r="EB6" s="152"/>
      <c r="EC6" s="152"/>
      <c r="ED6" s="152"/>
      <c r="EE6" s="152"/>
      <c r="EF6" s="152"/>
      <c r="EG6" s="152"/>
      <c r="EH6" s="152"/>
      <c r="EI6" s="152"/>
      <c r="EJ6" s="152"/>
      <c r="EK6" s="152"/>
      <c r="EL6" s="152"/>
      <c r="EM6" s="152"/>
      <c r="EN6" s="152"/>
      <c r="EO6" s="152"/>
      <c r="EP6" s="152"/>
      <c r="EQ6" s="152"/>
      <c r="ER6" s="152"/>
      <c r="ES6" s="152"/>
      <c r="ET6" s="152"/>
      <c r="EU6" s="152"/>
      <c r="EV6" s="152"/>
      <c r="EW6" s="152"/>
      <c r="EX6" s="152"/>
      <c r="EY6" s="152"/>
      <c r="EZ6" s="152"/>
      <c r="FA6" s="152"/>
      <c r="FB6" s="152"/>
      <c r="FC6" s="152"/>
      <c r="FD6" s="152"/>
      <c r="FE6" s="152"/>
      <c r="FF6" s="152"/>
      <c r="FG6" s="152"/>
      <c r="FH6" s="152"/>
      <c r="FI6" s="152"/>
      <c r="FJ6" s="152"/>
      <c r="FK6" s="152"/>
      <c r="FL6" s="152"/>
      <c r="FM6" s="152"/>
      <c r="FN6" s="152"/>
      <c r="FO6" s="152"/>
      <c r="FP6" s="152"/>
      <c r="FQ6" s="152"/>
      <c r="FR6" s="152"/>
      <c r="FS6" s="152"/>
      <c r="FT6" s="152"/>
      <c r="FU6" s="152"/>
      <c r="FV6" s="152"/>
      <c r="FW6" s="152"/>
      <c r="FX6" s="152"/>
      <c r="FY6" s="152"/>
      <c r="FZ6" s="152"/>
      <c r="GA6" s="152"/>
      <c r="GB6" s="152"/>
      <c r="GC6" s="152"/>
      <c r="GD6" s="152"/>
      <c r="GE6" s="152"/>
      <c r="GF6" s="152"/>
      <c r="GG6" s="152"/>
      <c r="GH6" s="152"/>
      <c r="GI6" s="152"/>
      <c r="GJ6" s="152"/>
      <c r="GK6" s="152"/>
      <c r="GL6" s="152"/>
      <c r="GM6" s="152"/>
      <c r="GN6" s="152"/>
      <c r="GO6" s="152"/>
      <c r="GP6" s="152"/>
      <c r="GQ6" s="152"/>
      <c r="GR6" s="152"/>
      <c r="GS6" s="152"/>
      <c r="GT6" s="152"/>
      <c r="GU6" s="152"/>
      <c r="GV6" s="152"/>
      <c r="GW6" s="152"/>
      <c r="GX6" s="152"/>
      <c r="GY6" s="152"/>
      <c r="GZ6" s="152"/>
      <c r="HA6" s="152"/>
      <c r="HB6" s="152"/>
      <c r="HC6" s="152"/>
      <c r="HD6" s="152"/>
      <c r="HE6" s="152"/>
      <c r="HF6" s="152"/>
      <c r="HG6" s="152"/>
      <c r="HH6" s="152"/>
      <c r="HI6" s="152"/>
      <c r="HJ6" s="152"/>
      <c r="HK6" s="152"/>
      <c r="HL6" s="152"/>
      <c r="HM6" s="152"/>
      <c r="HN6" s="152"/>
      <c r="HO6" s="152"/>
      <c r="HP6" s="152"/>
      <c r="HQ6" s="152"/>
      <c r="HR6" s="152"/>
      <c r="HS6" s="152"/>
      <c r="HT6" s="152"/>
      <c r="HU6" s="152"/>
      <c r="HV6" s="152"/>
      <c r="HW6" s="152"/>
      <c r="HX6" s="152"/>
      <c r="HY6" s="152"/>
      <c r="HZ6" s="152"/>
      <c r="IA6" s="152"/>
      <c r="IB6" s="152"/>
      <c r="IC6" s="152"/>
      <c r="ID6" s="152"/>
      <c r="IE6" s="152"/>
      <c r="IF6" s="152"/>
      <c r="IG6" s="152"/>
      <c r="IH6" s="152"/>
      <c r="II6" s="152"/>
      <c r="IJ6" s="152"/>
      <c r="IK6" s="152"/>
      <c r="IL6" s="152"/>
      <c r="IM6" s="152"/>
      <c r="IN6" s="152"/>
      <c r="IO6" s="152"/>
      <c r="IP6" s="152"/>
      <c r="IQ6" s="152"/>
      <c r="IR6" s="152"/>
      <c r="IS6" s="152"/>
      <c r="IT6"/>
    </row>
    <row r="7" s="42" customFormat="1" ht="26" customHeight="1" spans="1:254">
      <c r="A7" s="157" t="s">
        <v>138</v>
      </c>
      <c r="B7" s="153">
        <v>31622</v>
      </c>
      <c r="C7" s="153">
        <v>59401</v>
      </c>
      <c r="D7" s="159">
        <v>34872</v>
      </c>
      <c r="E7" s="160">
        <v>142.166415263566</v>
      </c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  <c r="BB7" s="152"/>
      <c r="BC7" s="152"/>
      <c r="BD7" s="152"/>
      <c r="BE7" s="152"/>
      <c r="BF7" s="152"/>
      <c r="BG7" s="152"/>
      <c r="BH7" s="152"/>
      <c r="BI7" s="152"/>
      <c r="BJ7" s="152"/>
      <c r="BK7" s="152"/>
      <c r="BL7" s="152"/>
      <c r="BM7" s="152"/>
      <c r="BN7" s="152"/>
      <c r="BO7" s="152"/>
      <c r="BP7" s="152"/>
      <c r="BQ7" s="152"/>
      <c r="BR7" s="152"/>
      <c r="BS7" s="152"/>
      <c r="BT7" s="152"/>
      <c r="BU7" s="152"/>
      <c r="BV7" s="152"/>
      <c r="BW7" s="152"/>
      <c r="BX7" s="152"/>
      <c r="BY7" s="152"/>
      <c r="BZ7" s="152"/>
      <c r="CA7" s="152"/>
      <c r="CB7" s="152"/>
      <c r="CC7" s="152"/>
      <c r="CD7" s="152"/>
      <c r="CE7" s="152"/>
      <c r="CF7" s="152"/>
      <c r="CG7" s="152"/>
      <c r="CH7" s="152"/>
      <c r="CI7" s="152"/>
      <c r="CJ7" s="152"/>
      <c r="CK7" s="152"/>
      <c r="CL7" s="152"/>
      <c r="CM7" s="152"/>
      <c r="CN7" s="152"/>
      <c r="CO7" s="152"/>
      <c r="CP7" s="152"/>
      <c r="CQ7" s="152"/>
      <c r="CR7" s="152"/>
      <c r="CS7" s="152"/>
      <c r="CT7" s="152"/>
      <c r="CU7" s="152"/>
      <c r="CV7" s="152"/>
      <c r="CW7" s="152"/>
      <c r="CX7" s="152"/>
      <c r="CY7" s="152"/>
      <c r="CZ7" s="152"/>
      <c r="DA7" s="152"/>
      <c r="DB7" s="152"/>
      <c r="DC7" s="152"/>
      <c r="DD7" s="152"/>
      <c r="DE7" s="152"/>
      <c r="DF7" s="152"/>
      <c r="DG7" s="152"/>
      <c r="DH7" s="152"/>
      <c r="DI7" s="152"/>
      <c r="DJ7" s="152"/>
      <c r="DK7" s="152"/>
      <c r="DL7" s="152"/>
      <c r="DM7" s="152"/>
      <c r="DN7" s="152"/>
      <c r="DO7" s="152"/>
      <c r="DP7" s="152"/>
      <c r="DQ7" s="152"/>
      <c r="DR7" s="152"/>
      <c r="DS7" s="152"/>
      <c r="DT7" s="152"/>
      <c r="DU7" s="152"/>
      <c r="DV7" s="152"/>
      <c r="DW7" s="152"/>
      <c r="DX7" s="152"/>
      <c r="DY7" s="152"/>
      <c r="DZ7" s="152"/>
      <c r="EA7" s="152"/>
      <c r="EB7" s="152"/>
      <c r="EC7" s="152"/>
      <c r="ED7" s="152"/>
      <c r="EE7" s="152"/>
      <c r="EF7" s="152"/>
      <c r="EG7" s="152"/>
      <c r="EH7" s="152"/>
      <c r="EI7" s="152"/>
      <c r="EJ7" s="152"/>
      <c r="EK7" s="152"/>
      <c r="EL7" s="152"/>
      <c r="EM7" s="152"/>
      <c r="EN7" s="152"/>
      <c r="EO7" s="152"/>
      <c r="EP7" s="152"/>
      <c r="EQ7" s="152"/>
      <c r="ER7" s="152"/>
      <c r="ES7" s="152"/>
      <c r="ET7" s="152"/>
      <c r="EU7" s="152"/>
      <c r="EV7" s="152"/>
      <c r="EW7" s="152"/>
      <c r="EX7" s="152"/>
      <c r="EY7" s="152"/>
      <c r="EZ7" s="152"/>
      <c r="FA7" s="152"/>
      <c r="FB7" s="152"/>
      <c r="FC7" s="152"/>
      <c r="FD7" s="152"/>
      <c r="FE7" s="152"/>
      <c r="FF7" s="152"/>
      <c r="FG7" s="152"/>
      <c r="FH7" s="152"/>
      <c r="FI7" s="152"/>
      <c r="FJ7" s="152"/>
      <c r="FK7" s="152"/>
      <c r="FL7" s="152"/>
      <c r="FM7" s="152"/>
      <c r="FN7" s="152"/>
      <c r="FO7" s="152"/>
      <c r="FP7" s="152"/>
      <c r="FQ7" s="152"/>
      <c r="FR7" s="152"/>
      <c r="FS7" s="152"/>
      <c r="FT7" s="152"/>
      <c r="FU7" s="152"/>
      <c r="FV7" s="152"/>
      <c r="FW7" s="152"/>
      <c r="FX7" s="152"/>
      <c r="FY7" s="152"/>
      <c r="FZ7" s="152"/>
      <c r="GA7" s="152"/>
      <c r="GB7" s="152"/>
      <c r="GC7" s="152"/>
      <c r="GD7" s="152"/>
      <c r="GE7" s="152"/>
      <c r="GF7" s="152"/>
      <c r="GG7" s="152"/>
      <c r="GH7" s="152"/>
      <c r="GI7" s="152"/>
      <c r="GJ7" s="152"/>
      <c r="GK7" s="152"/>
      <c r="GL7" s="152"/>
      <c r="GM7" s="152"/>
      <c r="GN7" s="152"/>
      <c r="GO7" s="152"/>
      <c r="GP7" s="152"/>
      <c r="GQ7" s="152"/>
      <c r="GR7" s="152"/>
      <c r="GS7" s="152"/>
      <c r="GT7" s="152"/>
      <c r="GU7" s="152"/>
      <c r="GV7" s="152"/>
      <c r="GW7" s="152"/>
      <c r="GX7" s="152"/>
      <c r="GY7" s="152"/>
      <c r="GZ7" s="152"/>
      <c r="HA7" s="152"/>
      <c r="HB7" s="152"/>
      <c r="HC7" s="152"/>
      <c r="HD7" s="152"/>
      <c r="HE7" s="152"/>
      <c r="HF7" s="152"/>
      <c r="HG7" s="152"/>
      <c r="HH7" s="152"/>
      <c r="HI7" s="152"/>
      <c r="HJ7" s="152"/>
      <c r="HK7" s="152"/>
      <c r="HL7" s="152"/>
      <c r="HM7" s="152"/>
      <c r="HN7" s="152"/>
      <c r="HO7" s="152"/>
      <c r="HP7" s="152"/>
      <c r="HQ7" s="152"/>
      <c r="HR7" s="152"/>
      <c r="HS7" s="152"/>
      <c r="HT7" s="152"/>
      <c r="HU7" s="152"/>
      <c r="HV7" s="152"/>
      <c r="HW7" s="152"/>
      <c r="HX7" s="152"/>
      <c r="HY7" s="152"/>
      <c r="HZ7" s="152"/>
      <c r="IA7" s="152"/>
      <c r="IB7" s="152"/>
      <c r="IC7" s="152"/>
      <c r="ID7" s="152"/>
      <c r="IE7" s="152"/>
      <c r="IF7" s="152"/>
      <c r="IG7" s="152"/>
      <c r="IH7" s="152"/>
      <c r="II7" s="152"/>
      <c r="IJ7" s="152"/>
      <c r="IK7" s="152"/>
      <c r="IL7" s="152"/>
      <c r="IM7" s="152"/>
      <c r="IN7" s="152"/>
      <c r="IO7" s="152"/>
      <c r="IP7" s="152"/>
      <c r="IQ7" s="152"/>
      <c r="IR7" s="152"/>
      <c r="IS7" s="152"/>
      <c r="IT7"/>
    </row>
    <row r="8" s="42" customFormat="1" ht="26" customHeight="1" spans="1:254">
      <c r="A8" s="157" t="s">
        <v>1792</v>
      </c>
      <c r="B8" s="161"/>
      <c r="C8" s="161"/>
      <c r="D8" s="159">
        <v>-183461</v>
      </c>
      <c r="E8" s="160">
        <v>-100</v>
      </c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  <c r="BB8" s="152"/>
      <c r="BC8" s="152"/>
      <c r="BD8" s="152"/>
      <c r="BE8" s="152"/>
      <c r="BF8" s="152"/>
      <c r="BG8" s="152"/>
      <c r="BH8" s="152"/>
      <c r="BI8" s="152"/>
      <c r="BJ8" s="152"/>
      <c r="BK8" s="152"/>
      <c r="BL8" s="152"/>
      <c r="BM8" s="152"/>
      <c r="BN8" s="152"/>
      <c r="BO8" s="152"/>
      <c r="BP8" s="152"/>
      <c r="BQ8" s="152"/>
      <c r="BR8" s="152"/>
      <c r="BS8" s="152"/>
      <c r="BT8" s="152"/>
      <c r="BU8" s="152"/>
      <c r="BV8" s="152"/>
      <c r="BW8" s="152"/>
      <c r="BX8" s="152"/>
      <c r="BY8" s="152"/>
      <c r="BZ8" s="152"/>
      <c r="CA8" s="152"/>
      <c r="CB8" s="152"/>
      <c r="CC8" s="152"/>
      <c r="CD8" s="152"/>
      <c r="CE8" s="152"/>
      <c r="CF8" s="152"/>
      <c r="CG8" s="152"/>
      <c r="CH8" s="152"/>
      <c r="CI8" s="152"/>
      <c r="CJ8" s="152"/>
      <c r="CK8" s="152"/>
      <c r="CL8" s="152"/>
      <c r="CM8" s="152"/>
      <c r="CN8" s="152"/>
      <c r="CO8" s="152"/>
      <c r="CP8" s="152"/>
      <c r="CQ8" s="152"/>
      <c r="CR8" s="152"/>
      <c r="CS8" s="152"/>
      <c r="CT8" s="152"/>
      <c r="CU8" s="152"/>
      <c r="CV8" s="152"/>
      <c r="CW8" s="152"/>
      <c r="CX8" s="152"/>
      <c r="CY8" s="152"/>
      <c r="CZ8" s="152"/>
      <c r="DA8" s="152"/>
      <c r="DB8" s="152"/>
      <c r="DC8" s="152"/>
      <c r="DD8" s="152"/>
      <c r="DE8" s="152"/>
      <c r="DF8" s="152"/>
      <c r="DG8" s="152"/>
      <c r="DH8" s="152"/>
      <c r="DI8" s="152"/>
      <c r="DJ8" s="152"/>
      <c r="DK8" s="152"/>
      <c r="DL8" s="152"/>
      <c r="DM8" s="152"/>
      <c r="DN8" s="152"/>
      <c r="DO8" s="152"/>
      <c r="DP8" s="152"/>
      <c r="DQ8" s="152"/>
      <c r="DR8" s="152"/>
      <c r="DS8" s="152"/>
      <c r="DT8" s="152"/>
      <c r="DU8" s="152"/>
      <c r="DV8" s="152"/>
      <c r="DW8" s="152"/>
      <c r="DX8" s="152"/>
      <c r="DY8" s="152"/>
      <c r="DZ8" s="152"/>
      <c r="EA8" s="152"/>
      <c r="EB8" s="152"/>
      <c r="EC8" s="152"/>
      <c r="ED8" s="152"/>
      <c r="EE8" s="152"/>
      <c r="EF8" s="152"/>
      <c r="EG8" s="152"/>
      <c r="EH8" s="152"/>
      <c r="EI8" s="152"/>
      <c r="EJ8" s="152"/>
      <c r="EK8" s="152"/>
      <c r="EL8" s="152"/>
      <c r="EM8" s="152"/>
      <c r="EN8" s="152"/>
      <c r="EO8" s="152"/>
      <c r="EP8" s="152"/>
      <c r="EQ8" s="152"/>
      <c r="ER8" s="152"/>
      <c r="ES8" s="152"/>
      <c r="ET8" s="152"/>
      <c r="EU8" s="152"/>
      <c r="EV8" s="152"/>
      <c r="EW8" s="152"/>
      <c r="EX8" s="152"/>
      <c r="EY8" s="152"/>
      <c r="EZ8" s="152"/>
      <c r="FA8" s="152"/>
      <c r="FB8" s="152"/>
      <c r="FC8" s="152"/>
      <c r="FD8" s="152"/>
      <c r="FE8" s="152"/>
      <c r="FF8" s="152"/>
      <c r="FG8" s="152"/>
      <c r="FH8" s="152"/>
      <c r="FI8" s="152"/>
      <c r="FJ8" s="152"/>
      <c r="FK8" s="152"/>
      <c r="FL8" s="152"/>
      <c r="FM8" s="152"/>
      <c r="FN8" s="152"/>
      <c r="FO8" s="152"/>
      <c r="FP8" s="152"/>
      <c r="FQ8" s="152"/>
      <c r="FR8" s="152"/>
      <c r="FS8" s="152"/>
      <c r="FT8" s="152"/>
      <c r="FU8" s="152"/>
      <c r="FV8" s="152"/>
      <c r="FW8" s="152"/>
      <c r="FX8" s="152"/>
      <c r="FY8" s="152"/>
      <c r="FZ8" s="152"/>
      <c r="GA8" s="152"/>
      <c r="GB8" s="152"/>
      <c r="GC8" s="152"/>
      <c r="GD8" s="152"/>
      <c r="GE8" s="152"/>
      <c r="GF8" s="152"/>
      <c r="GG8" s="152"/>
      <c r="GH8" s="152"/>
      <c r="GI8" s="152"/>
      <c r="GJ8" s="152"/>
      <c r="GK8" s="152"/>
      <c r="GL8" s="152"/>
      <c r="GM8" s="152"/>
      <c r="GN8" s="152"/>
      <c r="GO8" s="152"/>
      <c r="GP8" s="152"/>
      <c r="GQ8" s="152"/>
      <c r="GR8" s="152"/>
      <c r="GS8" s="152"/>
      <c r="GT8" s="152"/>
      <c r="GU8" s="152"/>
      <c r="GV8" s="152"/>
      <c r="GW8" s="152"/>
      <c r="GX8" s="152"/>
      <c r="GY8" s="152"/>
      <c r="GZ8" s="152"/>
      <c r="HA8" s="152"/>
      <c r="HB8" s="152"/>
      <c r="HC8" s="152"/>
      <c r="HD8" s="152"/>
      <c r="HE8" s="152"/>
      <c r="HF8" s="152"/>
      <c r="HG8" s="152"/>
      <c r="HH8" s="152"/>
      <c r="HI8" s="152"/>
      <c r="HJ8" s="152"/>
      <c r="HK8" s="152"/>
      <c r="HL8" s="152"/>
      <c r="HM8" s="152"/>
      <c r="HN8" s="152"/>
      <c r="HO8" s="152"/>
      <c r="HP8" s="152"/>
      <c r="HQ8" s="152"/>
      <c r="HR8" s="152"/>
      <c r="HS8" s="152"/>
      <c r="HT8" s="152"/>
      <c r="HU8" s="152"/>
      <c r="HV8" s="152"/>
      <c r="HW8" s="152"/>
      <c r="HX8" s="152"/>
      <c r="HY8" s="152"/>
      <c r="HZ8" s="152"/>
      <c r="IA8" s="152"/>
      <c r="IB8" s="152"/>
      <c r="IC8" s="152"/>
      <c r="ID8" s="152"/>
      <c r="IE8" s="152"/>
      <c r="IF8" s="152"/>
      <c r="IG8" s="152"/>
      <c r="IH8" s="152"/>
      <c r="II8" s="152"/>
      <c r="IJ8" s="152"/>
      <c r="IK8" s="152"/>
      <c r="IL8" s="152"/>
      <c r="IM8" s="152"/>
      <c r="IN8" s="152"/>
      <c r="IO8" s="152"/>
      <c r="IP8" s="152"/>
      <c r="IQ8" s="152"/>
      <c r="IR8" s="152"/>
      <c r="IS8" s="152"/>
      <c r="IT8"/>
    </row>
    <row r="9" s="42" customFormat="1" ht="26" customHeight="1" spans="1:6">
      <c r="A9" s="151" t="s">
        <v>1793</v>
      </c>
      <c r="B9" s="155">
        <v>21100</v>
      </c>
      <c r="C9" s="162"/>
      <c r="D9" s="163">
        <v>-21100</v>
      </c>
      <c r="E9" s="164">
        <v>-100</v>
      </c>
      <c r="F9" s="165"/>
    </row>
    <row r="10" s="42" customFormat="1" ht="26" customHeight="1" spans="1:6">
      <c r="A10" s="161" t="s">
        <v>1794</v>
      </c>
      <c r="B10" s="159">
        <v>21000</v>
      </c>
      <c r="C10" s="159"/>
      <c r="D10" s="159">
        <v>-21000</v>
      </c>
      <c r="E10" s="166">
        <v>-100</v>
      </c>
      <c r="F10" s="165"/>
    </row>
    <row r="11" s="42" customFormat="1" ht="26" customHeight="1" spans="1:6">
      <c r="A11" s="161" t="s">
        <v>1795</v>
      </c>
      <c r="B11" s="159">
        <v>100</v>
      </c>
      <c r="C11" s="159"/>
      <c r="D11" s="159">
        <v>-100</v>
      </c>
      <c r="E11" s="166">
        <v>-100</v>
      </c>
      <c r="F11" s="165"/>
    </row>
    <row r="12" s="42" customFormat="1" ht="40" customHeight="1" spans="1:16384">
      <c r="A12" s="145" t="s">
        <v>1801</v>
      </c>
      <c r="B12" s="145"/>
      <c r="C12" s="167"/>
      <c r="D12" s="167"/>
      <c r="E12" s="167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46"/>
      <c r="IU12" s="46"/>
      <c r="IV12" s="46"/>
      <c r="IW12" s="46"/>
      <c r="IX12" s="46"/>
      <c r="IY12" s="46"/>
      <c r="IZ12" s="46"/>
      <c r="JA12" s="46"/>
      <c r="JB12" s="46"/>
      <c r="JC12" s="46"/>
      <c r="JD12" s="46"/>
      <c r="JE12" s="46"/>
      <c r="JF12" s="46"/>
      <c r="JG12" s="46"/>
      <c r="JH12" s="46"/>
      <c r="JI12" s="46"/>
      <c r="JJ12" s="46"/>
      <c r="JK12" s="46"/>
      <c r="JL12" s="46"/>
      <c r="JM12" s="46"/>
      <c r="JN12" s="46"/>
      <c r="JO12" s="46"/>
      <c r="JP12" s="46"/>
      <c r="JQ12" s="46"/>
      <c r="JR12" s="46"/>
      <c r="JS12" s="46"/>
      <c r="JT12" s="46"/>
      <c r="JU12" s="46"/>
      <c r="JV12" s="46"/>
      <c r="JW12" s="46"/>
      <c r="JX12" s="46"/>
      <c r="JY12" s="46"/>
      <c r="JZ12" s="46"/>
      <c r="KA12" s="46"/>
      <c r="KB12" s="46"/>
      <c r="KC12" s="46"/>
      <c r="KD12" s="46"/>
      <c r="KE12" s="46"/>
      <c r="KF12" s="46"/>
      <c r="KG12" s="46"/>
      <c r="KH12" s="46"/>
      <c r="KI12" s="46"/>
      <c r="KJ12" s="46"/>
      <c r="KK12" s="46"/>
      <c r="KL12" s="46"/>
      <c r="KM12" s="46"/>
      <c r="KN12" s="46"/>
      <c r="KO12" s="46"/>
      <c r="KP12" s="46"/>
      <c r="KQ12" s="46"/>
      <c r="KR12" s="46"/>
      <c r="KS12" s="46"/>
      <c r="KT12" s="46"/>
      <c r="KU12" s="46"/>
      <c r="KV12" s="46"/>
      <c r="KW12" s="46"/>
      <c r="KX12" s="46"/>
      <c r="KY12" s="46"/>
      <c r="KZ12" s="46"/>
      <c r="LA12" s="46"/>
      <c r="LB12" s="46"/>
      <c r="LC12" s="46"/>
      <c r="LD12" s="46"/>
      <c r="LE12" s="46"/>
      <c r="LF12" s="46"/>
      <c r="LG12" s="46"/>
      <c r="LH12" s="46"/>
      <c r="LI12" s="46"/>
      <c r="LJ12" s="46"/>
      <c r="LK12" s="46"/>
      <c r="LL12" s="46"/>
      <c r="LM12" s="46"/>
      <c r="LN12" s="46"/>
      <c r="LO12" s="46"/>
      <c r="LP12" s="46"/>
      <c r="LQ12" s="46"/>
      <c r="LR12" s="46"/>
      <c r="LS12" s="46"/>
      <c r="LT12" s="46"/>
      <c r="LU12" s="46"/>
      <c r="LV12" s="46"/>
      <c r="LW12" s="46"/>
      <c r="LX12" s="46"/>
      <c r="LY12" s="46"/>
      <c r="LZ12" s="46"/>
      <c r="MA12" s="46"/>
      <c r="MB12" s="46"/>
      <c r="MC12" s="46"/>
      <c r="MD12" s="46"/>
      <c r="ME12" s="46"/>
      <c r="MF12" s="46"/>
      <c r="MG12" s="46"/>
      <c r="MH12" s="46"/>
      <c r="MI12" s="46"/>
      <c r="MJ12" s="46"/>
      <c r="MK12" s="46"/>
      <c r="ML12" s="46"/>
      <c r="MM12" s="46"/>
      <c r="MN12" s="46"/>
      <c r="MO12" s="46"/>
      <c r="MP12" s="46"/>
      <c r="MQ12" s="46"/>
      <c r="MR12" s="46"/>
      <c r="MS12" s="46"/>
      <c r="MT12" s="46"/>
      <c r="MU12" s="46"/>
      <c r="MV12" s="46"/>
      <c r="MW12" s="46"/>
      <c r="MX12" s="46"/>
      <c r="MY12" s="46"/>
      <c r="MZ12" s="46"/>
      <c r="NA12" s="46"/>
      <c r="NB12" s="46"/>
      <c r="NC12" s="46"/>
      <c r="ND12" s="46"/>
      <c r="NE12" s="46"/>
      <c r="NF12" s="46"/>
      <c r="NG12" s="46"/>
      <c r="NH12" s="46"/>
      <c r="NI12" s="46"/>
      <c r="NJ12" s="46"/>
      <c r="NK12" s="46"/>
      <c r="NL12" s="46"/>
      <c r="NM12" s="46"/>
      <c r="NN12" s="46"/>
      <c r="NO12" s="46"/>
      <c r="NP12" s="46"/>
      <c r="NQ12" s="46"/>
      <c r="NR12" s="46"/>
      <c r="NS12" s="46"/>
      <c r="NT12" s="46"/>
      <c r="NU12" s="46"/>
      <c r="NV12" s="46"/>
      <c r="NW12" s="46"/>
      <c r="NX12" s="46"/>
      <c r="NY12" s="46"/>
      <c r="NZ12" s="46"/>
      <c r="OA12" s="46"/>
      <c r="OB12" s="46"/>
      <c r="OC12" s="46"/>
      <c r="OD12" s="46"/>
      <c r="OE12" s="46"/>
      <c r="OF12" s="46"/>
      <c r="OG12" s="46"/>
      <c r="OH12" s="46"/>
      <c r="OI12" s="46"/>
      <c r="OJ12" s="46"/>
      <c r="OK12" s="46"/>
      <c r="OL12" s="46"/>
      <c r="OM12" s="46"/>
      <c r="ON12" s="46"/>
      <c r="OO12" s="46"/>
      <c r="OP12" s="46"/>
      <c r="OQ12" s="46"/>
      <c r="OR12" s="46"/>
      <c r="OS12" s="46"/>
      <c r="OT12" s="46"/>
      <c r="OU12" s="46"/>
      <c r="OV12" s="46"/>
      <c r="OW12" s="46"/>
      <c r="OX12" s="46"/>
      <c r="OY12" s="46"/>
      <c r="OZ12" s="46"/>
      <c r="PA12" s="46"/>
      <c r="PB12" s="46"/>
      <c r="PC12" s="46"/>
      <c r="PD12" s="46"/>
      <c r="PE12" s="46"/>
      <c r="PF12" s="46"/>
      <c r="PG12" s="46"/>
      <c r="PH12" s="46"/>
      <c r="PI12" s="46"/>
      <c r="PJ12" s="46"/>
      <c r="PK12" s="46"/>
      <c r="PL12" s="46"/>
      <c r="PM12" s="46"/>
      <c r="PN12" s="46"/>
      <c r="PO12" s="46"/>
      <c r="PP12" s="46"/>
      <c r="PQ12" s="46"/>
      <c r="PR12" s="46"/>
      <c r="PS12" s="46"/>
      <c r="PT12" s="46"/>
      <c r="PU12" s="46"/>
      <c r="PV12" s="46"/>
      <c r="PW12" s="46"/>
      <c r="PX12" s="46"/>
      <c r="PY12" s="46"/>
      <c r="PZ12" s="46"/>
      <c r="QA12" s="46"/>
      <c r="QB12" s="46"/>
      <c r="QC12" s="46"/>
      <c r="QD12" s="46"/>
      <c r="QE12" s="46"/>
      <c r="QF12" s="46"/>
      <c r="QG12" s="46"/>
      <c r="QH12" s="46"/>
      <c r="QI12" s="46"/>
      <c r="QJ12" s="46"/>
      <c r="QK12" s="46"/>
      <c r="QL12" s="46"/>
      <c r="QM12" s="46"/>
      <c r="QN12" s="46"/>
      <c r="QO12" s="46"/>
      <c r="QP12" s="46"/>
      <c r="QQ12" s="46"/>
      <c r="QR12" s="46"/>
      <c r="QS12" s="46"/>
      <c r="QT12" s="46"/>
      <c r="QU12" s="46"/>
      <c r="QV12" s="46"/>
      <c r="QW12" s="46"/>
      <c r="QX12" s="46"/>
      <c r="QY12" s="46"/>
      <c r="QZ12" s="46"/>
      <c r="RA12" s="46"/>
      <c r="RB12" s="46"/>
      <c r="RC12" s="46"/>
      <c r="RD12" s="46"/>
      <c r="RE12" s="46"/>
      <c r="RF12" s="46"/>
      <c r="RG12" s="46"/>
      <c r="RH12" s="46"/>
      <c r="RI12" s="46"/>
      <c r="RJ12" s="46"/>
      <c r="RK12" s="46"/>
      <c r="RL12" s="46"/>
      <c r="RM12" s="46"/>
      <c r="RN12" s="46"/>
      <c r="RO12" s="46"/>
      <c r="RP12" s="46"/>
      <c r="RQ12" s="46"/>
      <c r="RR12" s="46"/>
      <c r="RS12" s="46"/>
      <c r="RT12" s="46"/>
      <c r="RU12" s="46"/>
      <c r="RV12" s="46"/>
      <c r="RW12" s="46"/>
      <c r="RX12" s="46"/>
      <c r="RY12" s="46"/>
      <c r="RZ12" s="46"/>
      <c r="SA12" s="46"/>
      <c r="SB12" s="46"/>
      <c r="SC12" s="46"/>
      <c r="SD12" s="46"/>
      <c r="SE12" s="46"/>
      <c r="SF12" s="46"/>
      <c r="SG12" s="46"/>
      <c r="SH12" s="46"/>
      <c r="SI12" s="46"/>
      <c r="SJ12" s="46"/>
      <c r="SK12" s="46"/>
      <c r="SL12" s="46"/>
      <c r="SM12" s="46"/>
      <c r="SN12" s="46"/>
      <c r="SO12" s="46"/>
      <c r="SP12" s="46"/>
      <c r="SQ12" s="46"/>
      <c r="SR12" s="46"/>
      <c r="SS12" s="46"/>
      <c r="ST12" s="46"/>
      <c r="SU12" s="46"/>
      <c r="SV12" s="46"/>
      <c r="SW12" s="46"/>
      <c r="SX12" s="46"/>
      <c r="SY12" s="46"/>
      <c r="SZ12" s="46"/>
      <c r="TA12" s="46"/>
      <c r="TB12" s="46"/>
      <c r="TC12" s="46"/>
      <c r="TD12" s="46"/>
      <c r="TE12" s="46"/>
      <c r="TF12" s="46"/>
      <c r="TG12" s="46"/>
      <c r="TH12" s="46"/>
      <c r="TI12" s="46"/>
      <c r="TJ12" s="46"/>
      <c r="TK12" s="46"/>
      <c r="TL12" s="46"/>
      <c r="TM12" s="46"/>
      <c r="TN12" s="46"/>
      <c r="TO12" s="46"/>
      <c r="TP12" s="46"/>
      <c r="TQ12" s="46"/>
      <c r="TR12" s="46"/>
      <c r="TS12" s="46"/>
      <c r="TT12" s="46"/>
      <c r="TU12" s="46"/>
      <c r="TV12" s="46"/>
      <c r="TW12" s="46"/>
      <c r="TX12" s="46"/>
      <c r="TY12" s="46"/>
      <c r="TZ12" s="46"/>
      <c r="UA12" s="46"/>
      <c r="UB12" s="46"/>
      <c r="UC12" s="46"/>
      <c r="UD12" s="46"/>
      <c r="UE12" s="46"/>
      <c r="UF12" s="46"/>
      <c r="UG12" s="46"/>
      <c r="UH12" s="46"/>
      <c r="UI12" s="46"/>
      <c r="UJ12" s="46"/>
      <c r="UK12" s="46"/>
      <c r="UL12" s="46"/>
      <c r="UM12" s="46"/>
      <c r="UN12" s="46"/>
      <c r="UO12" s="46"/>
      <c r="UP12" s="46"/>
      <c r="UQ12" s="46"/>
      <c r="UR12" s="46"/>
      <c r="US12" s="46"/>
      <c r="UT12" s="46"/>
      <c r="UU12" s="46"/>
      <c r="UV12" s="46"/>
      <c r="UW12" s="46"/>
      <c r="UX12" s="46"/>
      <c r="UY12" s="46"/>
      <c r="UZ12" s="46"/>
      <c r="VA12" s="46"/>
      <c r="VB12" s="46"/>
      <c r="VC12" s="46"/>
      <c r="VD12" s="46"/>
      <c r="VE12" s="46"/>
      <c r="VF12" s="46"/>
      <c r="VG12" s="46"/>
      <c r="VH12" s="46"/>
      <c r="VI12" s="46"/>
      <c r="VJ12" s="46"/>
      <c r="VK12" s="46"/>
      <c r="VL12" s="46"/>
      <c r="VM12" s="46"/>
      <c r="VN12" s="46"/>
      <c r="VO12" s="46"/>
      <c r="VP12" s="46"/>
      <c r="VQ12" s="46"/>
      <c r="VR12" s="46"/>
      <c r="VS12" s="46"/>
      <c r="VT12" s="46"/>
      <c r="VU12" s="46"/>
      <c r="VV12" s="46"/>
      <c r="VW12" s="46"/>
      <c r="VX12" s="46"/>
      <c r="VY12" s="46"/>
      <c r="VZ12" s="46"/>
      <c r="WA12" s="46"/>
      <c r="WB12" s="46"/>
      <c r="WC12" s="46"/>
      <c r="WD12" s="46"/>
      <c r="WE12" s="46"/>
      <c r="WF12" s="46"/>
      <c r="WG12" s="46"/>
      <c r="WH12" s="46"/>
      <c r="WI12" s="46"/>
      <c r="WJ12" s="46"/>
      <c r="WK12" s="46"/>
      <c r="WL12" s="46"/>
      <c r="WM12" s="46"/>
      <c r="WN12" s="46"/>
      <c r="WO12" s="46"/>
      <c r="WP12" s="46"/>
      <c r="WQ12" s="46"/>
      <c r="WR12" s="46"/>
      <c r="WS12" s="46"/>
      <c r="WT12" s="46"/>
      <c r="WU12" s="46"/>
      <c r="WV12" s="46"/>
      <c r="WW12" s="46"/>
      <c r="WX12" s="46"/>
      <c r="WY12" s="46"/>
      <c r="WZ12" s="46"/>
      <c r="XA12" s="46"/>
      <c r="XB12" s="46"/>
      <c r="XC12" s="46"/>
      <c r="XD12" s="46"/>
      <c r="XE12" s="46"/>
      <c r="XF12" s="46"/>
      <c r="XG12" s="46"/>
      <c r="XH12" s="46"/>
      <c r="XI12" s="46"/>
      <c r="XJ12" s="46"/>
      <c r="XK12" s="46"/>
      <c r="XL12" s="46"/>
      <c r="XM12" s="46"/>
      <c r="XN12" s="46"/>
      <c r="XO12" s="46"/>
      <c r="XP12" s="46"/>
      <c r="XQ12" s="46"/>
      <c r="XR12" s="46"/>
      <c r="XS12" s="46"/>
      <c r="XT12" s="46"/>
      <c r="XU12" s="46"/>
      <c r="XV12" s="46"/>
      <c r="XW12" s="46"/>
      <c r="XX12" s="46"/>
      <c r="XY12" s="46"/>
      <c r="XZ12" s="46"/>
      <c r="YA12" s="46"/>
      <c r="YB12" s="46"/>
      <c r="YC12" s="46"/>
      <c r="YD12" s="46"/>
      <c r="YE12" s="46"/>
      <c r="YF12" s="46"/>
      <c r="YG12" s="46"/>
      <c r="YH12" s="46"/>
      <c r="YI12" s="46"/>
      <c r="YJ12" s="46"/>
      <c r="YK12" s="46"/>
      <c r="YL12" s="46"/>
      <c r="YM12" s="46"/>
      <c r="YN12" s="46"/>
      <c r="YO12" s="46"/>
      <c r="YP12" s="46"/>
      <c r="YQ12" s="46"/>
      <c r="YR12" s="46"/>
      <c r="YS12" s="46"/>
      <c r="YT12" s="46"/>
      <c r="YU12" s="46"/>
      <c r="YV12" s="46"/>
      <c r="YW12" s="46"/>
      <c r="YX12" s="46"/>
      <c r="YY12" s="46"/>
      <c r="YZ12" s="46"/>
      <c r="ZA12" s="46"/>
      <c r="ZB12" s="46"/>
      <c r="ZC12" s="46"/>
      <c r="ZD12" s="46"/>
      <c r="ZE12" s="46"/>
      <c r="ZF12" s="46"/>
      <c r="ZG12" s="46"/>
      <c r="ZH12" s="46"/>
      <c r="ZI12" s="46"/>
      <c r="ZJ12" s="46"/>
      <c r="ZK12" s="46"/>
      <c r="ZL12" s="46"/>
      <c r="ZM12" s="46"/>
      <c r="ZN12" s="46"/>
      <c r="ZO12" s="46"/>
      <c r="ZP12" s="46"/>
      <c r="ZQ12" s="46"/>
      <c r="ZR12" s="46"/>
      <c r="ZS12" s="46"/>
      <c r="ZT12" s="46"/>
      <c r="ZU12" s="46"/>
      <c r="ZV12" s="46"/>
      <c r="ZW12" s="46"/>
      <c r="ZX12" s="46"/>
      <c r="ZY12" s="46"/>
      <c r="ZZ12" s="46"/>
      <c r="AAA12" s="46"/>
      <c r="AAB12" s="46"/>
      <c r="AAC12" s="46"/>
      <c r="AAD12" s="46"/>
      <c r="AAE12" s="46"/>
      <c r="AAF12" s="46"/>
      <c r="AAG12" s="46"/>
      <c r="AAH12" s="46"/>
      <c r="AAI12" s="46"/>
      <c r="AAJ12" s="46"/>
      <c r="AAK12" s="46"/>
      <c r="AAL12" s="46"/>
      <c r="AAM12" s="46"/>
      <c r="AAN12" s="46"/>
      <c r="AAO12" s="46"/>
      <c r="AAP12" s="46"/>
      <c r="AAQ12" s="46"/>
      <c r="AAR12" s="46"/>
      <c r="AAS12" s="46"/>
      <c r="AAT12" s="46"/>
      <c r="AAU12" s="46"/>
      <c r="AAV12" s="46"/>
      <c r="AAW12" s="46"/>
      <c r="AAX12" s="46"/>
      <c r="AAY12" s="46"/>
      <c r="AAZ12" s="46"/>
      <c r="ABA12" s="46"/>
      <c r="ABB12" s="46"/>
      <c r="ABC12" s="46"/>
      <c r="ABD12" s="46"/>
      <c r="ABE12" s="46"/>
      <c r="ABF12" s="46"/>
      <c r="ABG12" s="46"/>
      <c r="ABH12" s="46"/>
      <c r="ABI12" s="46"/>
      <c r="ABJ12" s="46"/>
      <c r="ABK12" s="46"/>
      <c r="ABL12" s="46"/>
      <c r="ABM12" s="46"/>
      <c r="ABN12" s="46"/>
      <c r="ABO12" s="46"/>
      <c r="ABP12" s="46"/>
      <c r="ABQ12" s="46"/>
      <c r="ABR12" s="46"/>
      <c r="ABS12" s="46"/>
      <c r="ABT12" s="46"/>
      <c r="ABU12" s="46"/>
      <c r="ABV12" s="46"/>
      <c r="ABW12" s="46"/>
      <c r="ABX12" s="46"/>
      <c r="ABY12" s="46"/>
      <c r="ABZ12" s="46"/>
      <c r="ACA12" s="46"/>
      <c r="ACB12" s="46"/>
      <c r="ACC12" s="46"/>
      <c r="ACD12" s="46"/>
      <c r="ACE12" s="46"/>
      <c r="ACF12" s="46"/>
      <c r="ACG12" s="46"/>
      <c r="ACH12" s="46"/>
      <c r="ACI12" s="46"/>
      <c r="ACJ12" s="46"/>
      <c r="ACK12" s="46"/>
      <c r="ACL12" s="46"/>
      <c r="ACM12" s="46"/>
      <c r="ACN12" s="46"/>
      <c r="ACO12" s="46"/>
      <c r="ACP12" s="46"/>
      <c r="ACQ12" s="46"/>
      <c r="ACR12" s="46"/>
      <c r="ACS12" s="46"/>
      <c r="ACT12" s="46"/>
      <c r="ACU12" s="46"/>
      <c r="ACV12" s="46"/>
      <c r="ACW12" s="46"/>
      <c r="ACX12" s="46"/>
      <c r="ACY12" s="46"/>
      <c r="ACZ12" s="46"/>
      <c r="ADA12" s="46"/>
      <c r="ADB12" s="46"/>
      <c r="ADC12" s="46"/>
      <c r="ADD12" s="46"/>
      <c r="ADE12" s="46"/>
      <c r="ADF12" s="46"/>
      <c r="ADG12" s="46"/>
      <c r="ADH12" s="46"/>
      <c r="ADI12" s="46"/>
      <c r="ADJ12" s="46"/>
      <c r="ADK12" s="46"/>
      <c r="ADL12" s="46"/>
      <c r="ADM12" s="46"/>
      <c r="ADN12" s="46"/>
      <c r="ADO12" s="46"/>
      <c r="ADP12" s="46"/>
      <c r="ADQ12" s="46"/>
      <c r="ADR12" s="46"/>
      <c r="ADS12" s="46"/>
      <c r="ADT12" s="46"/>
      <c r="ADU12" s="46"/>
      <c r="ADV12" s="46"/>
      <c r="ADW12" s="46"/>
      <c r="ADX12" s="46"/>
      <c r="ADY12" s="46"/>
      <c r="ADZ12" s="46"/>
      <c r="AEA12" s="46"/>
      <c r="AEB12" s="46"/>
      <c r="AEC12" s="46"/>
      <c r="AED12" s="46"/>
      <c r="AEE12" s="46"/>
      <c r="AEF12" s="46"/>
      <c r="AEG12" s="46"/>
      <c r="AEH12" s="46"/>
      <c r="AEI12" s="46"/>
      <c r="AEJ12" s="46"/>
      <c r="AEK12" s="46"/>
      <c r="AEL12" s="46"/>
      <c r="AEM12" s="46"/>
      <c r="AEN12" s="46"/>
      <c r="AEO12" s="46"/>
      <c r="AEP12" s="46"/>
      <c r="AEQ12" s="46"/>
      <c r="AER12" s="46"/>
      <c r="AES12" s="46"/>
      <c r="AET12" s="46"/>
      <c r="AEU12" s="46"/>
      <c r="AEV12" s="46"/>
      <c r="AEW12" s="46"/>
      <c r="AEX12" s="46"/>
      <c r="AEY12" s="46"/>
      <c r="AEZ12" s="46"/>
      <c r="AFA12" s="46"/>
      <c r="AFB12" s="46"/>
      <c r="AFC12" s="46"/>
      <c r="AFD12" s="46"/>
      <c r="AFE12" s="46"/>
      <c r="AFF12" s="46"/>
      <c r="AFG12" s="46"/>
      <c r="AFH12" s="46"/>
      <c r="AFI12" s="46"/>
      <c r="AFJ12" s="46"/>
      <c r="AFK12" s="46"/>
      <c r="AFL12" s="46"/>
      <c r="AFM12" s="46"/>
      <c r="AFN12" s="46"/>
      <c r="AFO12" s="46"/>
      <c r="AFP12" s="46"/>
      <c r="AFQ12" s="46"/>
      <c r="AFR12" s="46"/>
      <c r="AFS12" s="46"/>
      <c r="AFT12" s="46"/>
      <c r="AFU12" s="46"/>
      <c r="AFV12" s="46"/>
      <c r="AFW12" s="46"/>
      <c r="AFX12" s="46"/>
      <c r="AFY12" s="46"/>
      <c r="AFZ12" s="46"/>
      <c r="AGA12" s="46"/>
      <c r="AGB12" s="46"/>
      <c r="AGC12" s="46"/>
      <c r="AGD12" s="46"/>
      <c r="AGE12" s="46"/>
      <c r="AGF12" s="46"/>
      <c r="AGG12" s="46"/>
      <c r="AGH12" s="46"/>
      <c r="AGI12" s="46"/>
      <c r="AGJ12" s="46"/>
      <c r="AGK12" s="46"/>
      <c r="AGL12" s="46"/>
      <c r="AGM12" s="46"/>
      <c r="AGN12" s="46"/>
      <c r="AGO12" s="46"/>
      <c r="AGP12" s="46"/>
      <c r="AGQ12" s="46"/>
      <c r="AGR12" s="46"/>
      <c r="AGS12" s="46"/>
      <c r="AGT12" s="46"/>
      <c r="AGU12" s="46"/>
      <c r="AGV12" s="46"/>
      <c r="AGW12" s="46"/>
      <c r="AGX12" s="46"/>
      <c r="AGY12" s="46"/>
      <c r="AGZ12" s="46"/>
      <c r="AHA12" s="46"/>
      <c r="AHB12" s="46"/>
      <c r="AHC12" s="46"/>
      <c r="AHD12" s="46"/>
      <c r="AHE12" s="46"/>
      <c r="AHF12" s="46"/>
      <c r="AHG12" s="46"/>
      <c r="AHH12" s="46"/>
      <c r="AHI12" s="46"/>
      <c r="AHJ12" s="46"/>
      <c r="AHK12" s="46"/>
      <c r="AHL12" s="46"/>
      <c r="AHM12" s="46"/>
      <c r="AHN12" s="46"/>
      <c r="AHO12" s="46"/>
      <c r="AHP12" s="46"/>
      <c r="AHQ12" s="46"/>
      <c r="AHR12" s="46"/>
      <c r="AHS12" s="46"/>
      <c r="AHT12" s="46"/>
      <c r="AHU12" s="46"/>
      <c r="AHV12" s="46"/>
      <c r="AHW12" s="46"/>
      <c r="AHX12" s="46"/>
      <c r="AHY12" s="46"/>
      <c r="AHZ12" s="46"/>
      <c r="AIA12" s="46"/>
      <c r="AIB12" s="46"/>
      <c r="AIC12" s="46"/>
      <c r="AID12" s="46"/>
      <c r="AIE12" s="46"/>
      <c r="AIF12" s="46"/>
      <c r="AIG12" s="46"/>
      <c r="AIH12" s="46"/>
      <c r="AII12" s="46"/>
      <c r="AIJ12" s="46"/>
      <c r="AIK12" s="46"/>
      <c r="AIL12" s="46"/>
      <c r="AIM12" s="46"/>
      <c r="AIN12" s="46"/>
      <c r="AIO12" s="46"/>
      <c r="AIP12" s="46"/>
      <c r="AIQ12" s="46"/>
      <c r="AIR12" s="46"/>
      <c r="AIS12" s="46"/>
      <c r="AIT12" s="46"/>
      <c r="AIU12" s="46"/>
      <c r="AIV12" s="46"/>
      <c r="AIW12" s="46"/>
      <c r="AIX12" s="46"/>
      <c r="AIY12" s="46"/>
      <c r="AIZ12" s="46"/>
      <c r="AJA12" s="46"/>
      <c r="AJB12" s="46"/>
      <c r="AJC12" s="46"/>
      <c r="AJD12" s="46"/>
      <c r="AJE12" s="46"/>
      <c r="AJF12" s="46"/>
      <c r="AJG12" s="46"/>
      <c r="AJH12" s="46"/>
      <c r="AJI12" s="46"/>
      <c r="AJJ12" s="46"/>
      <c r="AJK12" s="46"/>
      <c r="AJL12" s="46"/>
      <c r="AJM12" s="46"/>
      <c r="AJN12" s="46"/>
      <c r="AJO12" s="46"/>
      <c r="AJP12" s="46"/>
      <c r="AJQ12" s="46"/>
      <c r="AJR12" s="46"/>
      <c r="AJS12" s="46"/>
      <c r="AJT12" s="46"/>
      <c r="AJU12" s="46"/>
      <c r="AJV12" s="46"/>
      <c r="AJW12" s="46"/>
      <c r="AJX12" s="46"/>
      <c r="AJY12" s="46"/>
      <c r="AJZ12" s="46"/>
      <c r="AKA12" s="46"/>
      <c r="AKB12" s="46"/>
      <c r="AKC12" s="46"/>
      <c r="AKD12" s="46"/>
      <c r="AKE12" s="46"/>
      <c r="AKF12" s="46"/>
      <c r="AKG12" s="46"/>
      <c r="AKH12" s="46"/>
      <c r="AKI12" s="46"/>
      <c r="AKJ12" s="46"/>
      <c r="AKK12" s="46"/>
      <c r="AKL12" s="46"/>
      <c r="AKM12" s="46"/>
      <c r="AKN12" s="46"/>
      <c r="AKO12" s="46"/>
      <c r="AKP12" s="46"/>
      <c r="AKQ12" s="46"/>
      <c r="AKR12" s="46"/>
      <c r="AKS12" s="46"/>
      <c r="AKT12" s="46"/>
      <c r="AKU12" s="46"/>
      <c r="AKV12" s="46"/>
      <c r="AKW12" s="46"/>
      <c r="AKX12" s="46"/>
      <c r="AKY12" s="46"/>
      <c r="AKZ12" s="46"/>
      <c r="ALA12" s="46"/>
      <c r="ALB12" s="46"/>
      <c r="ALC12" s="46"/>
      <c r="ALD12" s="46"/>
      <c r="ALE12" s="46"/>
      <c r="ALF12" s="46"/>
      <c r="ALG12" s="46"/>
      <c r="ALH12" s="46"/>
      <c r="ALI12" s="46"/>
      <c r="ALJ12" s="46"/>
      <c r="ALK12" s="46"/>
      <c r="ALL12" s="46"/>
      <c r="ALM12" s="46"/>
      <c r="ALN12" s="46"/>
      <c r="ALO12" s="46"/>
      <c r="ALP12" s="46"/>
      <c r="ALQ12" s="46"/>
      <c r="ALR12" s="46"/>
      <c r="ALS12" s="46"/>
      <c r="ALT12" s="46"/>
      <c r="ALU12" s="46"/>
      <c r="ALV12" s="46"/>
      <c r="ALW12" s="46"/>
      <c r="ALX12" s="46"/>
      <c r="ALY12" s="46"/>
      <c r="ALZ12" s="46"/>
      <c r="AMA12" s="46"/>
      <c r="AMB12" s="46"/>
      <c r="AMC12" s="46"/>
      <c r="AMD12" s="46"/>
      <c r="AME12" s="46"/>
      <c r="AMF12" s="46"/>
      <c r="AMG12" s="46"/>
      <c r="AMH12" s="46"/>
      <c r="AMI12" s="46"/>
      <c r="AMJ12" s="46"/>
      <c r="AMK12" s="46"/>
      <c r="AML12" s="46"/>
      <c r="AMM12" s="46"/>
      <c r="AMN12" s="46"/>
      <c r="AMO12" s="46"/>
      <c r="AMP12" s="46"/>
      <c r="AMQ12" s="46"/>
      <c r="AMR12" s="46"/>
      <c r="AMS12" s="46"/>
      <c r="AMT12" s="46"/>
      <c r="AMU12" s="46"/>
      <c r="AMV12" s="46"/>
      <c r="AMW12" s="46"/>
      <c r="AMX12" s="46"/>
      <c r="AMY12" s="46"/>
      <c r="AMZ12" s="46"/>
      <c r="ANA12" s="46"/>
      <c r="ANB12" s="46"/>
      <c r="ANC12" s="46"/>
      <c r="AND12" s="46"/>
      <c r="ANE12" s="46"/>
      <c r="ANF12" s="46"/>
      <c r="ANG12" s="46"/>
      <c r="ANH12" s="46"/>
      <c r="ANI12" s="46"/>
      <c r="ANJ12" s="46"/>
      <c r="ANK12" s="46"/>
      <c r="ANL12" s="46"/>
      <c r="ANM12" s="46"/>
      <c r="ANN12" s="46"/>
      <c r="ANO12" s="46"/>
      <c r="ANP12" s="46"/>
      <c r="ANQ12" s="46"/>
      <c r="ANR12" s="46"/>
      <c r="ANS12" s="46"/>
      <c r="ANT12" s="46"/>
      <c r="ANU12" s="46"/>
      <c r="ANV12" s="46"/>
      <c r="ANW12" s="46"/>
      <c r="ANX12" s="46"/>
      <c r="ANY12" s="46"/>
      <c r="ANZ12" s="46"/>
      <c r="AOA12" s="46"/>
      <c r="AOB12" s="46"/>
      <c r="AOC12" s="46"/>
      <c r="AOD12" s="46"/>
      <c r="AOE12" s="46"/>
      <c r="AOF12" s="46"/>
      <c r="AOG12" s="46"/>
      <c r="AOH12" s="46"/>
      <c r="AOI12" s="46"/>
      <c r="AOJ12" s="46"/>
      <c r="AOK12" s="46"/>
      <c r="AOL12" s="46"/>
      <c r="AOM12" s="46"/>
      <c r="AON12" s="46"/>
      <c r="AOO12" s="46"/>
      <c r="AOP12" s="46"/>
      <c r="AOQ12" s="46"/>
      <c r="AOR12" s="46"/>
      <c r="AOS12" s="46"/>
      <c r="AOT12" s="46"/>
      <c r="AOU12" s="46"/>
      <c r="AOV12" s="46"/>
      <c r="AOW12" s="46"/>
      <c r="AOX12" s="46"/>
      <c r="AOY12" s="46"/>
      <c r="AOZ12" s="46"/>
      <c r="APA12" s="46"/>
      <c r="APB12" s="46"/>
      <c r="APC12" s="46"/>
      <c r="APD12" s="46"/>
      <c r="APE12" s="46"/>
      <c r="APF12" s="46"/>
      <c r="APG12" s="46"/>
      <c r="APH12" s="46"/>
      <c r="API12" s="46"/>
      <c r="APJ12" s="46"/>
      <c r="APK12" s="46"/>
      <c r="APL12" s="46"/>
      <c r="APM12" s="46"/>
      <c r="APN12" s="46"/>
      <c r="APO12" s="46"/>
      <c r="APP12" s="46"/>
      <c r="APQ12" s="46"/>
      <c r="APR12" s="46"/>
      <c r="APS12" s="46"/>
      <c r="APT12" s="46"/>
      <c r="APU12" s="46"/>
      <c r="APV12" s="46"/>
      <c r="APW12" s="46"/>
      <c r="APX12" s="46"/>
      <c r="APY12" s="46"/>
      <c r="APZ12" s="46"/>
      <c r="AQA12" s="46"/>
      <c r="AQB12" s="46"/>
      <c r="AQC12" s="46"/>
      <c r="AQD12" s="46"/>
      <c r="AQE12" s="46"/>
      <c r="AQF12" s="46"/>
      <c r="AQG12" s="46"/>
      <c r="AQH12" s="46"/>
      <c r="AQI12" s="46"/>
      <c r="AQJ12" s="46"/>
      <c r="AQK12" s="46"/>
      <c r="AQL12" s="46"/>
      <c r="AQM12" s="46"/>
      <c r="AQN12" s="46"/>
      <c r="AQO12" s="46"/>
      <c r="AQP12" s="46"/>
      <c r="AQQ12" s="46"/>
      <c r="AQR12" s="46"/>
      <c r="AQS12" s="46"/>
      <c r="AQT12" s="46"/>
      <c r="AQU12" s="46"/>
      <c r="AQV12" s="46"/>
      <c r="AQW12" s="46"/>
      <c r="AQX12" s="46"/>
      <c r="AQY12" s="46"/>
      <c r="AQZ12" s="46"/>
      <c r="ARA12" s="46"/>
      <c r="ARB12" s="46"/>
      <c r="ARC12" s="46"/>
      <c r="ARD12" s="46"/>
      <c r="ARE12" s="46"/>
      <c r="ARF12" s="46"/>
      <c r="ARG12" s="46"/>
      <c r="ARH12" s="46"/>
      <c r="ARI12" s="46"/>
      <c r="ARJ12" s="46"/>
      <c r="ARK12" s="46"/>
      <c r="ARL12" s="46"/>
      <c r="ARM12" s="46"/>
      <c r="ARN12" s="46"/>
      <c r="ARO12" s="46"/>
      <c r="ARP12" s="46"/>
      <c r="ARQ12" s="46"/>
      <c r="ARR12" s="46"/>
      <c r="ARS12" s="46"/>
      <c r="ART12" s="46"/>
      <c r="ARU12" s="46"/>
      <c r="ARV12" s="46"/>
      <c r="ARW12" s="46"/>
      <c r="ARX12" s="46"/>
      <c r="ARY12" s="46"/>
      <c r="ARZ12" s="46"/>
      <c r="ASA12" s="46"/>
      <c r="ASB12" s="46"/>
      <c r="ASC12" s="46"/>
      <c r="ASD12" s="46"/>
      <c r="ASE12" s="46"/>
      <c r="ASF12" s="46"/>
      <c r="ASG12" s="46"/>
      <c r="ASH12" s="46"/>
      <c r="ASI12" s="46"/>
      <c r="ASJ12" s="46"/>
      <c r="ASK12" s="46"/>
      <c r="ASL12" s="46"/>
      <c r="ASM12" s="46"/>
      <c r="ASN12" s="46"/>
      <c r="ASO12" s="46"/>
      <c r="ASP12" s="46"/>
      <c r="ASQ12" s="46"/>
      <c r="ASR12" s="46"/>
      <c r="ASS12" s="46"/>
      <c r="AST12" s="46"/>
      <c r="ASU12" s="46"/>
      <c r="ASV12" s="46"/>
      <c r="ASW12" s="46"/>
      <c r="ASX12" s="46"/>
      <c r="ASY12" s="46"/>
      <c r="ASZ12" s="46"/>
      <c r="ATA12" s="46"/>
      <c r="ATB12" s="46"/>
      <c r="ATC12" s="46"/>
      <c r="ATD12" s="46"/>
      <c r="ATE12" s="46"/>
      <c r="ATF12" s="46"/>
      <c r="ATG12" s="46"/>
      <c r="ATH12" s="46"/>
      <c r="ATI12" s="46"/>
      <c r="ATJ12" s="46"/>
      <c r="ATK12" s="46"/>
      <c r="ATL12" s="46"/>
      <c r="ATM12" s="46"/>
      <c r="ATN12" s="46"/>
      <c r="ATO12" s="46"/>
      <c r="ATP12" s="46"/>
      <c r="ATQ12" s="46"/>
      <c r="ATR12" s="46"/>
      <c r="ATS12" s="46"/>
      <c r="ATT12" s="46"/>
      <c r="ATU12" s="46"/>
      <c r="ATV12" s="46"/>
      <c r="ATW12" s="46"/>
      <c r="ATX12" s="46"/>
      <c r="ATY12" s="46"/>
      <c r="ATZ12" s="46"/>
      <c r="AUA12" s="46"/>
      <c r="AUB12" s="46"/>
      <c r="AUC12" s="46"/>
      <c r="AUD12" s="46"/>
      <c r="AUE12" s="46"/>
      <c r="AUF12" s="46"/>
      <c r="AUG12" s="46"/>
      <c r="AUH12" s="46"/>
      <c r="AUI12" s="46"/>
      <c r="AUJ12" s="46"/>
      <c r="AUK12" s="46"/>
      <c r="AUL12" s="46"/>
      <c r="AUM12" s="46"/>
      <c r="AUN12" s="46"/>
      <c r="AUO12" s="46"/>
      <c r="AUP12" s="46"/>
      <c r="AUQ12" s="46"/>
      <c r="AUR12" s="46"/>
      <c r="AUS12" s="46"/>
      <c r="AUT12" s="46"/>
      <c r="AUU12" s="46"/>
      <c r="AUV12" s="46"/>
      <c r="AUW12" s="46"/>
      <c r="AUX12" s="46"/>
      <c r="AUY12" s="46"/>
      <c r="AUZ12" s="46"/>
      <c r="AVA12" s="46"/>
      <c r="AVB12" s="46"/>
      <c r="AVC12" s="46"/>
      <c r="AVD12" s="46"/>
      <c r="AVE12" s="46"/>
      <c r="AVF12" s="46"/>
      <c r="AVG12" s="46"/>
      <c r="AVH12" s="46"/>
      <c r="AVI12" s="46"/>
      <c r="AVJ12" s="46"/>
      <c r="AVK12" s="46"/>
      <c r="AVL12" s="46"/>
      <c r="AVM12" s="46"/>
      <c r="AVN12" s="46"/>
      <c r="AVO12" s="46"/>
      <c r="AVP12" s="46"/>
      <c r="AVQ12" s="46"/>
      <c r="AVR12" s="46"/>
      <c r="AVS12" s="46"/>
      <c r="AVT12" s="46"/>
      <c r="AVU12" s="46"/>
      <c r="AVV12" s="46"/>
      <c r="AVW12" s="46"/>
      <c r="AVX12" s="46"/>
      <c r="AVY12" s="46"/>
      <c r="AVZ12" s="46"/>
      <c r="AWA12" s="46"/>
      <c r="AWB12" s="46"/>
      <c r="AWC12" s="46"/>
      <c r="AWD12" s="46"/>
      <c r="AWE12" s="46"/>
      <c r="AWF12" s="46"/>
      <c r="AWG12" s="46"/>
      <c r="AWH12" s="46"/>
      <c r="AWI12" s="46"/>
      <c r="AWJ12" s="46"/>
      <c r="AWK12" s="46"/>
      <c r="AWL12" s="46"/>
      <c r="AWM12" s="46"/>
      <c r="AWN12" s="46"/>
      <c r="AWO12" s="46"/>
      <c r="AWP12" s="46"/>
      <c r="AWQ12" s="46"/>
      <c r="AWR12" s="46"/>
      <c r="AWS12" s="46"/>
      <c r="AWT12" s="46"/>
      <c r="AWU12" s="46"/>
      <c r="AWV12" s="46"/>
      <c r="AWW12" s="46"/>
      <c r="AWX12" s="46"/>
      <c r="AWY12" s="46"/>
      <c r="AWZ12" s="46"/>
      <c r="AXA12" s="46"/>
      <c r="AXB12" s="46"/>
      <c r="AXC12" s="46"/>
      <c r="AXD12" s="46"/>
      <c r="AXE12" s="46"/>
      <c r="AXF12" s="46"/>
      <c r="AXG12" s="46"/>
      <c r="AXH12" s="46"/>
      <c r="AXI12" s="46"/>
      <c r="AXJ12" s="46"/>
      <c r="AXK12" s="46"/>
      <c r="AXL12" s="46"/>
      <c r="AXM12" s="46"/>
      <c r="AXN12" s="46"/>
      <c r="AXO12" s="46"/>
      <c r="AXP12" s="46"/>
      <c r="AXQ12" s="46"/>
      <c r="AXR12" s="46"/>
      <c r="AXS12" s="46"/>
      <c r="AXT12" s="46"/>
      <c r="AXU12" s="46"/>
      <c r="AXV12" s="46"/>
      <c r="AXW12" s="46"/>
      <c r="AXX12" s="46"/>
      <c r="AXY12" s="46"/>
      <c r="AXZ12" s="46"/>
      <c r="AYA12" s="46"/>
      <c r="AYB12" s="46"/>
      <c r="AYC12" s="46"/>
      <c r="AYD12" s="46"/>
      <c r="AYE12" s="46"/>
      <c r="AYF12" s="46"/>
      <c r="AYG12" s="46"/>
      <c r="AYH12" s="46"/>
      <c r="AYI12" s="46"/>
      <c r="AYJ12" s="46"/>
      <c r="AYK12" s="46"/>
      <c r="AYL12" s="46"/>
      <c r="AYM12" s="46"/>
      <c r="AYN12" s="46"/>
      <c r="AYO12" s="46"/>
      <c r="AYP12" s="46"/>
      <c r="AYQ12" s="46"/>
      <c r="AYR12" s="46"/>
      <c r="AYS12" s="46"/>
      <c r="AYT12" s="46"/>
      <c r="AYU12" s="46"/>
      <c r="AYV12" s="46"/>
      <c r="AYW12" s="46"/>
      <c r="AYX12" s="46"/>
      <c r="AYY12" s="46"/>
      <c r="AYZ12" s="46"/>
      <c r="AZA12" s="46"/>
      <c r="AZB12" s="46"/>
      <c r="AZC12" s="46"/>
      <c r="AZD12" s="46"/>
      <c r="AZE12" s="46"/>
      <c r="AZF12" s="46"/>
      <c r="AZG12" s="46"/>
      <c r="AZH12" s="46"/>
      <c r="AZI12" s="46"/>
      <c r="AZJ12" s="46"/>
      <c r="AZK12" s="46"/>
      <c r="AZL12" s="46"/>
      <c r="AZM12" s="46"/>
      <c r="AZN12" s="46"/>
      <c r="AZO12" s="46"/>
      <c r="AZP12" s="46"/>
      <c r="AZQ12" s="46"/>
      <c r="AZR12" s="46"/>
      <c r="AZS12" s="46"/>
      <c r="AZT12" s="46"/>
      <c r="AZU12" s="46"/>
      <c r="AZV12" s="46"/>
      <c r="AZW12" s="46"/>
      <c r="AZX12" s="46"/>
      <c r="AZY12" s="46"/>
      <c r="AZZ12" s="46"/>
      <c r="BAA12" s="46"/>
      <c r="BAB12" s="46"/>
      <c r="BAC12" s="46"/>
      <c r="BAD12" s="46"/>
      <c r="BAE12" s="46"/>
      <c r="BAF12" s="46"/>
      <c r="BAG12" s="46"/>
      <c r="BAH12" s="46"/>
      <c r="BAI12" s="46"/>
      <c r="BAJ12" s="46"/>
      <c r="BAK12" s="46"/>
      <c r="BAL12" s="46"/>
      <c r="BAM12" s="46"/>
      <c r="BAN12" s="46"/>
      <c r="BAO12" s="46"/>
      <c r="BAP12" s="46"/>
      <c r="BAQ12" s="46"/>
      <c r="BAR12" s="46"/>
      <c r="BAS12" s="46"/>
      <c r="BAT12" s="46"/>
      <c r="BAU12" s="46"/>
      <c r="BAV12" s="46"/>
      <c r="BAW12" s="46"/>
      <c r="BAX12" s="46"/>
      <c r="BAY12" s="46"/>
      <c r="BAZ12" s="46"/>
      <c r="BBA12" s="46"/>
      <c r="BBB12" s="46"/>
      <c r="BBC12" s="46"/>
      <c r="BBD12" s="46"/>
      <c r="BBE12" s="46"/>
      <c r="BBF12" s="46"/>
      <c r="BBG12" s="46"/>
      <c r="BBH12" s="46"/>
      <c r="BBI12" s="46"/>
      <c r="BBJ12" s="46"/>
      <c r="BBK12" s="46"/>
      <c r="BBL12" s="46"/>
      <c r="BBM12" s="46"/>
      <c r="BBN12" s="46"/>
      <c r="BBO12" s="46"/>
      <c r="BBP12" s="46"/>
      <c r="BBQ12" s="46"/>
      <c r="BBR12" s="46"/>
      <c r="BBS12" s="46"/>
      <c r="BBT12" s="46"/>
      <c r="BBU12" s="46"/>
      <c r="BBV12" s="46"/>
      <c r="BBW12" s="46"/>
      <c r="BBX12" s="46"/>
      <c r="BBY12" s="46"/>
      <c r="BBZ12" s="46"/>
      <c r="BCA12" s="46"/>
      <c r="BCB12" s="46"/>
      <c r="BCC12" s="46"/>
      <c r="BCD12" s="46"/>
      <c r="BCE12" s="46"/>
      <c r="BCF12" s="46"/>
      <c r="BCG12" s="46"/>
      <c r="BCH12" s="46"/>
      <c r="BCI12" s="46"/>
      <c r="BCJ12" s="46"/>
      <c r="BCK12" s="46"/>
      <c r="BCL12" s="46"/>
      <c r="BCM12" s="46"/>
      <c r="BCN12" s="46"/>
      <c r="BCO12" s="46"/>
      <c r="BCP12" s="46"/>
      <c r="BCQ12" s="46"/>
      <c r="BCR12" s="46"/>
      <c r="BCS12" s="46"/>
      <c r="BCT12" s="46"/>
      <c r="BCU12" s="46"/>
      <c r="BCV12" s="46"/>
      <c r="BCW12" s="46"/>
      <c r="BCX12" s="46"/>
      <c r="BCY12" s="46"/>
      <c r="BCZ12" s="46"/>
      <c r="BDA12" s="46"/>
      <c r="BDB12" s="46"/>
      <c r="BDC12" s="46"/>
      <c r="BDD12" s="46"/>
      <c r="BDE12" s="46"/>
      <c r="BDF12" s="46"/>
      <c r="BDG12" s="46"/>
      <c r="BDH12" s="46"/>
      <c r="BDI12" s="46"/>
      <c r="BDJ12" s="46"/>
      <c r="BDK12" s="46"/>
      <c r="BDL12" s="46"/>
      <c r="BDM12" s="46"/>
      <c r="BDN12" s="46"/>
      <c r="BDO12" s="46"/>
      <c r="BDP12" s="46"/>
      <c r="BDQ12" s="46"/>
      <c r="BDR12" s="46"/>
      <c r="BDS12" s="46"/>
      <c r="BDT12" s="46"/>
      <c r="BDU12" s="46"/>
      <c r="BDV12" s="46"/>
      <c r="BDW12" s="46"/>
      <c r="BDX12" s="46"/>
      <c r="BDY12" s="46"/>
      <c r="BDZ12" s="46"/>
      <c r="BEA12" s="46"/>
      <c r="BEB12" s="46"/>
      <c r="BEC12" s="46"/>
      <c r="BED12" s="46"/>
      <c r="BEE12" s="46"/>
      <c r="BEF12" s="46"/>
      <c r="BEG12" s="46"/>
      <c r="BEH12" s="46"/>
      <c r="BEI12" s="46"/>
      <c r="BEJ12" s="46"/>
      <c r="BEK12" s="46"/>
      <c r="BEL12" s="46"/>
      <c r="BEM12" s="46"/>
      <c r="BEN12" s="46"/>
      <c r="BEO12" s="46"/>
      <c r="BEP12" s="46"/>
      <c r="BEQ12" s="46"/>
      <c r="BER12" s="46"/>
      <c r="BES12" s="46"/>
      <c r="BET12" s="46"/>
      <c r="BEU12" s="46"/>
      <c r="BEV12" s="46"/>
      <c r="BEW12" s="46"/>
      <c r="BEX12" s="46"/>
      <c r="BEY12" s="46"/>
      <c r="BEZ12" s="46"/>
      <c r="BFA12" s="46"/>
      <c r="BFB12" s="46"/>
      <c r="BFC12" s="46"/>
      <c r="BFD12" s="46"/>
      <c r="BFE12" s="46"/>
      <c r="BFF12" s="46"/>
      <c r="BFG12" s="46"/>
      <c r="BFH12" s="46"/>
      <c r="BFI12" s="46"/>
      <c r="BFJ12" s="46"/>
      <c r="BFK12" s="46"/>
      <c r="BFL12" s="46"/>
      <c r="BFM12" s="46"/>
      <c r="BFN12" s="46"/>
      <c r="BFO12" s="46"/>
      <c r="BFP12" s="46"/>
      <c r="BFQ12" s="46"/>
      <c r="BFR12" s="46"/>
      <c r="BFS12" s="46"/>
      <c r="BFT12" s="46"/>
      <c r="BFU12" s="46"/>
      <c r="BFV12" s="46"/>
      <c r="BFW12" s="46"/>
      <c r="BFX12" s="46"/>
      <c r="BFY12" s="46"/>
      <c r="BFZ12" s="46"/>
      <c r="BGA12" s="46"/>
      <c r="BGB12" s="46"/>
      <c r="BGC12" s="46"/>
      <c r="BGD12" s="46"/>
      <c r="BGE12" s="46"/>
      <c r="BGF12" s="46"/>
      <c r="BGG12" s="46"/>
      <c r="BGH12" s="46"/>
      <c r="BGI12" s="46"/>
      <c r="BGJ12" s="46"/>
      <c r="BGK12" s="46"/>
      <c r="BGL12" s="46"/>
      <c r="BGM12" s="46"/>
      <c r="BGN12" s="46"/>
      <c r="BGO12" s="46"/>
      <c r="BGP12" s="46"/>
      <c r="BGQ12" s="46"/>
      <c r="BGR12" s="46"/>
      <c r="BGS12" s="46"/>
      <c r="BGT12" s="46"/>
      <c r="BGU12" s="46"/>
      <c r="BGV12" s="46"/>
      <c r="BGW12" s="46"/>
      <c r="BGX12" s="46"/>
      <c r="BGY12" s="46"/>
      <c r="BGZ12" s="46"/>
      <c r="BHA12" s="46"/>
      <c r="BHB12" s="46"/>
      <c r="BHC12" s="46"/>
      <c r="BHD12" s="46"/>
      <c r="BHE12" s="46"/>
      <c r="BHF12" s="46"/>
      <c r="BHG12" s="46"/>
      <c r="BHH12" s="46"/>
      <c r="BHI12" s="46"/>
      <c r="BHJ12" s="46"/>
      <c r="BHK12" s="46"/>
      <c r="BHL12" s="46"/>
      <c r="BHM12" s="46"/>
      <c r="BHN12" s="46"/>
      <c r="BHO12" s="46"/>
      <c r="BHP12" s="46"/>
      <c r="BHQ12" s="46"/>
      <c r="BHR12" s="46"/>
      <c r="BHS12" s="46"/>
      <c r="BHT12" s="46"/>
      <c r="BHU12" s="46"/>
      <c r="BHV12" s="46"/>
      <c r="BHW12" s="46"/>
      <c r="BHX12" s="46"/>
      <c r="BHY12" s="46"/>
      <c r="BHZ12" s="46"/>
      <c r="BIA12" s="46"/>
      <c r="BIB12" s="46"/>
      <c r="BIC12" s="46"/>
      <c r="BID12" s="46"/>
      <c r="BIE12" s="46"/>
      <c r="BIF12" s="46"/>
      <c r="BIG12" s="46"/>
      <c r="BIH12" s="46"/>
      <c r="BII12" s="46"/>
      <c r="BIJ12" s="46"/>
      <c r="BIK12" s="46"/>
      <c r="BIL12" s="46"/>
      <c r="BIM12" s="46"/>
      <c r="BIN12" s="46"/>
      <c r="BIO12" s="46"/>
      <c r="BIP12" s="46"/>
      <c r="BIQ12" s="46"/>
      <c r="BIR12" s="46"/>
      <c r="BIS12" s="46"/>
      <c r="BIT12" s="46"/>
      <c r="BIU12" s="46"/>
      <c r="BIV12" s="46"/>
      <c r="BIW12" s="46"/>
      <c r="BIX12" s="46"/>
      <c r="BIY12" s="46"/>
      <c r="BIZ12" s="46"/>
      <c r="BJA12" s="46"/>
      <c r="BJB12" s="46"/>
      <c r="BJC12" s="46"/>
      <c r="BJD12" s="46"/>
      <c r="BJE12" s="46"/>
      <c r="BJF12" s="46"/>
      <c r="BJG12" s="46"/>
      <c r="BJH12" s="46"/>
      <c r="BJI12" s="46"/>
      <c r="BJJ12" s="46"/>
      <c r="BJK12" s="46"/>
      <c r="BJL12" s="46"/>
      <c r="BJM12" s="46"/>
      <c r="BJN12" s="46"/>
      <c r="BJO12" s="46"/>
      <c r="BJP12" s="46"/>
      <c r="BJQ12" s="46"/>
      <c r="BJR12" s="46"/>
      <c r="BJS12" s="46"/>
      <c r="BJT12" s="46"/>
      <c r="BJU12" s="46"/>
      <c r="BJV12" s="46"/>
      <c r="BJW12" s="46"/>
      <c r="BJX12" s="46"/>
      <c r="BJY12" s="46"/>
      <c r="BJZ12" s="46"/>
      <c r="BKA12" s="46"/>
      <c r="BKB12" s="46"/>
      <c r="BKC12" s="46"/>
      <c r="BKD12" s="46"/>
      <c r="BKE12" s="46"/>
      <c r="BKF12" s="46"/>
      <c r="BKG12" s="46"/>
      <c r="BKH12" s="46"/>
      <c r="BKI12" s="46"/>
      <c r="BKJ12" s="46"/>
      <c r="BKK12" s="46"/>
      <c r="BKL12" s="46"/>
      <c r="BKM12" s="46"/>
      <c r="BKN12" s="46"/>
      <c r="BKO12" s="46"/>
      <c r="BKP12" s="46"/>
      <c r="BKQ12" s="46"/>
      <c r="BKR12" s="46"/>
      <c r="BKS12" s="46"/>
      <c r="BKT12" s="46"/>
      <c r="BKU12" s="46"/>
      <c r="BKV12" s="46"/>
      <c r="BKW12" s="46"/>
      <c r="BKX12" s="46"/>
      <c r="BKY12" s="46"/>
      <c r="BKZ12" s="46"/>
      <c r="BLA12" s="46"/>
      <c r="BLB12" s="46"/>
      <c r="BLC12" s="46"/>
      <c r="BLD12" s="46"/>
      <c r="BLE12" s="46"/>
      <c r="BLF12" s="46"/>
      <c r="BLG12" s="46"/>
      <c r="BLH12" s="46"/>
      <c r="BLI12" s="46"/>
      <c r="BLJ12" s="46"/>
      <c r="BLK12" s="46"/>
      <c r="BLL12" s="46"/>
      <c r="BLM12" s="46"/>
      <c r="BLN12" s="46"/>
      <c r="BLO12" s="46"/>
      <c r="BLP12" s="46"/>
      <c r="BLQ12" s="46"/>
      <c r="BLR12" s="46"/>
      <c r="BLS12" s="46"/>
      <c r="BLT12" s="46"/>
      <c r="BLU12" s="46"/>
      <c r="BLV12" s="46"/>
      <c r="BLW12" s="46"/>
      <c r="BLX12" s="46"/>
      <c r="BLY12" s="46"/>
      <c r="BLZ12" s="46"/>
      <c r="BMA12" s="46"/>
      <c r="BMB12" s="46"/>
      <c r="BMC12" s="46"/>
      <c r="BMD12" s="46"/>
      <c r="BME12" s="46"/>
      <c r="BMF12" s="46"/>
      <c r="BMG12" s="46"/>
      <c r="BMH12" s="46"/>
      <c r="BMI12" s="46"/>
      <c r="BMJ12" s="46"/>
      <c r="BMK12" s="46"/>
      <c r="BML12" s="46"/>
      <c r="BMM12" s="46"/>
      <c r="BMN12" s="46"/>
      <c r="BMO12" s="46"/>
      <c r="BMP12" s="46"/>
      <c r="BMQ12" s="46"/>
      <c r="BMR12" s="46"/>
      <c r="BMS12" s="46"/>
      <c r="BMT12" s="46"/>
      <c r="BMU12" s="46"/>
      <c r="BMV12" s="46"/>
      <c r="BMW12" s="46"/>
      <c r="BMX12" s="46"/>
      <c r="BMY12" s="46"/>
      <c r="BMZ12" s="46"/>
      <c r="BNA12" s="46"/>
      <c r="BNB12" s="46"/>
      <c r="BNC12" s="46"/>
      <c r="BND12" s="46"/>
      <c r="BNE12" s="46"/>
      <c r="BNF12" s="46"/>
      <c r="BNG12" s="46"/>
      <c r="BNH12" s="46"/>
      <c r="BNI12" s="46"/>
      <c r="BNJ12" s="46"/>
      <c r="BNK12" s="46"/>
      <c r="BNL12" s="46"/>
      <c r="BNM12" s="46"/>
      <c r="BNN12" s="46"/>
      <c r="BNO12" s="46"/>
      <c r="BNP12" s="46"/>
      <c r="BNQ12" s="46"/>
      <c r="BNR12" s="46"/>
      <c r="BNS12" s="46"/>
      <c r="BNT12" s="46"/>
      <c r="BNU12" s="46"/>
      <c r="BNV12" s="46"/>
      <c r="BNW12" s="46"/>
      <c r="BNX12" s="46"/>
      <c r="BNY12" s="46"/>
      <c r="BNZ12" s="46"/>
      <c r="BOA12" s="46"/>
      <c r="BOB12" s="46"/>
      <c r="BOC12" s="46"/>
      <c r="BOD12" s="46"/>
      <c r="BOE12" s="46"/>
      <c r="BOF12" s="46"/>
      <c r="BOG12" s="46"/>
      <c r="BOH12" s="46"/>
      <c r="BOI12" s="46"/>
      <c r="BOJ12" s="46"/>
      <c r="BOK12" s="46"/>
      <c r="BOL12" s="46"/>
      <c r="BOM12" s="46"/>
      <c r="BON12" s="46"/>
      <c r="BOO12" s="46"/>
      <c r="BOP12" s="46"/>
      <c r="BOQ12" s="46"/>
      <c r="BOR12" s="46"/>
      <c r="BOS12" s="46"/>
      <c r="BOT12" s="46"/>
      <c r="BOU12" s="46"/>
      <c r="BOV12" s="46"/>
      <c r="BOW12" s="46"/>
      <c r="BOX12" s="46"/>
      <c r="BOY12" s="46"/>
      <c r="BOZ12" s="46"/>
      <c r="BPA12" s="46"/>
      <c r="BPB12" s="46"/>
      <c r="BPC12" s="46"/>
      <c r="BPD12" s="46"/>
      <c r="BPE12" s="46"/>
      <c r="BPF12" s="46"/>
      <c r="BPG12" s="46"/>
      <c r="BPH12" s="46"/>
      <c r="BPI12" s="46"/>
      <c r="BPJ12" s="46"/>
      <c r="BPK12" s="46"/>
      <c r="BPL12" s="46"/>
      <c r="BPM12" s="46"/>
      <c r="BPN12" s="46"/>
      <c r="BPO12" s="46"/>
      <c r="BPP12" s="46"/>
      <c r="BPQ12" s="46"/>
      <c r="BPR12" s="46"/>
      <c r="BPS12" s="46"/>
      <c r="BPT12" s="46"/>
      <c r="BPU12" s="46"/>
      <c r="BPV12" s="46"/>
      <c r="BPW12" s="46"/>
      <c r="BPX12" s="46"/>
      <c r="BPY12" s="46"/>
      <c r="BPZ12" s="46"/>
      <c r="BQA12" s="46"/>
      <c r="BQB12" s="46"/>
      <c r="BQC12" s="46"/>
      <c r="BQD12" s="46"/>
      <c r="BQE12" s="46"/>
      <c r="BQF12" s="46"/>
      <c r="BQG12" s="46"/>
      <c r="BQH12" s="46"/>
      <c r="BQI12" s="46"/>
      <c r="BQJ12" s="46"/>
      <c r="BQK12" s="46"/>
      <c r="BQL12" s="46"/>
      <c r="BQM12" s="46"/>
      <c r="BQN12" s="46"/>
      <c r="BQO12" s="46"/>
      <c r="BQP12" s="46"/>
      <c r="BQQ12" s="46"/>
      <c r="BQR12" s="46"/>
      <c r="BQS12" s="46"/>
      <c r="BQT12" s="46"/>
      <c r="BQU12" s="46"/>
      <c r="BQV12" s="46"/>
      <c r="BQW12" s="46"/>
      <c r="BQX12" s="46"/>
      <c r="BQY12" s="46"/>
      <c r="BQZ12" s="46"/>
      <c r="BRA12" s="46"/>
      <c r="BRB12" s="46"/>
      <c r="BRC12" s="46"/>
      <c r="BRD12" s="46"/>
      <c r="BRE12" s="46"/>
      <c r="BRF12" s="46"/>
      <c r="BRG12" s="46"/>
      <c r="BRH12" s="46"/>
      <c r="BRI12" s="46"/>
      <c r="BRJ12" s="46"/>
      <c r="BRK12" s="46"/>
      <c r="BRL12" s="46"/>
      <c r="BRM12" s="46"/>
      <c r="BRN12" s="46"/>
      <c r="BRO12" s="46"/>
      <c r="BRP12" s="46"/>
      <c r="BRQ12" s="46"/>
      <c r="BRR12" s="46"/>
      <c r="BRS12" s="46"/>
      <c r="BRT12" s="46"/>
      <c r="BRU12" s="46"/>
      <c r="BRV12" s="46"/>
      <c r="BRW12" s="46"/>
      <c r="BRX12" s="46"/>
      <c r="BRY12" s="46"/>
      <c r="BRZ12" s="46"/>
      <c r="BSA12" s="46"/>
      <c r="BSB12" s="46"/>
      <c r="BSC12" s="46"/>
      <c r="BSD12" s="46"/>
      <c r="BSE12" s="46"/>
      <c r="BSF12" s="46"/>
      <c r="BSG12" s="46"/>
      <c r="BSH12" s="46"/>
      <c r="BSI12" s="46"/>
      <c r="BSJ12" s="46"/>
      <c r="BSK12" s="46"/>
      <c r="BSL12" s="46"/>
      <c r="BSM12" s="46"/>
      <c r="BSN12" s="46"/>
      <c r="BSO12" s="46"/>
      <c r="BSP12" s="46"/>
      <c r="BSQ12" s="46"/>
      <c r="BSR12" s="46"/>
      <c r="BSS12" s="46"/>
      <c r="BST12" s="46"/>
      <c r="BSU12" s="46"/>
      <c r="BSV12" s="46"/>
      <c r="BSW12" s="46"/>
      <c r="BSX12" s="46"/>
      <c r="BSY12" s="46"/>
      <c r="BSZ12" s="46"/>
      <c r="BTA12" s="46"/>
      <c r="BTB12" s="46"/>
      <c r="BTC12" s="46"/>
      <c r="BTD12" s="46"/>
      <c r="BTE12" s="46"/>
      <c r="BTF12" s="46"/>
      <c r="BTG12" s="46"/>
      <c r="BTH12" s="46"/>
      <c r="BTI12" s="46"/>
      <c r="BTJ12" s="46"/>
      <c r="BTK12" s="46"/>
      <c r="BTL12" s="46"/>
      <c r="BTM12" s="46"/>
      <c r="BTN12" s="46"/>
      <c r="BTO12" s="46"/>
      <c r="BTP12" s="46"/>
      <c r="BTQ12" s="46"/>
      <c r="BTR12" s="46"/>
      <c r="BTS12" s="46"/>
      <c r="BTT12" s="46"/>
      <c r="BTU12" s="46"/>
      <c r="BTV12" s="46"/>
      <c r="BTW12" s="46"/>
      <c r="BTX12" s="46"/>
      <c r="BTY12" s="46"/>
      <c r="BTZ12" s="46"/>
      <c r="BUA12" s="46"/>
      <c r="BUB12" s="46"/>
      <c r="BUC12" s="46"/>
      <c r="BUD12" s="46"/>
      <c r="BUE12" s="46"/>
      <c r="BUF12" s="46"/>
      <c r="BUG12" s="46"/>
      <c r="BUH12" s="46"/>
      <c r="BUI12" s="46"/>
      <c r="BUJ12" s="46"/>
      <c r="BUK12" s="46"/>
      <c r="BUL12" s="46"/>
      <c r="BUM12" s="46"/>
      <c r="BUN12" s="46"/>
      <c r="BUO12" s="46"/>
      <c r="BUP12" s="46"/>
      <c r="BUQ12" s="46"/>
      <c r="BUR12" s="46"/>
      <c r="BUS12" s="46"/>
      <c r="BUT12" s="46"/>
      <c r="BUU12" s="46"/>
      <c r="BUV12" s="46"/>
      <c r="BUW12" s="46"/>
      <c r="BUX12" s="46"/>
      <c r="BUY12" s="46"/>
      <c r="BUZ12" s="46"/>
      <c r="BVA12" s="46"/>
      <c r="BVB12" s="46"/>
      <c r="BVC12" s="46"/>
      <c r="BVD12" s="46"/>
      <c r="BVE12" s="46"/>
      <c r="BVF12" s="46"/>
      <c r="BVG12" s="46"/>
      <c r="BVH12" s="46"/>
      <c r="BVI12" s="46"/>
      <c r="BVJ12" s="46"/>
      <c r="BVK12" s="46"/>
      <c r="BVL12" s="46"/>
      <c r="BVM12" s="46"/>
      <c r="BVN12" s="46"/>
      <c r="BVO12" s="46"/>
      <c r="BVP12" s="46"/>
      <c r="BVQ12" s="46"/>
      <c r="BVR12" s="46"/>
      <c r="BVS12" s="46"/>
      <c r="BVT12" s="46"/>
      <c r="BVU12" s="46"/>
      <c r="BVV12" s="46"/>
      <c r="BVW12" s="46"/>
      <c r="BVX12" s="46"/>
      <c r="BVY12" s="46"/>
      <c r="BVZ12" s="46"/>
      <c r="BWA12" s="46"/>
      <c r="BWB12" s="46"/>
      <c r="BWC12" s="46"/>
      <c r="BWD12" s="46"/>
      <c r="BWE12" s="46"/>
      <c r="BWF12" s="46"/>
      <c r="BWG12" s="46"/>
      <c r="BWH12" s="46"/>
      <c r="BWI12" s="46"/>
      <c r="BWJ12" s="46"/>
      <c r="BWK12" s="46"/>
      <c r="BWL12" s="46"/>
      <c r="BWM12" s="46"/>
      <c r="BWN12" s="46"/>
      <c r="BWO12" s="46"/>
      <c r="BWP12" s="46"/>
      <c r="BWQ12" s="46"/>
      <c r="BWR12" s="46"/>
      <c r="BWS12" s="46"/>
      <c r="BWT12" s="46"/>
      <c r="BWU12" s="46"/>
      <c r="BWV12" s="46"/>
      <c r="BWW12" s="46"/>
      <c r="BWX12" s="46"/>
      <c r="BWY12" s="46"/>
      <c r="BWZ12" s="46"/>
      <c r="BXA12" s="46"/>
      <c r="BXB12" s="46"/>
      <c r="BXC12" s="46"/>
      <c r="BXD12" s="46"/>
      <c r="BXE12" s="46"/>
      <c r="BXF12" s="46"/>
      <c r="BXG12" s="46"/>
      <c r="BXH12" s="46"/>
      <c r="BXI12" s="46"/>
      <c r="BXJ12" s="46"/>
      <c r="BXK12" s="46"/>
      <c r="BXL12" s="46"/>
      <c r="BXM12" s="46"/>
      <c r="BXN12" s="46"/>
      <c r="BXO12" s="46"/>
      <c r="BXP12" s="46"/>
      <c r="BXQ12" s="46"/>
      <c r="BXR12" s="46"/>
      <c r="BXS12" s="46"/>
      <c r="BXT12" s="46"/>
      <c r="BXU12" s="46"/>
      <c r="BXV12" s="46"/>
      <c r="BXW12" s="46"/>
      <c r="BXX12" s="46"/>
      <c r="BXY12" s="46"/>
      <c r="BXZ12" s="46"/>
      <c r="BYA12" s="46"/>
      <c r="BYB12" s="46"/>
      <c r="BYC12" s="46"/>
      <c r="BYD12" s="46"/>
      <c r="BYE12" s="46"/>
      <c r="BYF12" s="46"/>
      <c r="BYG12" s="46"/>
      <c r="BYH12" s="46"/>
      <c r="BYI12" s="46"/>
      <c r="BYJ12" s="46"/>
      <c r="BYK12" s="46"/>
      <c r="BYL12" s="46"/>
      <c r="BYM12" s="46"/>
      <c r="BYN12" s="46"/>
      <c r="BYO12" s="46"/>
      <c r="BYP12" s="46"/>
      <c r="BYQ12" s="46"/>
      <c r="BYR12" s="46"/>
      <c r="BYS12" s="46"/>
      <c r="BYT12" s="46"/>
      <c r="BYU12" s="46"/>
      <c r="BYV12" s="46"/>
      <c r="BYW12" s="46"/>
      <c r="BYX12" s="46"/>
      <c r="BYY12" s="46"/>
      <c r="BYZ12" s="46"/>
      <c r="BZA12" s="46"/>
      <c r="BZB12" s="46"/>
      <c r="BZC12" s="46"/>
      <c r="BZD12" s="46"/>
      <c r="BZE12" s="46"/>
      <c r="BZF12" s="46"/>
      <c r="BZG12" s="46"/>
      <c r="BZH12" s="46"/>
      <c r="BZI12" s="46"/>
      <c r="BZJ12" s="46"/>
      <c r="BZK12" s="46"/>
      <c r="BZL12" s="46"/>
      <c r="BZM12" s="46"/>
      <c r="BZN12" s="46"/>
      <c r="BZO12" s="46"/>
      <c r="BZP12" s="46"/>
      <c r="BZQ12" s="46"/>
      <c r="BZR12" s="46"/>
      <c r="BZS12" s="46"/>
      <c r="BZT12" s="46"/>
      <c r="BZU12" s="46"/>
      <c r="BZV12" s="46"/>
      <c r="BZW12" s="46"/>
      <c r="BZX12" s="46"/>
      <c r="BZY12" s="46"/>
      <c r="BZZ12" s="46"/>
      <c r="CAA12" s="46"/>
      <c r="CAB12" s="46"/>
      <c r="CAC12" s="46"/>
      <c r="CAD12" s="46"/>
      <c r="CAE12" s="46"/>
      <c r="CAF12" s="46"/>
      <c r="CAG12" s="46"/>
      <c r="CAH12" s="46"/>
      <c r="CAI12" s="46"/>
      <c r="CAJ12" s="46"/>
      <c r="CAK12" s="46"/>
      <c r="CAL12" s="46"/>
      <c r="CAM12" s="46"/>
      <c r="CAN12" s="46"/>
      <c r="CAO12" s="46"/>
      <c r="CAP12" s="46"/>
      <c r="CAQ12" s="46"/>
      <c r="CAR12" s="46"/>
      <c r="CAS12" s="46"/>
      <c r="CAT12" s="46"/>
      <c r="CAU12" s="46"/>
      <c r="CAV12" s="46"/>
      <c r="CAW12" s="46"/>
      <c r="CAX12" s="46"/>
      <c r="CAY12" s="46"/>
      <c r="CAZ12" s="46"/>
      <c r="CBA12" s="46"/>
      <c r="CBB12" s="46"/>
      <c r="CBC12" s="46"/>
      <c r="CBD12" s="46"/>
      <c r="CBE12" s="46"/>
      <c r="CBF12" s="46"/>
      <c r="CBG12" s="46"/>
      <c r="CBH12" s="46"/>
      <c r="CBI12" s="46"/>
      <c r="CBJ12" s="46"/>
      <c r="CBK12" s="46"/>
      <c r="CBL12" s="46"/>
      <c r="CBM12" s="46"/>
      <c r="CBN12" s="46"/>
      <c r="CBO12" s="46"/>
      <c r="CBP12" s="46"/>
      <c r="CBQ12" s="46"/>
      <c r="CBR12" s="46"/>
      <c r="CBS12" s="46"/>
      <c r="CBT12" s="46"/>
      <c r="CBU12" s="46"/>
      <c r="CBV12" s="46"/>
      <c r="CBW12" s="46"/>
      <c r="CBX12" s="46"/>
      <c r="CBY12" s="46"/>
      <c r="CBZ12" s="46"/>
      <c r="CCA12" s="46"/>
      <c r="CCB12" s="46"/>
      <c r="CCC12" s="46"/>
      <c r="CCD12" s="46"/>
      <c r="CCE12" s="46"/>
      <c r="CCF12" s="46"/>
      <c r="CCG12" s="46"/>
      <c r="CCH12" s="46"/>
      <c r="CCI12" s="46"/>
      <c r="CCJ12" s="46"/>
      <c r="CCK12" s="46"/>
      <c r="CCL12" s="46"/>
      <c r="CCM12" s="46"/>
      <c r="CCN12" s="46"/>
      <c r="CCO12" s="46"/>
      <c r="CCP12" s="46"/>
      <c r="CCQ12" s="46"/>
      <c r="CCR12" s="46"/>
      <c r="CCS12" s="46"/>
      <c r="CCT12" s="46"/>
      <c r="CCU12" s="46"/>
      <c r="CCV12" s="46"/>
      <c r="CCW12" s="46"/>
      <c r="CCX12" s="46"/>
      <c r="CCY12" s="46"/>
      <c r="CCZ12" s="46"/>
      <c r="CDA12" s="46"/>
      <c r="CDB12" s="46"/>
      <c r="CDC12" s="46"/>
      <c r="CDD12" s="46"/>
      <c r="CDE12" s="46"/>
      <c r="CDF12" s="46"/>
      <c r="CDG12" s="46"/>
      <c r="CDH12" s="46"/>
      <c r="CDI12" s="46"/>
      <c r="CDJ12" s="46"/>
      <c r="CDK12" s="46"/>
      <c r="CDL12" s="46"/>
      <c r="CDM12" s="46"/>
      <c r="CDN12" s="46"/>
      <c r="CDO12" s="46"/>
      <c r="CDP12" s="46"/>
      <c r="CDQ12" s="46"/>
      <c r="CDR12" s="46"/>
      <c r="CDS12" s="46"/>
      <c r="CDT12" s="46"/>
      <c r="CDU12" s="46"/>
      <c r="CDV12" s="46"/>
      <c r="CDW12" s="46"/>
      <c r="CDX12" s="46"/>
      <c r="CDY12" s="46"/>
      <c r="CDZ12" s="46"/>
      <c r="CEA12" s="46"/>
      <c r="CEB12" s="46"/>
      <c r="CEC12" s="46"/>
      <c r="CED12" s="46"/>
      <c r="CEE12" s="46"/>
      <c r="CEF12" s="46"/>
      <c r="CEG12" s="46"/>
      <c r="CEH12" s="46"/>
      <c r="CEI12" s="46"/>
      <c r="CEJ12" s="46"/>
      <c r="CEK12" s="46"/>
      <c r="CEL12" s="46"/>
      <c r="CEM12" s="46"/>
      <c r="CEN12" s="46"/>
      <c r="CEO12" s="46"/>
      <c r="CEP12" s="46"/>
      <c r="CEQ12" s="46"/>
      <c r="CER12" s="46"/>
      <c r="CES12" s="46"/>
      <c r="CET12" s="46"/>
      <c r="CEU12" s="46"/>
      <c r="CEV12" s="46"/>
      <c r="CEW12" s="46"/>
      <c r="CEX12" s="46"/>
      <c r="CEY12" s="46"/>
      <c r="CEZ12" s="46"/>
      <c r="CFA12" s="46"/>
      <c r="CFB12" s="46"/>
      <c r="CFC12" s="46"/>
      <c r="CFD12" s="46"/>
      <c r="CFE12" s="46"/>
      <c r="CFF12" s="46"/>
      <c r="CFG12" s="46"/>
      <c r="CFH12" s="46"/>
      <c r="CFI12" s="46"/>
      <c r="CFJ12" s="46"/>
      <c r="CFK12" s="46"/>
      <c r="CFL12" s="46"/>
      <c r="CFM12" s="46"/>
      <c r="CFN12" s="46"/>
      <c r="CFO12" s="46"/>
      <c r="CFP12" s="46"/>
      <c r="CFQ12" s="46"/>
      <c r="CFR12" s="46"/>
      <c r="CFS12" s="46"/>
      <c r="CFT12" s="46"/>
      <c r="CFU12" s="46"/>
      <c r="CFV12" s="46"/>
      <c r="CFW12" s="46"/>
      <c r="CFX12" s="46"/>
      <c r="CFY12" s="46"/>
      <c r="CFZ12" s="46"/>
      <c r="CGA12" s="46"/>
      <c r="CGB12" s="46"/>
      <c r="CGC12" s="46"/>
      <c r="CGD12" s="46"/>
      <c r="CGE12" s="46"/>
      <c r="CGF12" s="46"/>
      <c r="CGG12" s="46"/>
      <c r="CGH12" s="46"/>
      <c r="CGI12" s="46"/>
      <c r="CGJ12" s="46"/>
      <c r="CGK12" s="46"/>
      <c r="CGL12" s="46"/>
      <c r="CGM12" s="46"/>
      <c r="CGN12" s="46"/>
      <c r="CGO12" s="46"/>
      <c r="CGP12" s="46"/>
      <c r="CGQ12" s="46"/>
      <c r="CGR12" s="46"/>
      <c r="CGS12" s="46"/>
      <c r="CGT12" s="46"/>
      <c r="CGU12" s="46"/>
      <c r="CGV12" s="46"/>
      <c r="CGW12" s="46"/>
      <c r="CGX12" s="46"/>
      <c r="CGY12" s="46"/>
      <c r="CGZ12" s="46"/>
      <c r="CHA12" s="46"/>
      <c r="CHB12" s="46"/>
      <c r="CHC12" s="46"/>
      <c r="CHD12" s="46"/>
      <c r="CHE12" s="46"/>
      <c r="CHF12" s="46"/>
      <c r="CHG12" s="46"/>
      <c r="CHH12" s="46"/>
      <c r="CHI12" s="46"/>
      <c r="CHJ12" s="46"/>
      <c r="CHK12" s="46"/>
      <c r="CHL12" s="46"/>
      <c r="CHM12" s="46"/>
      <c r="CHN12" s="46"/>
      <c r="CHO12" s="46"/>
      <c r="CHP12" s="46"/>
      <c r="CHQ12" s="46"/>
      <c r="CHR12" s="46"/>
      <c r="CHS12" s="46"/>
      <c r="CHT12" s="46"/>
      <c r="CHU12" s="46"/>
      <c r="CHV12" s="46"/>
      <c r="CHW12" s="46"/>
      <c r="CHX12" s="46"/>
      <c r="CHY12" s="46"/>
      <c r="CHZ12" s="46"/>
      <c r="CIA12" s="46"/>
      <c r="CIB12" s="46"/>
      <c r="CIC12" s="46"/>
      <c r="CID12" s="46"/>
      <c r="CIE12" s="46"/>
      <c r="CIF12" s="46"/>
      <c r="CIG12" s="46"/>
      <c r="CIH12" s="46"/>
      <c r="CII12" s="46"/>
      <c r="CIJ12" s="46"/>
      <c r="CIK12" s="46"/>
      <c r="CIL12" s="46"/>
      <c r="CIM12" s="46"/>
      <c r="CIN12" s="46"/>
      <c r="CIO12" s="46"/>
      <c r="CIP12" s="46"/>
      <c r="CIQ12" s="46"/>
      <c r="CIR12" s="46"/>
      <c r="CIS12" s="46"/>
      <c r="CIT12" s="46"/>
      <c r="CIU12" s="46"/>
      <c r="CIV12" s="46"/>
      <c r="CIW12" s="46"/>
      <c r="CIX12" s="46"/>
      <c r="CIY12" s="46"/>
      <c r="CIZ12" s="46"/>
      <c r="CJA12" s="46"/>
      <c r="CJB12" s="46"/>
      <c r="CJC12" s="46"/>
      <c r="CJD12" s="46"/>
      <c r="CJE12" s="46"/>
      <c r="CJF12" s="46"/>
      <c r="CJG12" s="46"/>
      <c r="CJH12" s="46"/>
      <c r="CJI12" s="46"/>
      <c r="CJJ12" s="46"/>
      <c r="CJK12" s="46"/>
      <c r="CJL12" s="46"/>
      <c r="CJM12" s="46"/>
      <c r="CJN12" s="46"/>
      <c r="CJO12" s="46"/>
      <c r="CJP12" s="46"/>
      <c r="CJQ12" s="46"/>
      <c r="CJR12" s="46"/>
      <c r="CJS12" s="46"/>
      <c r="CJT12" s="46"/>
      <c r="CJU12" s="46"/>
      <c r="CJV12" s="46"/>
      <c r="CJW12" s="46"/>
      <c r="CJX12" s="46"/>
      <c r="CJY12" s="46"/>
      <c r="CJZ12" s="46"/>
      <c r="CKA12" s="46"/>
      <c r="CKB12" s="46"/>
      <c r="CKC12" s="46"/>
      <c r="CKD12" s="46"/>
      <c r="CKE12" s="46"/>
      <c r="CKF12" s="46"/>
      <c r="CKG12" s="46"/>
      <c r="CKH12" s="46"/>
      <c r="CKI12" s="46"/>
      <c r="CKJ12" s="46"/>
      <c r="CKK12" s="46"/>
      <c r="CKL12" s="46"/>
      <c r="CKM12" s="46"/>
      <c r="CKN12" s="46"/>
      <c r="CKO12" s="46"/>
      <c r="CKP12" s="46"/>
      <c r="CKQ12" s="46"/>
      <c r="CKR12" s="46"/>
      <c r="CKS12" s="46"/>
      <c r="CKT12" s="46"/>
      <c r="CKU12" s="46"/>
      <c r="CKV12" s="46"/>
      <c r="CKW12" s="46"/>
      <c r="CKX12" s="46"/>
      <c r="CKY12" s="46"/>
      <c r="CKZ12" s="46"/>
      <c r="CLA12" s="46"/>
      <c r="CLB12" s="46"/>
      <c r="CLC12" s="46"/>
      <c r="CLD12" s="46"/>
      <c r="CLE12" s="46"/>
      <c r="CLF12" s="46"/>
      <c r="CLG12" s="46"/>
      <c r="CLH12" s="46"/>
      <c r="CLI12" s="46"/>
      <c r="CLJ12" s="46"/>
      <c r="CLK12" s="46"/>
      <c r="CLL12" s="46"/>
      <c r="CLM12" s="46"/>
      <c r="CLN12" s="46"/>
      <c r="CLO12" s="46"/>
      <c r="CLP12" s="46"/>
      <c r="CLQ12" s="46"/>
      <c r="CLR12" s="46"/>
      <c r="CLS12" s="46"/>
      <c r="CLT12" s="46"/>
      <c r="CLU12" s="46"/>
      <c r="CLV12" s="46"/>
      <c r="CLW12" s="46"/>
      <c r="CLX12" s="46"/>
      <c r="CLY12" s="46"/>
      <c r="CLZ12" s="46"/>
      <c r="CMA12" s="46"/>
      <c r="CMB12" s="46"/>
      <c r="CMC12" s="46"/>
      <c r="CMD12" s="46"/>
      <c r="CME12" s="46"/>
      <c r="CMF12" s="46"/>
      <c r="CMG12" s="46"/>
      <c r="CMH12" s="46"/>
      <c r="CMI12" s="46"/>
      <c r="CMJ12" s="46"/>
      <c r="CMK12" s="46"/>
      <c r="CML12" s="46"/>
      <c r="CMM12" s="46"/>
      <c r="CMN12" s="46"/>
      <c r="CMO12" s="46"/>
      <c r="CMP12" s="46"/>
      <c r="CMQ12" s="46"/>
      <c r="CMR12" s="46"/>
      <c r="CMS12" s="46"/>
      <c r="CMT12" s="46"/>
      <c r="CMU12" s="46"/>
      <c r="CMV12" s="46"/>
      <c r="CMW12" s="46"/>
      <c r="CMX12" s="46"/>
      <c r="CMY12" s="46"/>
      <c r="CMZ12" s="46"/>
      <c r="CNA12" s="46"/>
      <c r="CNB12" s="46"/>
      <c r="CNC12" s="46"/>
      <c r="CND12" s="46"/>
      <c r="CNE12" s="46"/>
      <c r="CNF12" s="46"/>
      <c r="CNG12" s="46"/>
      <c r="CNH12" s="46"/>
      <c r="CNI12" s="46"/>
      <c r="CNJ12" s="46"/>
      <c r="CNK12" s="46"/>
      <c r="CNL12" s="46"/>
      <c r="CNM12" s="46"/>
      <c r="CNN12" s="46"/>
      <c r="CNO12" s="46"/>
      <c r="CNP12" s="46"/>
      <c r="CNQ12" s="46"/>
      <c r="CNR12" s="46"/>
      <c r="CNS12" s="46"/>
      <c r="CNT12" s="46"/>
      <c r="CNU12" s="46"/>
      <c r="CNV12" s="46"/>
      <c r="CNW12" s="46"/>
      <c r="CNX12" s="46"/>
      <c r="CNY12" s="46"/>
      <c r="CNZ12" s="46"/>
      <c r="COA12" s="46"/>
      <c r="COB12" s="46"/>
      <c r="COC12" s="46"/>
      <c r="COD12" s="46"/>
      <c r="COE12" s="46"/>
      <c r="COF12" s="46"/>
      <c r="COG12" s="46"/>
      <c r="COH12" s="46"/>
      <c r="COI12" s="46"/>
      <c r="COJ12" s="46"/>
      <c r="COK12" s="46"/>
      <c r="COL12" s="46"/>
      <c r="COM12" s="46"/>
      <c r="CON12" s="46"/>
      <c r="COO12" s="46"/>
      <c r="COP12" s="46"/>
      <c r="COQ12" s="46"/>
      <c r="COR12" s="46"/>
      <c r="COS12" s="46"/>
      <c r="COT12" s="46"/>
      <c r="COU12" s="46"/>
      <c r="COV12" s="46"/>
      <c r="COW12" s="46"/>
      <c r="COX12" s="46"/>
      <c r="COY12" s="46"/>
      <c r="COZ12" s="46"/>
      <c r="CPA12" s="46"/>
      <c r="CPB12" s="46"/>
      <c r="CPC12" s="46"/>
      <c r="CPD12" s="46"/>
      <c r="CPE12" s="46"/>
      <c r="CPF12" s="46"/>
      <c r="CPG12" s="46"/>
      <c r="CPH12" s="46"/>
      <c r="CPI12" s="46"/>
      <c r="CPJ12" s="46"/>
      <c r="CPK12" s="46"/>
      <c r="CPL12" s="46"/>
      <c r="CPM12" s="46"/>
      <c r="CPN12" s="46"/>
      <c r="CPO12" s="46"/>
      <c r="CPP12" s="46"/>
      <c r="CPQ12" s="46"/>
      <c r="CPR12" s="46"/>
      <c r="CPS12" s="46"/>
      <c r="CPT12" s="46"/>
      <c r="CPU12" s="46"/>
      <c r="CPV12" s="46"/>
      <c r="CPW12" s="46"/>
      <c r="CPX12" s="46"/>
      <c r="CPY12" s="46"/>
      <c r="CPZ12" s="46"/>
      <c r="CQA12" s="46"/>
      <c r="CQB12" s="46"/>
      <c r="CQC12" s="46"/>
      <c r="CQD12" s="46"/>
      <c r="CQE12" s="46"/>
      <c r="CQF12" s="46"/>
      <c r="CQG12" s="46"/>
      <c r="CQH12" s="46"/>
      <c r="CQI12" s="46"/>
      <c r="CQJ12" s="46"/>
      <c r="CQK12" s="46"/>
      <c r="CQL12" s="46"/>
      <c r="CQM12" s="46"/>
      <c r="CQN12" s="46"/>
      <c r="CQO12" s="46"/>
      <c r="CQP12" s="46"/>
      <c r="CQQ12" s="46"/>
      <c r="CQR12" s="46"/>
      <c r="CQS12" s="46"/>
      <c r="CQT12" s="46"/>
      <c r="CQU12" s="46"/>
      <c r="CQV12" s="46"/>
      <c r="CQW12" s="46"/>
      <c r="CQX12" s="46"/>
      <c r="CQY12" s="46"/>
      <c r="CQZ12" s="46"/>
      <c r="CRA12" s="46"/>
      <c r="CRB12" s="46"/>
      <c r="CRC12" s="46"/>
      <c r="CRD12" s="46"/>
      <c r="CRE12" s="46"/>
      <c r="CRF12" s="46"/>
      <c r="CRG12" s="46"/>
      <c r="CRH12" s="46"/>
      <c r="CRI12" s="46"/>
      <c r="CRJ12" s="46"/>
      <c r="CRK12" s="46"/>
      <c r="CRL12" s="46"/>
      <c r="CRM12" s="46"/>
      <c r="CRN12" s="46"/>
      <c r="CRO12" s="46"/>
      <c r="CRP12" s="46"/>
      <c r="CRQ12" s="46"/>
      <c r="CRR12" s="46"/>
      <c r="CRS12" s="46"/>
      <c r="CRT12" s="46"/>
      <c r="CRU12" s="46"/>
      <c r="CRV12" s="46"/>
      <c r="CRW12" s="46"/>
      <c r="CRX12" s="46"/>
      <c r="CRY12" s="46"/>
      <c r="CRZ12" s="46"/>
      <c r="CSA12" s="46"/>
      <c r="CSB12" s="46"/>
      <c r="CSC12" s="46"/>
      <c r="CSD12" s="46"/>
      <c r="CSE12" s="46"/>
      <c r="CSF12" s="46"/>
      <c r="CSG12" s="46"/>
      <c r="CSH12" s="46"/>
      <c r="CSI12" s="46"/>
      <c r="CSJ12" s="46"/>
      <c r="CSK12" s="46"/>
      <c r="CSL12" s="46"/>
      <c r="CSM12" s="46"/>
      <c r="CSN12" s="46"/>
      <c r="CSO12" s="46"/>
      <c r="CSP12" s="46"/>
      <c r="CSQ12" s="46"/>
      <c r="CSR12" s="46"/>
      <c r="CSS12" s="46"/>
      <c r="CST12" s="46"/>
      <c r="CSU12" s="46"/>
      <c r="CSV12" s="46"/>
      <c r="CSW12" s="46"/>
      <c r="CSX12" s="46"/>
      <c r="CSY12" s="46"/>
      <c r="CSZ12" s="46"/>
      <c r="CTA12" s="46"/>
      <c r="CTB12" s="46"/>
      <c r="CTC12" s="46"/>
      <c r="CTD12" s="46"/>
      <c r="CTE12" s="46"/>
      <c r="CTF12" s="46"/>
      <c r="CTG12" s="46"/>
      <c r="CTH12" s="46"/>
      <c r="CTI12" s="46"/>
      <c r="CTJ12" s="46"/>
      <c r="CTK12" s="46"/>
      <c r="CTL12" s="46"/>
      <c r="CTM12" s="46"/>
      <c r="CTN12" s="46"/>
      <c r="CTO12" s="46"/>
      <c r="CTP12" s="46"/>
      <c r="CTQ12" s="46"/>
      <c r="CTR12" s="46"/>
      <c r="CTS12" s="46"/>
      <c r="CTT12" s="46"/>
      <c r="CTU12" s="46"/>
      <c r="CTV12" s="46"/>
      <c r="CTW12" s="46"/>
      <c r="CTX12" s="46"/>
      <c r="CTY12" s="46"/>
      <c r="CTZ12" s="46"/>
      <c r="CUA12" s="46"/>
      <c r="CUB12" s="46"/>
      <c r="CUC12" s="46"/>
      <c r="CUD12" s="46"/>
      <c r="CUE12" s="46"/>
      <c r="CUF12" s="46"/>
      <c r="CUG12" s="46"/>
      <c r="CUH12" s="46"/>
      <c r="CUI12" s="46"/>
      <c r="CUJ12" s="46"/>
      <c r="CUK12" s="46"/>
      <c r="CUL12" s="46"/>
      <c r="CUM12" s="46"/>
      <c r="CUN12" s="46"/>
      <c r="CUO12" s="46"/>
      <c r="CUP12" s="46"/>
      <c r="CUQ12" s="46"/>
      <c r="CUR12" s="46"/>
      <c r="CUS12" s="46"/>
      <c r="CUT12" s="46"/>
      <c r="CUU12" s="46"/>
      <c r="CUV12" s="46"/>
      <c r="CUW12" s="46"/>
      <c r="CUX12" s="46"/>
      <c r="CUY12" s="46"/>
      <c r="CUZ12" s="46"/>
      <c r="CVA12" s="46"/>
      <c r="CVB12" s="46"/>
      <c r="CVC12" s="46"/>
      <c r="CVD12" s="46"/>
      <c r="CVE12" s="46"/>
      <c r="CVF12" s="46"/>
      <c r="CVG12" s="46"/>
      <c r="CVH12" s="46"/>
      <c r="CVI12" s="46"/>
      <c r="CVJ12" s="46"/>
      <c r="CVK12" s="46"/>
      <c r="CVL12" s="46"/>
      <c r="CVM12" s="46"/>
      <c r="CVN12" s="46"/>
      <c r="CVO12" s="46"/>
      <c r="CVP12" s="46"/>
      <c r="CVQ12" s="46"/>
      <c r="CVR12" s="46"/>
      <c r="CVS12" s="46"/>
      <c r="CVT12" s="46"/>
      <c r="CVU12" s="46"/>
      <c r="CVV12" s="46"/>
      <c r="CVW12" s="46"/>
      <c r="CVX12" s="46"/>
      <c r="CVY12" s="46"/>
      <c r="CVZ12" s="46"/>
      <c r="CWA12" s="46"/>
      <c r="CWB12" s="46"/>
      <c r="CWC12" s="46"/>
      <c r="CWD12" s="46"/>
      <c r="CWE12" s="46"/>
      <c r="CWF12" s="46"/>
      <c r="CWG12" s="46"/>
      <c r="CWH12" s="46"/>
      <c r="CWI12" s="46"/>
      <c r="CWJ12" s="46"/>
      <c r="CWK12" s="46"/>
      <c r="CWL12" s="46"/>
      <c r="CWM12" s="46"/>
      <c r="CWN12" s="46"/>
      <c r="CWO12" s="46"/>
      <c r="CWP12" s="46"/>
      <c r="CWQ12" s="46"/>
      <c r="CWR12" s="46"/>
      <c r="CWS12" s="46"/>
      <c r="CWT12" s="46"/>
      <c r="CWU12" s="46"/>
      <c r="CWV12" s="46"/>
      <c r="CWW12" s="46"/>
      <c r="CWX12" s="46"/>
      <c r="CWY12" s="46"/>
      <c r="CWZ12" s="46"/>
      <c r="CXA12" s="46"/>
      <c r="CXB12" s="46"/>
      <c r="CXC12" s="46"/>
      <c r="CXD12" s="46"/>
      <c r="CXE12" s="46"/>
      <c r="CXF12" s="46"/>
      <c r="CXG12" s="46"/>
      <c r="CXH12" s="46"/>
      <c r="CXI12" s="46"/>
      <c r="CXJ12" s="46"/>
      <c r="CXK12" s="46"/>
      <c r="CXL12" s="46"/>
      <c r="CXM12" s="46"/>
      <c r="CXN12" s="46"/>
      <c r="CXO12" s="46"/>
      <c r="CXP12" s="46"/>
      <c r="CXQ12" s="46"/>
      <c r="CXR12" s="46"/>
      <c r="CXS12" s="46"/>
      <c r="CXT12" s="46"/>
      <c r="CXU12" s="46"/>
      <c r="CXV12" s="46"/>
      <c r="CXW12" s="46"/>
      <c r="CXX12" s="46"/>
      <c r="CXY12" s="46"/>
      <c r="CXZ12" s="46"/>
      <c r="CYA12" s="46"/>
      <c r="CYB12" s="46"/>
      <c r="CYC12" s="46"/>
      <c r="CYD12" s="46"/>
      <c r="CYE12" s="46"/>
      <c r="CYF12" s="46"/>
      <c r="CYG12" s="46"/>
      <c r="CYH12" s="46"/>
      <c r="CYI12" s="46"/>
      <c r="CYJ12" s="46"/>
      <c r="CYK12" s="46"/>
      <c r="CYL12" s="46"/>
      <c r="CYM12" s="46"/>
      <c r="CYN12" s="46"/>
      <c r="CYO12" s="46"/>
      <c r="CYP12" s="46"/>
      <c r="CYQ12" s="46"/>
      <c r="CYR12" s="46"/>
      <c r="CYS12" s="46"/>
      <c r="CYT12" s="46"/>
      <c r="CYU12" s="46"/>
      <c r="CYV12" s="46"/>
      <c r="CYW12" s="46"/>
      <c r="CYX12" s="46"/>
      <c r="CYY12" s="46"/>
      <c r="CYZ12" s="46"/>
      <c r="CZA12" s="46"/>
      <c r="CZB12" s="46"/>
      <c r="CZC12" s="46"/>
      <c r="CZD12" s="46"/>
      <c r="CZE12" s="46"/>
      <c r="CZF12" s="46"/>
      <c r="CZG12" s="46"/>
      <c r="CZH12" s="46"/>
      <c r="CZI12" s="46"/>
      <c r="CZJ12" s="46"/>
      <c r="CZK12" s="46"/>
      <c r="CZL12" s="46"/>
      <c r="CZM12" s="46"/>
      <c r="CZN12" s="46"/>
      <c r="CZO12" s="46"/>
      <c r="CZP12" s="46"/>
      <c r="CZQ12" s="46"/>
      <c r="CZR12" s="46"/>
      <c r="CZS12" s="46"/>
      <c r="CZT12" s="46"/>
      <c r="CZU12" s="46"/>
      <c r="CZV12" s="46"/>
      <c r="CZW12" s="46"/>
      <c r="CZX12" s="46"/>
      <c r="CZY12" s="46"/>
      <c r="CZZ12" s="46"/>
      <c r="DAA12" s="46"/>
      <c r="DAB12" s="46"/>
      <c r="DAC12" s="46"/>
      <c r="DAD12" s="46"/>
      <c r="DAE12" s="46"/>
      <c r="DAF12" s="46"/>
      <c r="DAG12" s="46"/>
      <c r="DAH12" s="46"/>
      <c r="DAI12" s="46"/>
      <c r="DAJ12" s="46"/>
      <c r="DAK12" s="46"/>
      <c r="DAL12" s="46"/>
      <c r="DAM12" s="46"/>
      <c r="DAN12" s="46"/>
      <c r="DAO12" s="46"/>
      <c r="DAP12" s="46"/>
      <c r="DAQ12" s="46"/>
      <c r="DAR12" s="46"/>
      <c r="DAS12" s="46"/>
      <c r="DAT12" s="46"/>
      <c r="DAU12" s="46"/>
      <c r="DAV12" s="46"/>
      <c r="DAW12" s="46"/>
      <c r="DAX12" s="46"/>
      <c r="DAY12" s="46"/>
      <c r="DAZ12" s="46"/>
      <c r="DBA12" s="46"/>
      <c r="DBB12" s="46"/>
      <c r="DBC12" s="46"/>
      <c r="DBD12" s="46"/>
      <c r="DBE12" s="46"/>
      <c r="DBF12" s="46"/>
      <c r="DBG12" s="46"/>
      <c r="DBH12" s="46"/>
      <c r="DBI12" s="46"/>
      <c r="DBJ12" s="46"/>
      <c r="DBK12" s="46"/>
      <c r="DBL12" s="46"/>
      <c r="DBM12" s="46"/>
      <c r="DBN12" s="46"/>
      <c r="DBO12" s="46"/>
      <c r="DBP12" s="46"/>
      <c r="DBQ12" s="46"/>
      <c r="DBR12" s="46"/>
      <c r="DBS12" s="46"/>
      <c r="DBT12" s="46"/>
      <c r="DBU12" s="46"/>
      <c r="DBV12" s="46"/>
      <c r="DBW12" s="46"/>
      <c r="DBX12" s="46"/>
      <c r="DBY12" s="46"/>
      <c r="DBZ12" s="46"/>
      <c r="DCA12" s="46"/>
      <c r="DCB12" s="46"/>
      <c r="DCC12" s="46"/>
      <c r="DCD12" s="46"/>
      <c r="DCE12" s="46"/>
      <c r="DCF12" s="46"/>
      <c r="DCG12" s="46"/>
      <c r="DCH12" s="46"/>
      <c r="DCI12" s="46"/>
      <c r="DCJ12" s="46"/>
      <c r="DCK12" s="46"/>
      <c r="DCL12" s="46"/>
      <c r="DCM12" s="46"/>
      <c r="DCN12" s="46"/>
      <c r="DCO12" s="46"/>
      <c r="DCP12" s="46"/>
      <c r="DCQ12" s="46"/>
      <c r="DCR12" s="46"/>
      <c r="DCS12" s="46"/>
      <c r="DCT12" s="46"/>
      <c r="DCU12" s="46"/>
      <c r="DCV12" s="46"/>
      <c r="DCW12" s="46"/>
      <c r="DCX12" s="46"/>
      <c r="DCY12" s="46"/>
      <c r="DCZ12" s="46"/>
      <c r="DDA12" s="46"/>
      <c r="DDB12" s="46"/>
      <c r="DDC12" s="46"/>
      <c r="DDD12" s="46"/>
      <c r="DDE12" s="46"/>
      <c r="DDF12" s="46"/>
      <c r="DDG12" s="46"/>
      <c r="DDH12" s="46"/>
      <c r="DDI12" s="46"/>
      <c r="DDJ12" s="46"/>
      <c r="DDK12" s="46"/>
      <c r="DDL12" s="46"/>
      <c r="DDM12" s="46"/>
      <c r="DDN12" s="46"/>
      <c r="DDO12" s="46"/>
      <c r="DDP12" s="46"/>
      <c r="DDQ12" s="46"/>
      <c r="DDR12" s="46"/>
      <c r="DDS12" s="46"/>
      <c r="DDT12" s="46"/>
      <c r="DDU12" s="46"/>
      <c r="DDV12" s="46"/>
      <c r="DDW12" s="46"/>
      <c r="DDX12" s="46"/>
      <c r="DDY12" s="46"/>
      <c r="DDZ12" s="46"/>
      <c r="DEA12" s="46"/>
      <c r="DEB12" s="46"/>
      <c r="DEC12" s="46"/>
      <c r="DED12" s="46"/>
      <c r="DEE12" s="46"/>
      <c r="DEF12" s="46"/>
      <c r="DEG12" s="46"/>
      <c r="DEH12" s="46"/>
      <c r="DEI12" s="46"/>
      <c r="DEJ12" s="46"/>
      <c r="DEK12" s="46"/>
      <c r="DEL12" s="46"/>
      <c r="DEM12" s="46"/>
      <c r="DEN12" s="46"/>
      <c r="DEO12" s="46"/>
      <c r="DEP12" s="46"/>
      <c r="DEQ12" s="46"/>
      <c r="DER12" s="46"/>
      <c r="DES12" s="46"/>
      <c r="DET12" s="46"/>
      <c r="DEU12" s="46"/>
      <c r="DEV12" s="46"/>
      <c r="DEW12" s="46"/>
      <c r="DEX12" s="46"/>
      <c r="DEY12" s="46"/>
      <c r="DEZ12" s="46"/>
      <c r="DFA12" s="46"/>
      <c r="DFB12" s="46"/>
      <c r="DFC12" s="46"/>
      <c r="DFD12" s="46"/>
      <c r="DFE12" s="46"/>
      <c r="DFF12" s="46"/>
      <c r="DFG12" s="46"/>
      <c r="DFH12" s="46"/>
      <c r="DFI12" s="46"/>
      <c r="DFJ12" s="46"/>
      <c r="DFK12" s="46"/>
      <c r="DFL12" s="46"/>
      <c r="DFM12" s="46"/>
      <c r="DFN12" s="46"/>
      <c r="DFO12" s="46"/>
      <c r="DFP12" s="46"/>
      <c r="DFQ12" s="46"/>
      <c r="DFR12" s="46"/>
      <c r="DFS12" s="46"/>
      <c r="DFT12" s="46"/>
      <c r="DFU12" s="46"/>
      <c r="DFV12" s="46"/>
      <c r="DFW12" s="46"/>
      <c r="DFX12" s="46"/>
      <c r="DFY12" s="46"/>
      <c r="DFZ12" s="46"/>
      <c r="DGA12" s="46"/>
      <c r="DGB12" s="46"/>
      <c r="DGC12" s="46"/>
      <c r="DGD12" s="46"/>
      <c r="DGE12" s="46"/>
      <c r="DGF12" s="46"/>
      <c r="DGG12" s="46"/>
      <c r="DGH12" s="46"/>
      <c r="DGI12" s="46"/>
      <c r="DGJ12" s="46"/>
      <c r="DGK12" s="46"/>
      <c r="DGL12" s="46"/>
      <c r="DGM12" s="46"/>
      <c r="DGN12" s="46"/>
      <c r="DGO12" s="46"/>
      <c r="DGP12" s="46"/>
      <c r="DGQ12" s="46"/>
      <c r="DGR12" s="46"/>
      <c r="DGS12" s="46"/>
      <c r="DGT12" s="46"/>
      <c r="DGU12" s="46"/>
      <c r="DGV12" s="46"/>
      <c r="DGW12" s="46"/>
      <c r="DGX12" s="46"/>
      <c r="DGY12" s="46"/>
      <c r="DGZ12" s="46"/>
      <c r="DHA12" s="46"/>
      <c r="DHB12" s="46"/>
      <c r="DHC12" s="46"/>
      <c r="DHD12" s="46"/>
      <c r="DHE12" s="46"/>
      <c r="DHF12" s="46"/>
      <c r="DHG12" s="46"/>
      <c r="DHH12" s="46"/>
      <c r="DHI12" s="46"/>
      <c r="DHJ12" s="46"/>
      <c r="DHK12" s="46"/>
      <c r="DHL12" s="46"/>
      <c r="DHM12" s="46"/>
      <c r="DHN12" s="46"/>
      <c r="DHO12" s="46"/>
      <c r="DHP12" s="46"/>
      <c r="DHQ12" s="46"/>
      <c r="DHR12" s="46"/>
      <c r="DHS12" s="46"/>
      <c r="DHT12" s="46"/>
      <c r="DHU12" s="46"/>
      <c r="DHV12" s="46"/>
      <c r="DHW12" s="46"/>
      <c r="DHX12" s="46"/>
      <c r="DHY12" s="46"/>
      <c r="DHZ12" s="46"/>
      <c r="DIA12" s="46"/>
      <c r="DIB12" s="46"/>
      <c r="DIC12" s="46"/>
      <c r="DID12" s="46"/>
      <c r="DIE12" s="46"/>
      <c r="DIF12" s="46"/>
      <c r="DIG12" s="46"/>
      <c r="DIH12" s="46"/>
      <c r="DII12" s="46"/>
      <c r="DIJ12" s="46"/>
      <c r="DIK12" s="46"/>
      <c r="DIL12" s="46"/>
      <c r="DIM12" s="46"/>
      <c r="DIN12" s="46"/>
      <c r="DIO12" s="46"/>
      <c r="DIP12" s="46"/>
      <c r="DIQ12" s="46"/>
      <c r="DIR12" s="46"/>
      <c r="DIS12" s="46"/>
      <c r="DIT12" s="46"/>
      <c r="DIU12" s="46"/>
      <c r="DIV12" s="46"/>
      <c r="DIW12" s="46"/>
      <c r="DIX12" s="46"/>
      <c r="DIY12" s="46"/>
      <c r="DIZ12" s="46"/>
      <c r="DJA12" s="46"/>
      <c r="DJB12" s="46"/>
      <c r="DJC12" s="46"/>
      <c r="DJD12" s="46"/>
      <c r="DJE12" s="46"/>
      <c r="DJF12" s="46"/>
      <c r="DJG12" s="46"/>
      <c r="DJH12" s="46"/>
      <c r="DJI12" s="46"/>
      <c r="DJJ12" s="46"/>
      <c r="DJK12" s="46"/>
      <c r="DJL12" s="46"/>
      <c r="DJM12" s="46"/>
      <c r="DJN12" s="46"/>
      <c r="DJO12" s="46"/>
      <c r="DJP12" s="46"/>
      <c r="DJQ12" s="46"/>
      <c r="DJR12" s="46"/>
      <c r="DJS12" s="46"/>
      <c r="DJT12" s="46"/>
      <c r="DJU12" s="46"/>
      <c r="DJV12" s="46"/>
      <c r="DJW12" s="46"/>
      <c r="DJX12" s="46"/>
      <c r="DJY12" s="46"/>
      <c r="DJZ12" s="46"/>
      <c r="DKA12" s="46"/>
      <c r="DKB12" s="46"/>
      <c r="DKC12" s="46"/>
      <c r="DKD12" s="46"/>
      <c r="DKE12" s="46"/>
      <c r="DKF12" s="46"/>
      <c r="DKG12" s="46"/>
      <c r="DKH12" s="46"/>
      <c r="DKI12" s="46"/>
      <c r="DKJ12" s="46"/>
      <c r="DKK12" s="46"/>
      <c r="DKL12" s="46"/>
      <c r="DKM12" s="46"/>
      <c r="DKN12" s="46"/>
      <c r="DKO12" s="46"/>
      <c r="DKP12" s="46"/>
      <c r="DKQ12" s="46"/>
      <c r="DKR12" s="46"/>
      <c r="DKS12" s="46"/>
      <c r="DKT12" s="46"/>
      <c r="DKU12" s="46"/>
      <c r="DKV12" s="46"/>
      <c r="DKW12" s="46"/>
      <c r="DKX12" s="46"/>
      <c r="DKY12" s="46"/>
      <c r="DKZ12" s="46"/>
      <c r="DLA12" s="46"/>
      <c r="DLB12" s="46"/>
      <c r="DLC12" s="46"/>
      <c r="DLD12" s="46"/>
      <c r="DLE12" s="46"/>
      <c r="DLF12" s="46"/>
      <c r="DLG12" s="46"/>
      <c r="DLH12" s="46"/>
      <c r="DLI12" s="46"/>
      <c r="DLJ12" s="46"/>
      <c r="DLK12" s="46"/>
      <c r="DLL12" s="46"/>
      <c r="DLM12" s="46"/>
      <c r="DLN12" s="46"/>
      <c r="DLO12" s="46"/>
      <c r="DLP12" s="46"/>
      <c r="DLQ12" s="46"/>
      <c r="DLR12" s="46"/>
      <c r="DLS12" s="46"/>
      <c r="DLT12" s="46"/>
      <c r="DLU12" s="46"/>
      <c r="DLV12" s="46"/>
      <c r="DLW12" s="46"/>
      <c r="DLX12" s="46"/>
      <c r="DLY12" s="46"/>
      <c r="DLZ12" s="46"/>
      <c r="DMA12" s="46"/>
      <c r="DMB12" s="46"/>
      <c r="DMC12" s="46"/>
      <c r="DMD12" s="46"/>
      <c r="DME12" s="46"/>
      <c r="DMF12" s="46"/>
      <c r="DMG12" s="46"/>
      <c r="DMH12" s="46"/>
      <c r="DMI12" s="46"/>
      <c r="DMJ12" s="46"/>
      <c r="DMK12" s="46"/>
      <c r="DML12" s="46"/>
      <c r="DMM12" s="46"/>
      <c r="DMN12" s="46"/>
      <c r="DMO12" s="46"/>
      <c r="DMP12" s="46"/>
      <c r="DMQ12" s="46"/>
      <c r="DMR12" s="46"/>
      <c r="DMS12" s="46"/>
      <c r="DMT12" s="46"/>
      <c r="DMU12" s="46"/>
      <c r="DMV12" s="46"/>
      <c r="DMW12" s="46"/>
      <c r="DMX12" s="46"/>
      <c r="DMY12" s="46"/>
      <c r="DMZ12" s="46"/>
      <c r="DNA12" s="46"/>
      <c r="DNB12" s="46"/>
      <c r="DNC12" s="46"/>
      <c r="DND12" s="46"/>
      <c r="DNE12" s="46"/>
      <c r="DNF12" s="46"/>
      <c r="DNG12" s="46"/>
      <c r="DNH12" s="46"/>
      <c r="DNI12" s="46"/>
      <c r="DNJ12" s="46"/>
      <c r="DNK12" s="46"/>
      <c r="DNL12" s="46"/>
      <c r="DNM12" s="46"/>
      <c r="DNN12" s="46"/>
      <c r="DNO12" s="46"/>
      <c r="DNP12" s="46"/>
      <c r="DNQ12" s="46"/>
      <c r="DNR12" s="46"/>
      <c r="DNS12" s="46"/>
      <c r="DNT12" s="46"/>
      <c r="DNU12" s="46"/>
      <c r="DNV12" s="46"/>
      <c r="DNW12" s="46"/>
      <c r="DNX12" s="46"/>
      <c r="DNY12" s="46"/>
      <c r="DNZ12" s="46"/>
      <c r="DOA12" s="46"/>
      <c r="DOB12" s="46"/>
      <c r="DOC12" s="46"/>
      <c r="DOD12" s="46"/>
      <c r="DOE12" s="46"/>
      <c r="DOF12" s="46"/>
      <c r="DOG12" s="46"/>
      <c r="DOH12" s="46"/>
      <c r="DOI12" s="46"/>
      <c r="DOJ12" s="46"/>
      <c r="DOK12" s="46"/>
      <c r="DOL12" s="46"/>
      <c r="DOM12" s="46"/>
      <c r="DON12" s="46"/>
      <c r="DOO12" s="46"/>
      <c r="DOP12" s="46"/>
      <c r="DOQ12" s="46"/>
      <c r="DOR12" s="46"/>
      <c r="DOS12" s="46"/>
      <c r="DOT12" s="46"/>
      <c r="DOU12" s="46"/>
      <c r="DOV12" s="46"/>
      <c r="DOW12" s="46"/>
      <c r="DOX12" s="46"/>
      <c r="DOY12" s="46"/>
      <c r="DOZ12" s="46"/>
      <c r="DPA12" s="46"/>
      <c r="DPB12" s="46"/>
      <c r="DPC12" s="46"/>
      <c r="DPD12" s="46"/>
      <c r="DPE12" s="46"/>
      <c r="DPF12" s="46"/>
      <c r="DPG12" s="46"/>
      <c r="DPH12" s="46"/>
      <c r="DPI12" s="46"/>
      <c r="DPJ12" s="46"/>
      <c r="DPK12" s="46"/>
      <c r="DPL12" s="46"/>
      <c r="DPM12" s="46"/>
      <c r="DPN12" s="46"/>
      <c r="DPO12" s="46"/>
      <c r="DPP12" s="46"/>
      <c r="DPQ12" s="46"/>
      <c r="DPR12" s="46"/>
      <c r="DPS12" s="46"/>
      <c r="DPT12" s="46"/>
      <c r="DPU12" s="46"/>
      <c r="DPV12" s="46"/>
      <c r="DPW12" s="46"/>
      <c r="DPX12" s="46"/>
      <c r="DPY12" s="46"/>
      <c r="DPZ12" s="46"/>
      <c r="DQA12" s="46"/>
      <c r="DQB12" s="46"/>
      <c r="DQC12" s="46"/>
      <c r="DQD12" s="46"/>
      <c r="DQE12" s="46"/>
      <c r="DQF12" s="46"/>
      <c r="DQG12" s="46"/>
      <c r="DQH12" s="46"/>
      <c r="DQI12" s="46"/>
      <c r="DQJ12" s="46"/>
      <c r="DQK12" s="46"/>
      <c r="DQL12" s="46"/>
      <c r="DQM12" s="46"/>
      <c r="DQN12" s="46"/>
      <c r="DQO12" s="46"/>
      <c r="DQP12" s="46"/>
      <c r="DQQ12" s="46"/>
      <c r="DQR12" s="46"/>
      <c r="DQS12" s="46"/>
      <c r="DQT12" s="46"/>
      <c r="DQU12" s="46"/>
      <c r="DQV12" s="46"/>
      <c r="DQW12" s="46"/>
      <c r="DQX12" s="46"/>
      <c r="DQY12" s="46"/>
      <c r="DQZ12" s="46"/>
      <c r="DRA12" s="46"/>
      <c r="DRB12" s="46"/>
      <c r="DRC12" s="46"/>
      <c r="DRD12" s="46"/>
      <c r="DRE12" s="46"/>
      <c r="DRF12" s="46"/>
      <c r="DRG12" s="46"/>
      <c r="DRH12" s="46"/>
      <c r="DRI12" s="46"/>
      <c r="DRJ12" s="46"/>
      <c r="DRK12" s="46"/>
      <c r="DRL12" s="46"/>
      <c r="DRM12" s="46"/>
      <c r="DRN12" s="46"/>
      <c r="DRO12" s="46"/>
      <c r="DRP12" s="46"/>
      <c r="DRQ12" s="46"/>
      <c r="DRR12" s="46"/>
      <c r="DRS12" s="46"/>
      <c r="DRT12" s="46"/>
      <c r="DRU12" s="46"/>
      <c r="DRV12" s="46"/>
      <c r="DRW12" s="46"/>
      <c r="DRX12" s="46"/>
      <c r="DRY12" s="46"/>
      <c r="DRZ12" s="46"/>
      <c r="DSA12" s="46"/>
      <c r="DSB12" s="46"/>
      <c r="DSC12" s="46"/>
      <c r="DSD12" s="46"/>
      <c r="DSE12" s="46"/>
      <c r="DSF12" s="46"/>
      <c r="DSG12" s="46"/>
      <c r="DSH12" s="46"/>
      <c r="DSI12" s="46"/>
      <c r="DSJ12" s="46"/>
      <c r="DSK12" s="46"/>
      <c r="DSL12" s="46"/>
      <c r="DSM12" s="46"/>
      <c r="DSN12" s="46"/>
      <c r="DSO12" s="46"/>
      <c r="DSP12" s="46"/>
      <c r="DSQ12" s="46"/>
      <c r="DSR12" s="46"/>
      <c r="DSS12" s="46"/>
      <c r="DST12" s="46"/>
      <c r="DSU12" s="46"/>
      <c r="DSV12" s="46"/>
      <c r="DSW12" s="46"/>
      <c r="DSX12" s="46"/>
      <c r="DSY12" s="46"/>
      <c r="DSZ12" s="46"/>
      <c r="DTA12" s="46"/>
      <c r="DTB12" s="46"/>
      <c r="DTC12" s="46"/>
      <c r="DTD12" s="46"/>
      <c r="DTE12" s="46"/>
      <c r="DTF12" s="46"/>
      <c r="DTG12" s="46"/>
      <c r="DTH12" s="46"/>
      <c r="DTI12" s="46"/>
      <c r="DTJ12" s="46"/>
      <c r="DTK12" s="46"/>
      <c r="DTL12" s="46"/>
      <c r="DTM12" s="46"/>
      <c r="DTN12" s="46"/>
      <c r="DTO12" s="46"/>
      <c r="DTP12" s="46"/>
      <c r="DTQ12" s="46"/>
      <c r="DTR12" s="46"/>
      <c r="DTS12" s="46"/>
      <c r="DTT12" s="46"/>
      <c r="DTU12" s="46"/>
      <c r="DTV12" s="46"/>
      <c r="DTW12" s="46"/>
      <c r="DTX12" s="46"/>
      <c r="DTY12" s="46"/>
      <c r="DTZ12" s="46"/>
      <c r="DUA12" s="46"/>
      <c r="DUB12" s="46"/>
      <c r="DUC12" s="46"/>
      <c r="DUD12" s="46"/>
      <c r="DUE12" s="46"/>
      <c r="DUF12" s="46"/>
      <c r="DUG12" s="46"/>
      <c r="DUH12" s="46"/>
      <c r="DUI12" s="46"/>
      <c r="DUJ12" s="46"/>
      <c r="DUK12" s="46"/>
      <c r="DUL12" s="46"/>
      <c r="DUM12" s="46"/>
      <c r="DUN12" s="46"/>
      <c r="DUO12" s="46"/>
      <c r="DUP12" s="46"/>
      <c r="DUQ12" s="46"/>
      <c r="DUR12" s="46"/>
      <c r="DUS12" s="46"/>
      <c r="DUT12" s="46"/>
      <c r="DUU12" s="46"/>
      <c r="DUV12" s="46"/>
      <c r="DUW12" s="46"/>
      <c r="DUX12" s="46"/>
      <c r="DUY12" s="46"/>
      <c r="DUZ12" s="46"/>
      <c r="DVA12" s="46"/>
      <c r="DVB12" s="46"/>
      <c r="DVC12" s="46"/>
      <c r="DVD12" s="46"/>
      <c r="DVE12" s="46"/>
      <c r="DVF12" s="46"/>
      <c r="DVG12" s="46"/>
      <c r="DVH12" s="46"/>
      <c r="DVI12" s="46"/>
      <c r="DVJ12" s="46"/>
      <c r="DVK12" s="46"/>
      <c r="DVL12" s="46"/>
      <c r="DVM12" s="46"/>
      <c r="DVN12" s="46"/>
      <c r="DVO12" s="46"/>
      <c r="DVP12" s="46"/>
      <c r="DVQ12" s="46"/>
      <c r="DVR12" s="46"/>
      <c r="DVS12" s="46"/>
      <c r="DVT12" s="46"/>
      <c r="DVU12" s="46"/>
      <c r="DVV12" s="46"/>
      <c r="DVW12" s="46"/>
      <c r="DVX12" s="46"/>
      <c r="DVY12" s="46"/>
      <c r="DVZ12" s="46"/>
      <c r="DWA12" s="46"/>
      <c r="DWB12" s="46"/>
      <c r="DWC12" s="46"/>
      <c r="DWD12" s="46"/>
      <c r="DWE12" s="46"/>
      <c r="DWF12" s="46"/>
      <c r="DWG12" s="46"/>
      <c r="DWH12" s="46"/>
      <c r="DWI12" s="46"/>
      <c r="DWJ12" s="46"/>
      <c r="DWK12" s="46"/>
      <c r="DWL12" s="46"/>
      <c r="DWM12" s="46"/>
      <c r="DWN12" s="46"/>
      <c r="DWO12" s="46"/>
      <c r="DWP12" s="46"/>
      <c r="DWQ12" s="46"/>
      <c r="DWR12" s="46"/>
      <c r="DWS12" s="46"/>
      <c r="DWT12" s="46"/>
      <c r="DWU12" s="46"/>
      <c r="DWV12" s="46"/>
      <c r="DWW12" s="46"/>
      <c r="DWX12" s="46"/>
      <c r="DWY12" s="46"/>
      <c r="DWZ12" s="46"/>
      <c r="DXA12" s="46"/>
      <c r="DXB12" s="46"/>
      <c r="DXC12" s="46"/>
      <c r="DXD12" s="46"/>
      <c r="DXE12" s="46"/>
      <c r="DXF12" s="46"/>
      <c r="DXG12" s="46"/>
      <c r="DXH12" s="46"/>
      <c r="DXI12" s="46"/>
      <c r="DXJ12" s="46"/>
      <c r="DXK12" s="46"/>
      <c r="DXL12" s="46"/>
      <c r="DXM12" s="46"/>
      <c r="DXN12" s="46"/>
      <c r="DXO12" s="46"/>
      <c r="DXP12" s="46"/>
      <c r="DXQ12" s="46"/>
      <c r="DXR12" s="46"/>
      <c r="DXS12" s="46"/>
      <c r="DXT12" s="46"/>
      <c r="DXU12" s="46"/>
      <c r="DXV12" s="46"/>
      <c r="DXW12" s="46"/>
      <c r="DXX12" s="46"/>
      <c r="DXY12" s="46"/>
      <c r="DXZ12" s="46"/>
      <c r="DYA12" s="46"/>
      <c r="DYB12" s="46"/>
      <c r="DYC12" s="46"/>
      <c r="DYD12" s="46"/>
      <c r="DYE12" s="46"/>
      <c r="DYF12" s="46"/>
      <c r="DYG12" s="46"/>
      <c r="DYH12" s="46"/>
      <c r="DYI12" s="46"/>
      <c r="DYJ12" s="46"/>
      <c r="DYK12" s="46"/>
      <c r="DYL12" s="46"/>
      <c r="DYM12" s="46"/>
      <c r="DYN12" s="46"/>
      <c r="DYO12" s="46"/>
      <c r="DYP12" s="46"/>
      <c r="DYQ12" s="46"/>
      <c r="DYR12" s="46"/>
      <c r="DYS12" s="46"/>
      <c r="DYT12" s="46"/>
      <c r="DYU12" s="46"/>
      <c r="DYV12" s="46"/>
      <c r="DYW12" s="46"/>
      <c r="DYX12" s="46"/>
      <c r="DYY12" s="46"/>
      <c r="DYZ12" s="46"/>
      <c r="DZA12" s="46"/>
      <c r="DZB12" s="46"/>
      <c r="DZC12" s="46"/>
      <c r="DZD12" s="46"/>
      <c r="DZE12" s="46"/>
      <c r="DZF12" s="46"/>
      <c r="DZG12" s="46"/>
      <c r="DZH12" s="46"/>
      <c r="DZI12" s="46"/>
      <c r="DZJ12" s="46"/>
      <c r="DZK12" s="46"/>
      <c r="DZL12" s="46"/>
      <c r="DZM12" s="46"/>
      <c r="DZN12" s="46"/>
      <c r="DZO12" s="46"/>
      <c r="DZP12" s="46"/>
      <c r="DZQ12" s="46"/>
      <c r="DZR12" s="46"/>
      <c r="DZS12" s="46"/>
      <c r="DZT12" s="46"/>
      <c r="DZU12" s="46"/>
      <c r="DZV12" s="46"/>
      <c r="DZW12" s="46"/>
      <c r="DZX12" s="46"/>
      <c r="DZY12" s="46"/>
      <c r="DZZ12" s="46"/>
      <c r="EAA12" s="46"/>
      <c r="EAB12" s="46"/>
      <c r="EAC12" s="46"/>
      <c r="EAD12" s="46"/>
      <c r="EAE12" s="46"/>
      <c r="EAF12" s="46"/>
      <c r="EAG12" s="46"/>
      <c r="EAH12" s="46"/>
      <c r="EAI12" s="46"/>
      <c r="EAJ12" s="46"/>
      <c r="EAK12" s="46"/>
      <c r="EAL12" s="46"/>
      <c r="EAM12" s="46"/>
      <c r="EAN12" s="46"/>
      <c r="EAO12" s="46"/>
      <c r="EAP12" s="46"/>
      <c r="EAQ12" s="46"/>
      <c r="EAR12" s="46"/>
      <c r="EAS12" s="46"/>
      <c r="EAT12" s="46"/>
      <c r="EAU12" s="46"/>
      <c r="EAV12" s="46"/>
      <c r="EAW12" s="46"/>
      <c r="EAX12" s="46"/>
      <c r="EAY12" s="46"/>
      <c r="EAZ12" s="46"/>
      <c r="EBA12" s="46"/>
      <c r="EBB12" s="46"/>
      <c r="EBC12" s="46"/>
      <c r="EBD12" s="46"/>
      <c r="EBE12" s="46"/>
      <c r="EBF12" s="46"/>
      <c r="EBG12" s="46"/>
      <c r="EBH12" s="46"/>
      <c r="EBI12" s="46"/>
      <c r="EBJ12" s="46"/>
      <c r="EBK12" s="46"/>
      <c r="EBL12" s="46"/>
      <c r="EBM12" s="46"/>
      <c r="EBN12" s="46"/>
      <c r="EBO12" s="46"/>
      <c r="EBP12" s="46"/>
      <c r="EBQ12" s="46"/>
      <c r="EBR12" s="46"/>
      <c r="EBS12" s="46"/>
      <c r="EBT12" s="46"/>
      <c r="EBU12" s="46"/>
      <c r="EBV12" s="46"/>
      <c r="EBW12" s="46"/>
      <c r="EBX12" s="46"/>
      <c r="EBY12" s="46"/>
      <c r="EBZ12" s="46"/>
      <c r="ECA12" s="46"/>
      <c r="ECB12" s="46"/>
      <c r="ECC12" s="46"/>
      <c r="ECD12" s="46"/>
      <c r="ECE12" s="46"/>
      <c r="ECF12" s="46"/>
      <c r="ECG12" s="46"/>
      <c r="ECH12" s="46"/>
      <c r="ECI12" s="46"/>
      <c r="ECJ12" s="46"/>
      <c r="ECK12" s="46"/>
      <c r="ECL12" s="46"/>
      <c r="ECM12" s="46"/>
      <c r="ECN12" s="46"/>
      <c r="ECO12" s="46"/>
      <c r="ECP12" s="46"/>
      <c r="ECQ12" s="46"/>
      <c r="ECR12" s="46"/>
      <c r="ECS12" s="46"/>
      <c r="ECT12" s="46"/>
      <c r="ECU12" s="46"/>
      <c r="ECV12" s="46"/>
      <c r="ECW12" s="46"/>
      <c r="ECX12" s="46"/>
      <c r="ECY12" s="46"/>
      <c r="ECZ12" s="46"/>
      <c r="EDA12" s="46"/>
      <c r="EDB12" s="46"/>
      <c r="EDC12" s="46"/>
      <c r="EDD12" s="46"/>
      <c r="EDE12" s="46"/>
      <c r="EDF12" s="46"/>
      <c r="EDG12" s="46"/>
      <c r="EDH12" s="46"/>
      <c r="EDI12" s="46"/>
      <c r="EDJ12" s="46"/>
      <c r="EDK12" s="46"/>
      <c r="EDL12" s="46"/>
      <c r="EDM12" s="46"/>
      <c r="EDN12" s="46"/>
      <c r="EDO12" s="46"/>
      <c r="EDP12" s="46"/>
      <c r="EDQ12" s="46"/>
      <c r="EDR12" s="46"/>
      <c r="EDS12" s="46"/>
      <c r="EDT12" s="46"/>
      <c r="EDU12" s="46"/>
      <c r="EDV12" s="46"/>
      <c r="EDW12" s="46"/>
      <c r="EDX12" s="46"/>
      <c r="EDY12" s="46"/>
      <c r="EDZ12" s="46"/>
      <c r="EEA12" s="46"/>
      <c r="EEB12" s="46"/>
      <c r="EEC12" s="46"/>
      <c r="EED12" s="46"/>
      <c r="EEE12" s="46"/>
      <c r="EEF12" s="46"/>
      <c r="EEG12" s="46"/>
      <c r="EEH12" s="46"/>
      <c r="EEI12" s="46"/>
      <c r="EEJ12" s="46"/>
      <c r="EEK12" s="46"/>
      <c r="EEL12" s="46"/>
      <c r="EEM12" s="46"/>
      <c r="EEN12" s="46"/>
      <c r="EEO12" s="46"/>
      <c r="EEP12" s="46"/>
      <c r="EEQ12" s="46"/>
      <c r="EER12" s="46"/>
      <c r="EES12" s="46"/>
      <c r="EET12" s="46"/>
      <c r="EEU12" s="46"/>
      <c r="EEV12" s="46"/>
      <c r="EEW12" s="46"/>
      <c r="EEX12" s="46"/>
      <c r="EEY12" s="46"/>
      <c r="EEZ12" s="46"/>
      <c r="EFA12" s="46"/>
      <c r="EFB12" s="46"/>
      <c r="EFC12" s="46"/>
      <c r="EFD12" s="46"/>
      <c r="EFE12" s="46"/>
      <c r="EFF12" s="46"/>
      <c r="EFG12" s="46"/>
      <c r="EFH12" s="46"/>
      <c r="EFI12" s="46"/>
      <c r="EFJ12" s="46"/>
      <c r="EFK12" s="46"/>
      <c r="EFL12" s="46"/>
      <c r="EFM12" s="46"/>
      <c r="EFN12" s="46"/>
      <c r="EFO12" s="46"/>
      <c r="EFP12" s="46"/>
      <c r="EFQ12" s="46"/>
      <c r="EFR12" s="46"/>
      <c r="EFS12" s="46"/>
      <c r="EFT12" s="46"/>
      <c r="EFU12" s="46"/>
      <c r="EFV12" s="46"/>
      <c r="EFW12" s="46"/>
      <c r="EFX12" s="46"/>
      <c r="EFY12" s="46"/>
      <c r="EFZ12" s="46"/>
      <c r="EGA12" s="46"/>
      <c r="EGB12" s="46"/>
      <c r="EGC12" s="46"/>
      <c r="EGD12" s="46"/>
      <c r="EGE12" s="46"/>
      <c r="EGF12" s="46"/>
      <c r="EGG12" s="46"/>
      <c r="EGH12" s="46"/>
      <c r="EGI12" s="46"/>
      <c r="EGJ12" s="46"/>
      <c r="EGK12" s="46"/>
      <c r="EGL12" s="46"/>
      <c r="EGM12" s="46"/>
      <c r="EGN12" s="46"/>
      <c r="EGO12" s="46"/>
      <c r="EGP12" s="46"/>
      <c r="EGQ12" s="46"/>
      <c r="EGR12" s="46"/>
      <c r="EGS12" s="46"/>
      <c r="EGT12" s="46"/>
      <c r="EGU12" s="46"/>
      <c r="EGV12" s="46"/>
      <c r="EGW12" s="46"/>
      <c r="EGX12" s="46"/>
      <c r="EGY12" s="46"/>
      <c r="EGZ12" s="46"/>
      <c r="EHA12" s="46"/>
      <c r="EHB12" s="46"/>
      <c r="EHC12" s="46"/>
      <c r="EHD12" s="46"/>
      <c r="EHE12" s="46"/>
      <c r="EHF12" s="46"/>
      <c r="EHG12" s="46"/>
      <c r="EHH12" s="46"/>
      <c r="EHI12" s="46"/>
      <c r="EHJ12" s="46"/>
      <c r="EHK12" s="46"/>
      <c r="EHL12" s="46"/>
      <c r="EHM12" s="46"/>
      <c r="EHN12" s="46"/>
      <c r="EHO12" s="46"/>
      <c r="EHP12" s="46"/>
      <c r="EHQ12" s="46"/>
      <c r="EHR12" s="46"/>
      <c r="EHS12" s="46"/>
      <c r="EHT12" s="46"/>
      <c r="EHU12" s="46"/>
      <c r="EHV12" s="46"/>
      <c r="EHW12" s="46"/>
      <c r="EHX12" s="46"/>
      <c r="EHY12" s="46"/>
      <c r="EHZ12" s="46"/>
      <c r="EIA12" s="46"/>
      <c r="EIB12" s="46"/>
      <c r="EIC12" s="46"/>
      <c r="EID12" s="46"/>
      <c r="EIE12" s="46"/>
      <c r="EIF12" s="46"/>
      <c r="EIG12" s="46"/>
      <c r="EIH12" s="46"/>
      <c r="EII12" s="46"/>
      <c r="EIJ12" s="46"/>
      <c r="EIK12" s="46"/>
      <c r="EIL12" s="46"/>
      <c r="EIM12" s="46"/>
      <c r="EIN12" s="46"/>
      <c r="EIO12" s="46"/>
      <c r="EIP12" s="46"/>
      <c r="EIQ12" s="46"/>
      <c r="EIR12" s="46"/>
      <c r="EIS12" s="46"/>
      <c r="EIT12" s="46"/>
      <c r="EIU12" s="46"/>
      <c r="EIV12" s="46"/>
      <c r="EIW12" s="46"/>
      <c r="EIX12" s="46"/>
      <c r="EIY12" s="46"/>
      <c r="EIZ12" s="46"/>
      <c r="EJA12" s="46"/>
      <c r="EJB12" s="46"/>
      <c r="EJC12" s="46"/>
      <c r="EJD12" s="46"/>
      <c r="EJE12" s="46"/>
      <c r="EJF12" s="46"/>
      <c r="EJG12" s="46"/>
      <c r="EJH12" s="46"/>
      <c r="EJI12" s="46"/>
      <c r="EJJ12" s="46"/>
      <c r="EJK12" s="46"/>
      <c r="EJL12" s="46"/>
      <c r="EJM12" s="46"/>
      <c r="EJN12" s="46"/>
      <c r="EJO12" s="46"/>
      <c r="EJP12" s="46"/>
      <c r="EJQ12" s="46"/>
      <c r="EJR12" s="46"/>
      <c r="EJS12" s="46"/>
      <c r="EJT12" s="46"/>
      <c r="EJU12" s="46"/>
      <c r="EJV12" s="46"/>
      <c r="EJW12" s="46"/>
      <c r="EJX12" s="46"/>
      <c r="EJY12" s="46"/>
      <c r="EJZ12" s="46"/>
      <c r="EKA12" s="46"/>
      <c r="EKB12" s="46"/>
      <c r="EKC12" s="46"/>
      <c r="EKD12" s="46"/>
      <c r="EKE12" s="46"/>
      <c r="EKF12" s="46"/>
      <c r="EKG12" s="46"/>
      <c r="EKH12" s="46"/>
      <c r="EKI12" s="46"/>
      <c r="EKJ12" s="46"/>
      <c r="EKK12" s="46"/>
      <c r="EKL12" s="46"/>
      <c r="EKM12" s="46"/>
      <c r="EKN12" s="46"/>
      <c r="EKO12" s="46"/>
      <c r="EKP12" s="46"/>
      <c r="EKQ12" s="46"/>
      <c r="EKR12" s="46"/>
      <c r="EKS12" s="46"/>
      <c r="EKT12" s="46"/>
      <c r="EKU12" s="46"/>
      <c r="EKV12" s="46"/>
      <c r="EKW12" s="46"/>
      <c r="EKX12" s="46"/>
      <c r="EKY12" s="46"/>
      <c r="EKZ12" s="46"/>
      <c r="ELA12" s="46"/>
      <c r="ELB12" s="46"/>
      <c r="ELC12" s="46"/>
      <c r="ELD12" s="46"/>
      <c r="ELE12" s="46"/>
      <c r="ELF12" s="46"/>
      <c r="ELG12" s="46"/>
      <c r="ELH12" s="46"/>
      <c r="ELI12" s="46"/>
      <c r="ELJ12" s="46"/>
      <c r="ELK12" s="46"/>
      <c r="ELL12" s="46"/>
      <c r="ELM12" s="46"/>
      <c r="ELN12" s="46"/>
      <c r="ELO12" s="46"/>
      <c r="ELP12" s="46"/>
      <c r="ELQ12" s="46"/>
      <c r="ELR12" s="46"/>
      <c r="ELS12" s="46"/>
      <c r="ELT12" s="46"/>
      <c r="ELU12" s="46"/>
      <c r="ELV12" s="46"/>
      <c r="ELW12" s="46"/>
      <c r="ELX12" s="46"/>
      <c r="ELY12" s="46"/>
      <c r="ELZ12" s="46"/>
      <c r="EMA12" s="46"/>
      <c r="EMB12" s="46"/>
      <c r="EMC12" s="46"/>
      <c r="EMD12" s="46"/>
      <c r="EME12" s="46"/>
      <c r="EMF12" s="46"/>
      <c r="EMG12" s="46"/>
      <c r="EMH12" s="46"/>
      <c r="EMI12" s="46"/>
      <c r="EMJ12" s="46"/>
      <c r="EMK12" s="46"/>
      <c r="EML12" s="46"/>
      <c r="EMM12" s="46"/>
      <c r="EMN12" s="46"/>
      <c r="EMO12" s="46"/>
      <c r="EMP12" s="46"/>
      <c r="EMQ12" s="46"/>
      <c r="EMR12" s="46"/>
      <c r="EMS12" s="46"/>
      <c r="EMT12" s="46"/>
      <c r="EMU12" s="46"/>
      <c r="EMV12" s="46"/>
      <c r="EMW12" s="46"/>
      <c r="EMX12" s="46"/>
      <c r="EMY12" s="46"/>
      <c r="EMZ12" s="46"/>
      <c r="ENA12" s="46"/>
      <c r="ENB12" s="46"/>
      <c r="ENC12" s="46"/>
      <c r="END12" s="46"/>
      <c r="ENE12" s="46"/>
      <c r="ENF12" s="46"/>
      <c r="ENG12" s="46"/>
      <c r="ENH12" s="46"/>
      <c r="ENI12" s="46"/>
      <c r="ENJ12" s="46"/>
      <c r="ENK12" s="46"/>
      <c r="ENL12" s="46"/>
      <c r="ENM12" s="46"/>
      <c r="ENN12" s="46"/>
      <c r="ENO12" s="46"/>
      <c r="ENP12" s="46"/>
      <c r="ENQ12" s="46"/>
      <c r="ENR12" s="46"/>
      <c r="ENS12" s="46"/>
      <c r="ENT12" s="46"/>
      <c r="ENU12" s="46"/>
      <c r="ENV12" s="46"/>
      <c r="ENW12" s="46"/>
      <c r="ENX12" s="46"/>
      <c r="ENY12" s="46"/>
      <c r="ENZ12" s="46"/>
      <c r="EOA12" s="46"/>
      <c r="EOB12" s="46"/>
      <c r="EOC12" s="46"/>
      <c r="EOD12" s="46"/>
      <c r="EOE12" s="46"/>
      <c r="EOF12" s="46"/>
      <c r="EOG12" s="46"/>
      <c r="EOH12" s="46"/>
      <c r="EOI12" s="46"/>
      <c r="EOJ12" s="46"/>
      <c r="EOK12" s="46"/>
      <c r="EOL12" s="46"/>
      <c r="EOM12" s="46"/>
      <c r="EON12" s="46"/>
      <c r="EOO12" s="46"/>
      <c r="EOP12" s="46"/>
      <c r="EOQ12" s="46"/>
      <c r="EOR12" s="46"/>
      <c r="EOS12" s="46"/>
      <c r="EOT12" s="46"/>
      <c r="EOU12" s="46"/>
      <c r="EOV12" s="46"/>
      <c r="EOW12" s="46"/>
      <c r="EOX12" s="46"/>
      <c r="EOY12" s="46"/>
      <c r="EOZ12" s="46"/>
      <c r="EPA12" s="46"/>
      <c r="EPB12" s="46"/>
      <c r="EPC12" s="46"/>
      <c r="EPD12" s="46"/>
      <c r="EPE12" s="46"/>
      <c r="EPF12" s="46"/>
      <c r="EPG12" s="46"/>
      <c r="EPH12" s="46"/>
      <c r="EPI12" s="46"/>
      <c r="EPJ12" s="46"/>
      <c r="EPK12" s="46"/>
      <c r="EPL12" s="46"/>
      <c r="EPM12" s="46"/>
      <c r="EPN12" s="46"/>
      <c r="EPO12" s="46"/>
      <c r="EPP12" s="46"/>
      <c r="EPQ12" s="46"/>
      <c r="EPR12" s="46"/>
      <c r="EPS12" s="46"/>
      <c r="EPT12" s="46"/>
      <c r="EPU12" s="46"/>
      <c r="EPV12" s="46"/>
      <c r="EPW12" s="46"/>
      <c r="EPX12" s="46"/>
      <c r="EPY12" s="46"/>
      <c r="EPZ12" s="46"/>
      <c r="EQA12" s="46"/>
      <c r="EQB12" s="46"/>
      <c r="EQC12" s="46"/>
      <c r="EQD12" s="46"/>
      <c r="EQE12" s="46"/>
      <c r="EQF12" s="46"/>
      <c r="EQG12" s="46"/>
      <c r="EQH12" s="46"/>
      <c r="EQI12" s="46"/>
      <c r="EQJ12" s="46"/>
      <c r="EQK12" s="46"/>
      <c r="EQL12" s="46"/>
      <c r="EQM12" s="46"/>
      <c r="EQN12" s="46"/>
      <c r="EQO12" s="46"/>
      <c r="EQP12" s="46"/>
      <c r="EQQ12" s="46"/>
      <c r="EQR12" s="46"/>
      <c r="EQS12" s="46"/>
      <c r="EQT12" s="46"/>
      <c r="EQU12" s="46"/>
      <c r="EQV12" s="46"/>
      <c r="EQW12" s="46"/>
      <c r="EQX12" s="46"/>
      <c r="EQY12" s="46"/>
      <c r="EQZ12" s="46"/>
      <c r="ERA12" s="46"/>
      <c r="ERB12" s="46"/>
      <c r="ERC12" s="46"/>
      <c r="ERD12" s="46"/>
      <c r="ERE12" s="46"/>
      <c r="ERF12" s="46"/>
      <c r="ERG12" s="46"/>
      <c r="ERH12" s="46"/>
      <c r="ERI12" s="46"/>
      <c r="ERJ12" s="46"/>
      <c r="ERK12" s="46"/>
      <c r="ERL12" s="46"/>
      <c r="ERM12" s="46"/>
      <c r="ERN12" s="46"/>
      <c r="ERO12" s="46"/>
      <c r="ERP12" s="46"/>
      <c r="ERQ12" s="46"/>
      <c r="ERR12" s="46"/>
      <c r="ERS12" s="46"/>
      <c r="ERT12" s="46"/>
      <c r="ERU12" s="46"/>
      <c r="ERV12" s="46"/>
      <c r="ERW12" s="46"/>
      <c r="ERX12" s="46"/>
      <c r="ERY12" s="46"/>
      <c r="ERZ12" s="46"/>
      <c r="ESA12" s="46"/>
      <c r="ESB12" s="46"/>
      <c r="ESC12" s="46"/>
      <c r="ESD12" s="46"/>
      <c r="ESE12" s="46"/>
      <c r="ESF12" s="46"/>
      <c r="ESG12" s="46"/>
      <c r="ESH12" s="46"/>
      <c r="ESI12" s="46"/>
      <c r="ESJ12" s="46"/>
      <c r="ESK12" s="46"/>
      <c r="ESL12" s="46"/>
      <c r="ESM12" s="46"/>
      <c r="ESN12" s="46"/>
      <c r="ESO12" s="46"/>
      <c r="ESP12" s="46"/>
      <c r="ESQ12" s="46"/>
      <c r="ESR12" s="46"/>
      <c r="ESS12" s="46"/>
      <c r="EST12" s="46"/>
      <c r="ESU12" s="46"/>
      <c r="ESV12" s="46"/>
      <c r="ESW12" s="46"/>
      <c r="ESX12" s="46"/>
      <c r="ESY12" s="46"/>
      <c r="ESZ12" s="46"/>
      <c r="ETA12" s="46"/>
      <c r="ETB12" s="46"/>
      <c r="ETC12" s="46"/>
      <c r="ETD12" s="46"/>
      <c r="ETE12" s="46"/>
      <c r="ETF12" s="46"/>
      <c r="ETG12" s="46"/>
      <c r="ETH12" s="46"/>
      <c r="ETI12" s="46"/>
      <c r="ETJ12" s="46"/>
      <c r="ETK12" s="46"/>
      <c r="ETL12" s="46"/>
      <c r="ETM12" s="46"/>
      <c r="ETN12" s="46"/>
      <c r="ETO12" s="46"/>
      <c r="ETP12" s="46"/>
      <c r="ETQ12" s="46"/>
      <c r="ETR12" s="46"/>
      <c r="ETS12" s="46"/>
      <c r="ETT12" s="46"/>
      <c r="ETU12" s="46"/>
      <c r="ETV12" s="46"/>
      <c r="ETW12" s="46"/>
      <c r="ETX12" s="46"/>
      <c r="ETY12" s="46"/>
      <c r="ETZ12" s="46"/>
      <c r="EUA12" s="46"/>
      <c r="EUB12" s="46"/>
      <c r="EUC12" s="46"/>
      <c r="EUD12" s="46"/>
      <c r="EUE12" s="46"/>
      <c r="EUF12" s="46"/>
      <c r="EUG12" s="46"/>
      <c r="EUH12" s="46"/>
      <c r="EUI12" s="46"/>
      <c r="EUJ12" s="46"/>
      <c r="EUK12" s="46"/>
      <c r="EUL12" s="46"/>
      <c r="EUM12" s="46"/>
      <c r="EUN12" s="46"/>
      <c r="EUO12" s="46"/>
      <c r="EUP12" s="46"/>
      <c r="EUQ12" s="46"/>
      <c r="EUR12" s="46"/>
      <c r="EUS12" s="46"/>
      <c r="EUT12" s="46"/>
      <c r="EUU12" s="46"/>
      <c r="EUV12" s="46"/>
      <c r="EUW12" s="46"/>
      <c r="EUX12" s="46"/>
      <c r="EUY12" s="46"/>
      <c r="EUZ12" s="46"/>
      <c r="EVA12" s="46"/>
      <c r="EVB12" s="46"/>
      <c r="EVC12" s="46"/>
      <c r="EVD12" s="46"/>
      <c r="EVE12" s="46"/>
      <c r="EVF12" s="46"/>
      <c r="EVG12" s="46"/>
      <c r="EVH12" s="46"/>
      <c r="EVI12" s="46"/>
      <c r="EVJ12" s="46"/>
      <c r="EVK12" s="46"/>
      <c r="EVL12" s="46"/>
      <c r="EVM12" s="46"/>
      <c r="EVN12" s="46"/>
      <c r="EVO12" s="46"/>
      <c r="EVP12" s="46"/>
      <c r="EVQ12" s="46"/>
      <c r="EVR12" s="46"/>
      <c r="EVS12" s="46"/>
      <c r="EVT12" s="46"/>
      <c r="EVU12" s="46"/>
      <c r="EVV12" s="46"/>
      <c r="EVW12" s="46"/>
      <c r="EVX12" s="46"/>
      <c r="EVY12" s="46"/>
      <c r="EVZ12" s="46"/>
      <c r="EWA12" s="46"/>
      <c r="EWB12" s="46"/>
      <c r="EWC12" s="46"/>
      <c r="EWD12" s="46"/>
      <c r="EWE12" s="46"/>
      <c r="EWF12" s="46"/>
      <c r="EWG12" s="46"/>
      <c r="EWH12" s="46"/>
      <c r="EWI12" s="46"/>
      <c r="EWJ12" s="46"/>
      <c r="EWK12" s="46"/>
      <c r="EWL12" s="46"/>
      <c r="EWM12" s="46"/>
      <c r="EWN12" s="46"/>
      <c r="EWO12" s="46"/>
      <c r="EWP12" s="46"/>
      <c r="EWQ12" s="46"/>
      <c r="EWR12" s="46"/>
      <c r="EWS12" s="46"/>
      <c r="EWT12" s="46"/>
      <c r="EWU12" s="46"/>
      <c r="EWV12" s="46"/>
      <c r="EWW12" s="46"/>
      <c r="EWX12" s="46"/>
      <c r="EWY12" s="46"/>
      <c r="EWZ12" s="46"/>
      <c r="EXA12" s="46"/>
      <c r="EXB12" s="46"/>
      <c r="EXC12" s="46"/>
      <c r="EXD12" s="46"/>
      <c r="EXE12" s="46"/>
      <c r="EXF12" s="46"/>
      <c r="EXG12" s="46"/>
      <c r="EXH12" s="46"/>
      <c r="EXI12" s="46"/>
      <c r="EXJ12" s="46"/>
      <c r="EXK12" s="46"/>
      <c r="EXL12" s="46"/>
      <c r="EXM12" s="46"/>
      <c r="EXN12" s="46"/>
      <c r="EXO12" s="46"/>
      <c r="EXP12" s="46"/>
      <c r="EXQ12" s="46"/>
      <c r="EXR12" s="46"/>
      <c r="EXS12" s="46"/>
      <c r="EXT12" s="46"/>
      <c r="EXU12" s="46"/>
      <c r="EXV12" s="46"/>
      <c r="EXW12" s="46"/>
      <c r="EXX12" s="46"/>
      <c r="EXY12" s="46"/>
      <c r="EXZ12" s="46"/>
      <c r="EYA12" s="46"/>
      <c r="EYB12" s="46"/>
      <c r="EYC12" s="46"/>
      <c r="EYD12" s="46"/>
      <c r="EYE12" s="46"/>
      <c r="EYF12" s="46"/>
      <c r="EYG12" s="46"/>
      <c r="EYH12" s="46"/>
      <c r="EYI12" s="46"/>
      <c r="EYJ12" s="46"/>
      <c r="EYK12" s="46"/>
      <c r="EYL12" s="46"/>
      <c r="EYM12" s="46"/>
      <c r="EYN12" s="46"/>
      <c r="EYO12" s="46"/>
      <c r="EYP12" s="46"/>
      <c r="EYQ12" s="46"/>
      <c r="EYR12" s="46"/>
      <c r="EYS12" s="46"/>
      <c r="EYT12" s="46"/>
      <c r="EYU12" s="46"/>
      <c r="EYV12" s="46"/>
      <c r="EYW12" s="46"/>
      <c r="EYX12" s="46"/>
      <c r="EYY12" s="46"/>
      <c r="EYZ12" s="46"/>
      <c r="EZA12" s="46"/>
      <c r="EZB12" s="46"/>
      <c r="EZC12" s="46"/>
      <c r="EZD12" s="46"/>
      <c r="EZE12" s="46"/>
      <c r="EZF12" s="46"/>
      <c r="EZG12" s="46"/>
      <c r="EZH12" s="46"/>
      <c r="EZI12" s="46"/>
      <c r="EZJ12" s="46"/>
      <c r="EZK12" s="46"/>
      <c r="EZL12" s="46"/>
      <c r="EZM12" s="46"/>
      <c r="EZN12" s="46"/>
      <c r="EZO12" s="46"/>
      <c r="EZP12" s="46"/>
      <c r="EZQ12" s="46"/>
      <c r="EZR12" s="46"/>
      <c r="EZS12" s="46"/>
      <c r="EZT12" s="46"/>
      <c r="EZU12" s="46"/>
      <c r="EZV12" s="46"/>
      <c r="EZW12" s="46"/>
      <c r="EZX12" s="46"/>
      <c r="EZY12" s="46"/>
      <c r="EZZ12" s="46"/>
      <c r="FAA12" s="46"/>
      <c r="FAB12" s="46"/>
      <c r="FAC12" s="46"/>
      <c r="FAD12" s="46"/>
      <c r="FAE12" s="46"/>
      <c r="FAF12" s="46"/>
      <c r="FAG12" s="46"/>
      <c r="FAH12" s="46"/>
      <c r="FAI12" s="46"/>
      <c r="FAJ12" s="46"/>
      <c r="FAK12" s="46"/>
      <c r="FAL12" s="46"/>
      <c r="FAM12" s="46"/>
      <c r="FAN12" s="46"/>
      <c r="FAO12" s="46"/>
      <c r="FAP12" s="46"/>
      <c r="FAQ12" s="46"/>
      <c r="FAR12" s="46"/>
      <c r="FAS12" s="46"/>
      <c r="FAT12" s="46"/>
      <c r="FAU12" s="46"/>
      <c r="FAV12" s="46"/>
      <c r="FAW12" s="46"/>
      <c r="FAX12" s="46"/>
      <c r="FAY12" s="46"/>
      <c r="FAZ12" s="46"/>
      <c r="FBA12" s="46"/>
      <c r="FBB12" s="46"/>
      <c r="FBC12" s="46"/>
      <c r="FBD12" s="46"/>
      <c r="FBE12" s="46"/>
      <c r="FBF12" s="46"/>
      <c r="FBG12" s="46"/>
      <c r="FBH12" s="46"/>
      <c r="FBI12" s="46"/>
      <c r="FBJ12" s="46"/>
      <c r="FBK12" s="46"/>
      <c r="FBL12" s="46"/>
      <c r="FBM12" s="46"/>
      <c r="FBN12" s="46"/>
      <c r="FBO12" s="46"/>
      <c r="FBP12" s="46"/>
      <c r="FBQ12" s="46"/>
      <c r="FBR12" s="46"/>
      <c r="FBS12" s="46"/>
      <c r="FBT12" s="46"/>
      <c r="FBU12" s="46"/>
      <c r="FBV12" s="46"/>
      <c r="FBW12" s="46"/>
      <c r="FBX12" s="46"/>
      <c r="FBY12" s="46"/>
      <c r="FBZ12" s="46"/>
      <c r="FCA12" s="46"/>
      <c r="FCB12" s="46"/>
      <c r="FCC12" s="46"/>
      <c r="FCD12" s="46"/>
      <c r="FCE12" s="46"/>
      <c r="FCF12" s="46"/>
      <c r="FCG12" s="46"/>
      <c r="FCH12" s="46"/>
      <c r="FCI12" s="46"/>
      <c r="FCJ12" s="46"/>
      <c r="FCK12" s="46"/>
      <c r="FCL12" s="46"/>
      <c r="FCM12" s="46"/>
      <c r="FCN12" s="46"/>
      <c r="FCO12" s="46"/>
      <c r="FCP12" s="46"/>
      <c r="FCQ12" s="46"/>
      <c r="FCR12" s="46"/>
      <c r="FCS12" s="46"/>
      <c r="FCT12" s="46"/>
      <c r="FCU12" s="46"/>
      <c r="FCV12" s="46"/>
      <c r="FCW12" s="46"/>
      <c r="FCX12" s="46"/>
      <c r="FCY12" s="46"/>
      <c r="FCZ12" s="46"/>
      <c r="FDA12" s="46"/>
      <c r="FDB12" s="46"/>
      <c r="FDC12" s="46"/>
      <c r="FDD12" s="46"/>
      <c r="FDE12" s="46"/>
      <c r="FDF12" s="46"/>
      <c r="FDG12" s="46"/>
      <c r="FDH12" s="46"/>
      <c r="FDI12" s="46"/>
      <c r="FDJ12" s="46"/>
      <c r="FDK12" s="46"/>
      <c r="FDL12" s="46"/>
      <c r="FDM12" s="46"/>
      <c r="FDN12" s="46"/>
      <c r="FDO12" s="46"/>
      <c r="FDP12" s="46"/>
      <c r="FDQ12" s="46"/>
      <c r="FDR12" s="46"/>
      <c r="FDS12" s="46"/>
      <c r="FDT12" s="46"/>
      <c r="FDU12" s="46"/>
      <c r="FDV12" s="46"/>
      <c r="FDW12" s="46"/>
      <c r="FDX12" s="46"/>
      <c r="FDY12" s="46"/>
      <c r="FDZ12" s="46"/>
      <c r="FEA12" s="46"/>
      <c r="FEB12" s="46"/>
      <c r="FEC12" s="46"/>
      <c r="FED12" s="46"/>
      <c r="FEE12" s="46"/>
      <c r="FEF12" s="46"/>
      <c r="FEG12" s="46"/>
      <c r="FEH12" s="46"/>
      <c r="FEI12" s="46"/>
      <c r="FEJ12" s="46"/>
      <c r="FEK12" s="46"/>
      <c r="FEL12" s="46"/>
      <c r="FEM12" s="46"/>
      <c r="FEN12" s="46"/>
      <c r="FEO12" s="46"/>
      <c r="FEP12" s="46"/>
      <c r="FEQ12" s="46"/>
      <c r="FER12" s="46"/>
      <c r="FES12" s="46"/>
      <c r="FET12" s="46"/>
      <c r="FEU12" s="46"/>
      <c r="FEV12" s="46"/>
      <c r="FEW12" s="46"/>
      <c r="FEX12" s="46"/>
      <c r="FEY12" s="46"/>
      <c r="FEZ12" s="46"/>
      <c r="FFA12" s="46"/>
      <c r="FFB12" s="46"/>
      <c r="FFC12" s="46"/>
      <c r="FFD12" s="46"/>
      <c r="FFE12" s="46"/>
      <c r="FFF12" s="46"/>
      <c r="FFG12" s="46"/>
      <c r="FFH12" s="46"/>
      <c r="FFI12" s="46"/>
      <c r="FFJ12" s="46"/>
      <c r="FFK12" s="46"/>
      <c r="FFL12" s="46"/>
      <c r="FFM12" s="46"/>
      <c r="FFN12" s="46"/>
      <c r="FFO12" s="46"/>
      <c r="FFP12" s="46"/>
      <c r="FFQ12" s="46"/>
      <c r="FFR12" s="46"/>
      <c r="FFS12" s="46"/>
      <c r="FFT12" s="46"/>
      <c r="FFU12" s="46"/>
      <c r="FFV12" s="46"/>
      <c r="FFW12" s="46"/>
      <c r="FFX12" s="46"/>
      <c r="FFY12" s="46"/>
      <c r="FFZ12" s="46"/>
      <c r="FGA12" s="46"/>
      <c r="FGB12" s="46"/>
      <c r="FGC12" s="46"/>
      <c r="FGD12" s="46"/>
      <c r="FGE12" s="46"/>
      <c r="FGF12" s="46"/>
      <c r="FGG12" s="46"/>
      <c r="FGH12" s="46"/>
      <c r="FGI12" s="46"/>
      <c r="FGJ12" s="46"/>
      <c r="FGK12" s="46"/>
      <c r="FGL12" s="46"/>
      <c r="FGM12" s="46"/>
      <c r="FGN12" s="46"/>
      <c r="FGO12" s="46"/>
      <c r="FGP12" s="46"/>
      <c r="FGQ12" s="46"/>
      <c r="FGR12" s="46"/>
      <c r="FGS12" s="46"/>
      <c r="FGT12" s="46"/>
      <c r="FGU12" s="46"/>
      <c r="FGV12" s="46"/>
      <c r="FGW12" s="46"/>
      <c r="FGX12" s="46"/>
      <c r="FGY12" s="46"/>
      <c r="FGZ12" s="46"/>
      <c r="FHA12" s="46"/>
      <c r="FHB12" s="46"/>
      <c r="FHC12" s="46"/>
      <c r="FHD12" s="46"/>
      <c r="FHE12" s="46"/>
      <c r="FHF12" s="46"/>
      <c r="FHG12" s="46"/>
      <c r="FHH12" s="46"/>
      <c r="FHI12" s="46"/>
      <c r="FHJ12" s="46"/>
      <c r="FHK12" s="46"/>
      <c r="FHL12" s="46"/>
      <c r="FHM12" s="46"/>
      <c r="FHN12" s="46"/>
      <c r="FHO12" s="46"/>
      <c r="FHP12" s="46"/>
      <c r="FHQ12" s="46"/>
      <c r="FHR12" s="46"/>
      <c r="FHS12" s="46"/>
      <c r="FHT12" s="46"/>
      <c r="FHU12" s="46"/>
      <c r="FHV12" s="46"/>
      <c r="FHW12" s="46"/>
      <c r="FHX12" s="46"/>
      <c r="FHY12" s="46"/>
      <c r="FHZ12" s="46"/>
      <c r="FIA12" s="46"/>
      <c r="FIB12" s="46"/>
      <c r="FIC12" s="46"/>
      <c r="FID12" s="46"/>
      <c r="FIE12" s="46"/>
      <c r="FIF12" s="46"/>
      <c r="FIG12" s="46"/>
      <c r="FIH12" s="46"/>
      <c r="FII12" s="46"/>
      <c r="FIJ12" s="46"/>
      <c r="FIK12" s="46"/>
      <c r="FIL12" s="46"/>
      <c r="FIM12" s="46"/>
      <c r="FIN12" s="46"/>
      <c r="FIO12" s="46"/>
      <c r="FIP12" s="46"/>
      <c r="FIQ12" s="46"/>
      <c r="FIR12" s="46"/>
      <c r="FIS12" s="46"/>
      <c r="FIT12" s="46"/>
      <c r="FIU12" s="46"/>
      <c r="FIV12" s="46"/>
      <c r="FIW12" s="46"/>
      <c r="FIX12" s="46"/>
      <c r="FIY12" s="46"/>
      <c r="FIZ12" s="46"/>
      <c r="FJA12" s="46"/>
      <c r="FJB12" s="46"/>
      <c r="FJC12" s="46"/>
      <c r="FJD12" s="46"/>
      <c r="FJE12" s="46"/>
      <c r="FJF12" s="46"/>
      <c r="FJG12" s="46"/>
      <c r="FJH12" s="46"/>
      <c r="FJI12" s="46"/>
      <c r="FJJ12" s="46"/>
      <c r="FJK12" s="46"/>
      <c r="FJL12" s="46"/>
      <c r="FJM12" s="46"/>
      <c r="FJN12" s="46"/>
      <c r="FJO12" s="46"/>
      <c r="FJP12" s="46"/>
      <c r="FJQ12" s="46"/>
      <c r="FJR12" s="46"/>
      <c r="FJS12" s="46"/>
      <c r="FJT12" s="46"/>
      <c r="FJU12" s="46"/>
      <c r="FJV12" s="46"/>
      <c r="FJW12" s="46"/>
      <c r="FJX12" s="46"/>
      <c r="FJY12" s="46"/>
      <c r="FJZ12" s="46"/>
      <c r="FKA12" s="46"/>
      <c r="FKB12" s="46"/>
      <c r="FKC12" s="46"/>
      <c r="FKD12" s="46"/>
      <c r="FKE12" s="46"/>
      <c r="FKF12" s="46"/>
      <c r="FKG12" s="46"/>
      <c r="FKH12" s="46"/>
      <c r="FKI12" s="46"/>
      <c r="FKJ12" s="46"/>
      <c r="FKK12" s="46"/>
      <c r="FKL12" s="46"/>
      <c r="FKM12" s="46"/>
      <c r="FKN12" s="46"/>
      <c r="FKO12" s="46"/>
      <c r="FKP12" s="46"/>
      <c r="FKQ12" s="46"/>
      <c r="FKR12" s="46"/>
      <c r="FKS12" s="46"/>
      <c r="FKT12" s="46"/>
      <c r="FKU12" s="46"/>
      <c r="FKV12" s="46"/>
      <c r="FKW12" s="46"/>
      <c r="FKX12" s="46"/>
      <c r="FKY12" s="46"/>
      <c r="FKZ12" s="46"/>
      <c r="FLA12" s="46"/>
      <c r="FLB12" s="46"/>
      <c r="FLC12" s="46"/>
      <c r="FLD12" s="46"/>
      <c r="FLE12" s="46"/>
      <c r="FLF12" s="46"/>
      <c r="FLG12" s="46"/>
      <c r="FLH12" s="46"/>
      <c r="FLI12" s="46"/>
      <c r="FLJ12" s="46"/>
      <c r="FLK12" s="46"/>
      <c r="FLL12" s="46"/>
      <c r="FLM12" s="46"/>
      <c r="FLN12" s="46"/>
      <c r="FLO12" s="46"/>
      <c r="FLP12" s="46"/>
      <c r="FLQ12" s="46"/>
      <c r="FLR12" s="46"/>
      <c r="FLS12" s="46"/>
      <c r="FLT12" s="46"/>
      <c r="FLU12" s="46"/>
      <c r="FLV12" s="46"/>
      <c r="FLW12" s="46"/>
      <c r="FLX12" s="46"/>
      <c r="FLY12" s="46"/>
      <c r="FLZ12" s="46"/>
      <c r="FMA12" s="46"/>
      <c r="FMB12" s="46"/>
      <c r="FMC12" s="46"/>
      <c r="FMD12" s="46"/>
      <c r="FME12" s="46"/>
      <c r="FMF12" s="46"/>
      <c r="FMG12" s="46"/>
      <c r="FMH12" s="46"/>
      <c r="FMI12" s="46"/>
      <c r="FMJ12" s="46"/>
      <c r="FMK12" s="46"/>
      <c r="FML12" s="46"/>
      <c r="FMM12" s="46"/>
      <c r="FMN12" s="46"/>
      <c r="FMO12" s="46"/>
      <c r="FMP12" s="46"/>
      <c r="FMQ12" s="46"/>
      <c r="FMR12" s="46"/>
      <c r="FMS12" s="46"/>
      <c r="FMT12" s="46"/>
      <c r="FMU12" s="46"/>
      <c r="FMV12" s="46"/>
      <c r="FMW12" s="46"/>
      <c r="FMX12" s="46"/>
      <c r="FMY12" s="46"/>
      <c r="FMZ12" s="46"/>
      <c r="FNA12" s="46"/>
      <c r="FNB12" s="46"/>
      <c r="FNC12" s="46"/>
      <c r="FND12" s="46"/>
      <c r="FNE12" s="46"/>
      <c r="FNF12" s="46"/>
      <c r="FNG12" s="46"/>
      <c r="FNH12" s="46"/>
      <c r="FNI12" s="46"/>
      <c r="FNJ12" s="46"/>
      <c r="FNK12" s="46"/>
      <c r="FNL12" s="46"/>
      <c r="FNM12" s="46"/>
      <c r="FNN12" s="46"/>
      <c r="FNO12" s="46"/>
      <c r="FNP12" s="46"/>
      <c r="FNQ12" s="46"/>
      <c r="FNR12" s="46"/>
      <c r="FNS12" s="46"/>
      <c r="FNT12" s="46"/>
      <c r="FNU12" s="46"/>
      <c r="FNV12" s="46"/>
      <c r="FNW12" s="46"/>
      <c r="FNX12" s="46"/>
      <c r="FNY12" s="46"/>
      <c r="FNZ12" s="46"/>
      <c r="FOA12" s="46"/>
      <c r="FOB12" s="46"/>
      <c r="FOC12" s="46"/>
      <c r="FOD12" s="46"/>
      <c r="FOE12" s="46"/>
      <c r="FOF12" s="46"/>
      <c r="FOG12" s="46"/>
      <c r="FOH12" s="46"/>
      <c r="FOI12" s="46"/>
      <c r="FOJ12" s="46"/>
      <c r="FOK12" s="46"/>
      <c r="FOL12" s="46"/>
      <c r="FOM12" s="46"/>
      <c r="FON12" s="46"/>
      <c r="FOO12" s="46"/>
      <c r="FOP12" s="46"/>
      <c r="FOQ12" s="46"/>
      <c r="FOR12" s="46"/>
      <c r="FOS12" s="46"/>
      <c r="FOT12" s="46"/>
      <c r="FOU12" s="46"/>
      <c r="FOV12" s="46"/>
      <c r="FOW12" s="46"/>
      <c r="FOX12" s="46"/>
      <c r="FOY12" s="46"/>
      <c r="FOZ12" s="46"/>
      <c r="FPA12" s="46"/>
      <c r="FPB12" s="46"/>
      <c r="FPC12" s="46"/>
      <c r="FPD12" s="46"/>
      <c r="FPE12" s="46"/>
      <c r="FPF12" s="46"/>
      <c r="FPG12" s="46"/>
      <c r="FPH12" s="46"/>
      <c r="FPI12" s="46"/>
      <c r="FPJ12" s="46"/>
      <c r="FPK12" s="46"/>
      <c r="FPL12" s="46"/>
      <c r="FPM12" s="46"/>
      <c r="FPN12" s="46"/>
      <c r="FPO12" s="46"/>
      <c r="FPP12" s="46"/>
      <c r="FPQ12" s="46"/>
      <c r="FPR12" s="46"/>
      <c r="FPS12" s="46"/>
      <c r="FPT12" s="46"/>
      <c r="FPU12" s="46"/>
      <c r="FPV12" s="46"/>
      <c r="FPW12" s="46"/>
      <c r="FPX12" s="46"/>
      <c r="FPY12" s="46"/>
      <c r="FPZ12" s="46"/>
      <c r="FQA12" s="46"/>
      <c r="FQB12" s="46"/>
      <c r="FQC12" s="46"/>
      <c r="FQD12" s="46"/>
      <c r="FQE12" s="46"/>
      <c r="FQF12" s="46"/>
      <c r="FQG12" s="46"/>
      <c r="FQH12" s="46"/>
      <c r="FQI12" s="46"/>
      <c r="FQJ12" s="46"/>
      <c r="FQK12" s="46"/>
      <c r="FQL12" s="46"/>
      <c r="FQM12" s="46"/>
      <c r="FQN12" s="46"/>
      <c r="FQO12" s="46"/>
      <c r="FQP12" s="46"/>
      <c r="FQQ12" s="46"/>
      <c r="FQR12" s="46"/>
      <c r="FQS12" s="46"/>
      <c r="FQT12" s="46"/>
      <c r="FQU12" s="46"/>
      <c r="FQV12" s="46"/>
      <c r="FQW12" s="46"/>
      <c r="FQX12" s="46"/>
      <c r="FQY12" s="46"/>
      <c r="FQZ12" s="46"/>
      <c r="FRA12" s="46"/>
      <c r="FRB12" s="46"/>
      <c r="FRC12" s="46"/>
      <c r="FRD12" s="46"/>
      <c r="FRE12" s="46"/>
      <c r="FRF12" s="46"/>
      <c r="FRG12" s="46"/>
      <c r="FRH12" s="46"/>
      <c r="FRI12" s="46"/>
      <c r="FRJ12" s="46"/>
      <c r="FRK12" s="46"/>
      <c r="FRL12" s="46"/>
      <c r="FRM12" s="46"/>
      <c r="FRN12" s="46"/>
      <c r="FRO12" s="46"/>
      <c r="FRP12" s="46"/>
      <c r="FRQ12" s="46"/>
      <c r="FRR12" s="46"/>
      <c r="FRS12" s="46"/>
      <c r="FRT12" s="46"/>
      <c r="FRU12" s="46"/>
      <c r="FRV12" s="46"/>
      <c r="FRW12" s="46"/>
      <c r="FRX12" s="46"/>
      <c r="FRY12" s="46"/>
      <c r="FRZ12" s="46"/>
      <c r="FSA12" s="46"/>
      <c r="FSB12" s="46"/>
      <c r="FSC12" s="46"/>
      <c r="FSD12" s="46"/>
      <c r="FSE12" s="46"/>
      <c r="FSF12" s="46"/>
      <c r="FSG12" s="46"/>
      <c r="FSH12" s="46"/>
      <c r="FSI12" s="46"/>
      <c r="FSJ12" s="46"/>
      <c r="FSK12" s="46"/>
      <c r="FSL12" s="46"/>
      <c r="FSM12" s="46"/>
      <c r="FSN12" s="46"/>
      <c r="FSO12" s="46"/>
      <c r="FSP12" s="46"/>
      <c r="FSQ12" s="46"/>
      <c r="FSR12" s="46"/>
      <c r="FSS12" s="46"/>
      <c r="FST12" s="46"/>
      <c r="FSU12" s="46"/>
      <c r="FSV12" s="46"/>
      <c r="FSW12" s="46"/>
      <c r="FSX12" s="46"/>
      <c r="FSY12" s="46"/>
      <c r="FSZ12" s="46"/>
      <c r="FTA12" s="46"/>
      <c r="FTB12" s="46"/>
      <c r="FTC12" s="46"/>
      <c r="FTD12" s="46"/>
      <c r="FTE12" s="46"/>
      <c r="FTF12" s="46"/>
      <c r="FTG12" s="46"/>
      <c r="FTH12" s="46"/>
      <c r="FTI12" s="46"/>
      <c r="FTJ12" s="46"/>
      <c r="FTK12" s="46"/>
      <c r="FTL12" s="46"/>
      <c r="FTM12" s="46"/>
      <c r="FTN12" s="46"/>
      <c r="FTO12" s="46"/>
      <c r="FTP12" s="46"/>
      <c r="FTQ12" s="46"/>
      <c r="FTR12" s="46"/>
      <c r="FTS12" s="46"/>
      <c r="FTT12" s="46"/>
      <c r="FTU12" s="46"/>
      <c r="FTV12" s="46"/>
      <c r="FTW12" s="46"/>
      <c r="FTX12" s="46"/>
      <c r="FTY12" s="46"/>
      <c r="FTZ12" s="46"/>
      <c r="FUA12" s="46"/>
      <c r="FUB12" s="46"/>
      <c r="FUC12" s="46"/>
      <c r="FUD12" s="46"/>
      <c r="FUE12" s="46"/>
      <c r="FUF12" s="46"/>
      <c r="FUG12" s="46"/>
      <c r="FUH12" s="46"/>
      <c r="FUI12" s="46"/>
      <c r="FUJ12" s="46"/>
      <c r="FUK12" s="46"/>
      <c r="FUL12" s="46"/>
      <c r="FUM12" s="46"/>
      <c r="FUN12" s="46"/>
      <c r="FUO12" s="46"/>
      <c r="FUP12" s="46"/>
      <c r="FUQ12" s="46"/>
      <c r="FUR12" s="46"/>
      <c r="FUS12" s="46"/>
      <c r="FUT12" s="46"/>
      <c r="FUU12" s="46"/>
      <c r="FUV12" s="46"/>
      <c r="FUW12" s="46"/>
      <c r="FUX12" s="46"/>
      <c r="FUY12" s="46"/>
      <c r="FUZ12" s="46"/>
      <c r="FVA12" s="46"/>
      <c r="FVB12" s="46"/>
      <c r="FVC12" s="46"/>
      <c r="FVD12" s="46"/>
      <c r="FVE12" s="46"/>
      <c r="FVF12" s="46"/>
      <c r="FVG12" s="46"/>
      <c r="FVH12" s="46"/>
      <c r="FVI12" s="46"/>
      <c r="FVJ12" s="46"/>
      <c r="FVK12" s="46"/>
      <c r="FVL12" s="46"/>
      <c r="FVM12" s="46"/>
      <c r="FVN12" s="46"/>
      <c r="FVO12" s="46"/>
      <c r="FVP12" s="46"/>
      <c r="FVQ12" s="46"/>
      <c r="FVR12" s="46"/>
      <c r="FVS12" s="46"/>
      <c r="FVT12" s="46"/>
      <c r="FVU12" s="46"/>
      <c r="FVV12" s="46"/>
      <c r="FVW12" s="46"/>
      <c r="FVX12" s="46"/>
      <c r="FVY12" s="46"/>
      <c r="FVZ12" s="46"/>
      <c r="FWA12" s="46"/>
      <c r="FWB12" s="46"/>
      <c r="FWC12" s="46"/>
      <c r="FWD12" s="46"/>
      <c r="FWE12" s="46"/>
      <c r="FWF12" s="46"/>
      <c r="FWG12" s="46"/>
      <c r="FWH12" s="46"/>
      <c r="FWI12" s="46"/>
      <c r="FWJ12" s="46"/>
      <c r="FWK12" s="46"/>
      <c r="FWL12" s="46"/>
      <c r="FWM12" s="46"/>
      <c r="FWN12" s="46"/>
      <c r="FWO12" s="46"/>
      <c r="FWP12" s="46"/>
      <c r="FWQ12" s="46"/>
      <c r="FWR12" s="46"/>
      <c r="FWS12" s="46"/>
      <c r="FWT12" s="46"/>
      <c r="FWU12" s="46"/>
      <c r="FWV12" s="46"/>
      <c r="FWW12" s="46"/>
      <c r="FWX12" s="46"/>
      <c r="FWY12" s="46"/>
      <c r="FWZ12" s="46"/>
      <c r="FXA12" s="46"/>
      <c r="FXB12" s="46"/>
      <c r="FXC12" s="46"/>
      <c r="FXD12" s="46"/>
      <c r="FXE12" s="46"/>
      <c r="FXF12" s="46"/>
      <c r="FXG12" s="46"/>
      <c r="FXH12" s="46"/>
      <c r="FXI12" s="46"/>
      <c r="FXJ12" s="46"/>
      <c r="FXK12" s="46"/>
      <c r="FXL12" s="46"/>
      <c r="FXM12" s="46"/>
      <c r="FXN12" s="46"/>
      <c r="FXO12" s="46"/>
      <c r="FXP12" s="46"/>
      <c r="FXQ12" s="46"/>
      <c r="FXR12" s="46"/>
      <c r="FXS12" s="46"/>
      <c r="FXT12" s="46"/>
      <c r="FXU12" s="46"/>
      <c r="FXV12" s="46"/>
      <c r="FXW12" s="46"/>
      <c r="FXX12" s="46"/>
      <c r="FXY12" s="46"/>
      <c r="FXZ12" s="46"/>
      <c r="FYA12" s="46"/>
      <c r="FYB12" s="46"/>
      <c r="FYC12" s="46"/>
      <c r="FYD12" s="46"/>
      <c r="FYE12" s="46"/>
      <c r="FYF12" s="46"/>
      <c r="FYG12" s="46"/>
      <c r="FYH12" s="46"/>
      <c r="FYI12" s="46"/>
      <c r="FYJ12" s="46"/>
      <c r="FYK12" s="46"/>
      <c r="FYL12" s="46"/>
      <c r="FYM12" s="46"/>
      <c r="FYN12" s="46"/>
      <c r="FYO12" s="46"/>
      <c r="FYP12" s="46"/>
      <c r="FYQ12" s="46"/>
      <c r="FYR12" s="46"/>
      <c r="FYS12" s="46"/>
      <c r="FYT12" s="46"/>
      <c r="FYU12" s="46"/>
      <c r="FYV12" s="46"/>
      <c r="FYW12" s="46"/>
      <c r="FYX12" s="46"/>
      <c r="FYY12" s="46"/>
      <c r="FYZ12" s="46"/>
      <c r="FZA12" s="46"/>
      <c r="FZB12" s="46"/>
      <c r="FZC12" s="46"/>
      <c r="FZD12" s="46"/>
      <c r="FZE12" s="46"/>
      <c r="FZF12" s="46"/>
      <c r="FZG12" s="46"/>
      <c r="FZH12" s="46"/>
      <c r="FZI12" s="46"/>
      <c r="FZJ12" s="46"/>
      <c r="FZK12" s="46"/>
      <c r="FZL12" s="46"/>
      <c r="FZM12" s="46"/>
      <c r="FZN12" s="46"/>
      <c r="FZO12" s="46"/>
      <c r="FZP12" s="46"/>
      <c r="FZQ12" s="46"/>
      <c r="FZR12" s="46"/>
      <c r="FZS12" s="46"/>
      <c r="FZT12" s="46"/>
      <c r="FZU12" s="46"/>
      <c r="FZV12" s="46"/>
      <c r="FZW12" s="46"/>
      <c r="FZX12" s="46"/>
      <c r="FZY12" s="46"/>
      <c r="FZZ12" s="46"/>
      <c r="GAA12" s="46"/>
      <c r="GAB12" s="46"/>
      <c r="GAC12" s="46"/>
      <c r="GAD12" s="46"/>
      <c r="GAE12" s="46"/>
      <c r="GAF12" s="46"/>
      <c r="GAG12" s="46"/>
      <c r="GAH12" s="46"/>
      <c r="GAI12" s="46"/>
      <c r="GAJ12" s="46"/>
      <c r="GAK12" s="46"/>
      <c r="GAL12" s="46"/>
      <c r="GAM12" s="46"/>
      <c r="GAN12" s="46"/>
      <c r="GAO12" s="46"/>
      <c r="GAP12" s="46"/>
      <c r="GAQ12" s="46"/>
      <c r="GAR12" s="46"/>
      <c r="GAS12" s="46"/>
      <c r="GAT12" s="46"/>
      <c r="GAU12" s="46"/>
      <c r="GAV12" s="46"/>
      <c r="GAW12" s="46"/>
      <c r="GAX12" s="46"/>
      <c r="GAY12" s="46"/>
      <c r="GAZ12" s="46"/>
      <c r="GBA12" s="46"/>
      <c r="GBB12" s="46"/>
      <c r="GBC12" s="46"/>
      <c r="GBD12" s="46"/>
      <c r="GBE12" s="46"/>
      <c r="GBF12" s="46"/>
      <c r="GBG12" s="46"/>
      <c r="GBH12" s="46"/>
      <c r="GBI12" s="46"/>
      <c r="GBJ12" s="46"/>
      <c r="GBK12" s="46"/>
      <c r="GBL12" s="46"/>
      <c r="GBM12" s="46"/>
      <c r="GBN12" s="46"/>
      <c r="GBO12" s="46"/>
      <c r="GBP12" s="46"/>
      <c r="GBQ12" s="46"/>
      <c r="GBR12" s="46"/>
      <c r="GBS12" s="46"/>
      <c r="GBT12" s="46"/>
      <c r="GBU12" s="46"/>
      <c r="GBV12" s="46"/>
      <c r="GBW12" s="46"/>
      <c r="GBX12" s="46"/>
      <c r="GBY12" s="46"/>
      <c r="GBZ12" s="46"/>
      <c r="GCA12" s="46"/>
      <c r="GCB12" s="46"/>
      <c r="GCC12" s="46"/>
      <c r="GCD12" s="46"/>
      <c r="GCE12" s="46"/>
      <c r="GCF12" s="46"/>
      <c r="GCG12" s="46"/>
      <c r="GCH12" s="46"/>
      <c r="GCI12" s="46"/>
      <c r="GCJ12" s="46"/>
      <c r="GCK12" s="46"/>
      <c r="GCL12" s="46"/>
      <c r="GCM12" s="46"/>
      <c r="GCN12" s="46"/>
      <c r="GCO12" s="46"/>
      <c r="GCP12" s="46"/>
      <c r="GCQ12" s="46"/>
      <c r="GCR12" s="46"/>
      <c r="GCS12" s="46"/>
      <c r="GCT12" s="46"/>
      <c r="GCU12" s="46"/>
      <c r="GCV12" s="46"/>
      <c r="GCW12" s="46"/>
      <c r="GCX12" s="46"/>
      <c r="GCY12" s="46"/>
      <c r="GCZ12" s="46"/>
      <c r="GDA12" s="46"/>
      <c r="GDB12" s="46"/>
      <c r="GDC12" s="46"/>
      <c r="GDD12" s="46"/>
      <c r="GDE12" s="46"/>
      <c r="GDF12" s="46"/>
      <c r="GDG12" s="46"/>
      <c r="GDH12" s="46"/>
      <c r="GDI12" s="46"/>
      <c r="GDJ12" s="46"/>
      <c r="GDK12" s="46"/>
      <c r="GDL12" s="46"/>
      <c r="GDM12" s="46"/>
      <c r="GDN12" s="46"/>
      <c r="GDO12" s="46"/>
      <c r="GDP12" s="46"/>
      <c r="GDQ12" s="46"/>
      <c r="GDR12" s="46"/>
      <c r="GDS12" s="46"/>
      <c r="GDT12" s="46"/>
      <c r="GDU12" s="46"/>
      <c r="GDV12" s="46"/>
      <c r="GDW12" s="46"/>
      <c r="GDX12" s="46"/>
      <c r="GDY12" s="46"/>
      <c r="GDZ12" s="46"/>
      <c r="GEA12" s="46"/>
      <c r="GEB12" s="46"/>
      <c r="GEC12" s="46"/>
      <c r="GED12" s="46"/>
      <c r="GEE12" s="46"/>
      <c r="GEF12" s="46"/>
      <c r="GEG12" s="46"/>
      <c r="GEH12" s="46"/>
      <c r="GEI12" s="46"/>
      <c r="GEJ12" s="46"/>
      <c r="GEK12" s="46"/>
      <c r="GEL12" s="46"/>
      <c r="GEM12" s="46"/>
      <c r="GEN12" s="46"/>
      <c r="GEO12" s="46"/>
      <c r="GEP12" s="46"/>
      <c r="GEQ12" s="46"/>
      <c r="GER12" s="46"/>
      <c r="GES12" s="46"/>
      <c r="GET12" s="46"/>
      <c r="GEU12" s="46"/>
      <c r="GEV12" s="46"/>
      <c r="GEW12" s="46"/>
      <c r="GEX12" s="46"/>
      <c r="GEY12" s="46"/>
      <c r="GEZ12" s="46"/>
      <c r="GFA12" s="46"/>
      <c r="GFB12" s="46"/>
      <c r="GFC12" s="46"/>
      <c r="GFD12" s="46"/>
      <c r="GFE12" s="46"/>
      <c r="GFF12" s="46"/>
      <c r="GFG12" s="46"/>
      <c r="GFH12" s="46"/>
      <c r="GFI12" s="46"/>
      <c r="GFJ12" s="46"/>
      <c r="GFK12" s="46"/>
      <c r="GFL12" s="46"/>
      <c r="GFM12" s="46"/>
      <c r="GFN12" s="46"/>
      <c r="GFO12" s="46"/>
      <c r="GFP12" s="46"/>
      <c r="GFQ12" s="46"/>
      <c r="GFR12" s="46"/>
      <c r="GFS12" s="46"/>
      <c r="GFT12" s="46"/>
      <c r="GFU12" s="46"/>
      <c r="GFV12" s="46"/>
      <c r="GFW12" s="46"/>
      <c r="GFX12" s="46"/>
      <c r="GFY12" s="46"/>
      <c r="GFZ12" s="46"/>
      <c r="GGA12" s="46"/>
      <c r="GGB12" s="46"/>
      <c r="GGC12" s="46"/>
      <c r="GGD12" s="46"/>
      <c r="GGE12" s="46"/>
      <c r="GGF12" s="46"/>
      <c r="GGG12" s="46"/>
      <c r="GGH12" s="46"/>
      <c r="GGI12" s="46"/>
      <c r="GGJ12" s="46"/>
      <c r="GGK12" s="46"/>
      <c r="GGL12" s="46"/>
      <c r="GGM12" s="46"/>
      <c r="GGN12" s="46"/>
      <c r="GGO12" s="46"/>
      <c r="GGP12" s="46"/>
      <c r="GGQ12" s="46"/>
      <c r="GGR12" s="46"/>
      <c r="GGS12" s="46"/>
      <c r="GGT12" s="46"/>
      <c r="GGU12" s="46"/>
      <c r="GGV12" s="46"/>
      <c r="GGW12" s="46"/>
      <c r="GGX12" s="46"/>
      <c r="GGY12" s="46"/>
      <c r="GGZ12" s="46"/>
      <c r="GHA12" s="46"/>
      <c r="GHB12" s="46"/>
      <c r="GHC12" s="46"/>
      <c r="GHD12" s="46"/>
      <c r="GHE12" s="46"/>
      <c r="GHF12" s="46"/>
      <c r="GHG12" s="46"/>
      <c r="GHH12" s="46"/>
      <c r="GHI12" s="46"/>
      <c r="GHJ12" s="46"/>
      <c r="GHK12" s="46"/>
      <c r="GHL12" s="46"/>
      <c r="GHM12" s="46"/>
      <c r="GHN12" s="46"/>
      <c r="GHO12" s="46"/>
      <c r="GHP12" s="46"/>
      <c r="GHQ12" s="46"/>
      <c r="GHR12" s="46"/>
      <c r="GHS12" s="46"/>
      <c r="GHT12" s="46"/>
      <c r="GHU12" s="46"/>
      <c r="GHV12" s="46"/>
      <c r="GHW12" s="46"/>
      <c r="GHX12" s="46"/>
      <c r="GHY12" s="46"/>
      <c r="GHZ12" s="46"/>
      <c r="GIA12" s="46"/>
      <c r="GIB12" s="46"/>
      <c r="GIC12" s="46"/>
      <c r="GID12" s="46"/>
      <c r="GIE12" s="46"/>
      <c r="GIF12" s="46"/>
      <c r="GIG12" s="46"/>
      <c r="GIH12" s="46"/>
      <c r="GII12" s="46"/>
      <c r="GIJ12" s="46"/>
      <c r="GIK12" s="46"/>
      <c r="GIL12" s="46"/>
      <c r="GIM12" s="46"/>
      <c r="GIN12" s="46"/>
      <c r="GIO12" s="46"/>
      <c r="GIP12" s="46"/>
      <c r="GIQ12" s="46"/>
      <c r="GIR12" s="46"/>
      <c r="GIS12" s="46"/>
      <c r="GIT12" s="46"/>
      <c r="GIU12" s="46"/>
      <c r="GIV12" s="46"/>
      <c r="GIW12" s="46"/>
      <c r="GIX12" s="46"/>
      <c r="GIY12" s="46"/>
      <c r="GIZ12" s="46"/>
      <c r="GJA12" s="46"/>
      <c r="GJB12" s="46"/>
      <c r="GJC12" s="46"/>
      <c r="GJD12" s="46"/>
      <c r="GJE12" s="46"/>
      <c r="GJF12" s="46"/>
      <c r="GJG12" s="46"/>
      <c r="GJH12" s="46"/>
      <c r="GJI12" s="46"/>
      <c r="GJJ12" s="46"/>
      <c r="GJK12" s="46"/>
      <c r="GJL12" s="46"/>
      <c r="GJM12" s="46"/>
      <c r="GJN12" s="46"/>
      <c r="GJO12" s="46"/>
      <c r="GJP12" s="46"/>
      <c r="GJQ12" s="46"/>
      <c r="GJR12" s="46"/>
      <c r="GJS12" s="46"/>
      <c r="GJT12" s="46"/>
      <c r="GJU12" s="46"/>
      <c r="GJV12" s="46"/>
      <c r="GJW12" s="46"/>
      <c r="GJX12" s="46"/>
      <c r="GJY12" s="46"/>
      <c r="GJZ12" s="46"/>
      <c r="GKA12" s="46"/>
      <c r="GKB12" s="46"/>
      <c r="GKC12" s="46"/>
      <c r="GKD12" s="46"/>
      <c r="GKE12" s="46"/>
      <c r="GKF12" s="46"/>
      <c r="GKG12" s="46"/>
      <c r="GKH12" s="46"/>
      <c r="GKI12" s="46"/>
      <c r="GKJ12" s="46"/>
      <c r="GKK12" s="46"/>
      <c r="GKL12" s="46"/>
      <c r="GKM12" s="46"/>
      <c r="GKN12" s="46"/>
      <c r="GKO12" s="46"/>
      <c r="GKP12" s="46"/>
      <c r="GKQ12" s="46"/>
      <c r="GKR12" s="46"/>
      <c r="GKS12" s="46"/>
      <c r="GKT12" s="46"/>
      <c r="GKU12" s="46"/>
      <c r="GKV12" s="46"/>
      <c r="GKW12" s="46"/>
      <c r="GKX12" s="46"/>
      <c r="GKY12" s="46"/>
      <c r="GKZ12" s="46"/>
      <c r="GLA12" s="46"/>
      <c r="GLB12" s="46"/>
      <c r="GLC12" s="46"/>
      <c r="GLD12" s="46"/>
      <c r="GLE12" s="46"/>
      <c r="GLF12" s="46"/>
      <c r="GLG12" s="46"/>
      <c r="GLH12" s="46"/>
      <c r="GLI12" s="46"/>
      <c r="GLJ12" s="46"/>
      <c r="GLK12" s="46"/>
      <c r="GLL12" s="46"/>
      <c r="GLM12" s="46"/>
      <c r="GLN12" s="46"/>
      <c r="GLO12" s="46"/>
      <c r="GLP12" s="46"/>
      <c r="GLQ12" s="46"/>
      <c r="GLR12" s="46"/>
      <c r="GLS12" s="46"/>
      <c r="GLT12" s="46"/>
      <c r="GLU12" s="46"/>
      <c r="GLV12" s="46"/>
      <c r="GLW12" s="46"/>
      <c r="GLX12" s="46"/>
      <c r="GLY12" s="46"/>
      <c r="GLZ12" s="46"/>
      <c r="GMA12" s="46"/>
      <c r="GMB12" s="46"/>
      <c r="GMC12" s="46"/>
      <c r="GMD12" s="46"/>
      <c r="GME12" s="46"/>
      <c r="GMF12" s="46"/>
      <c r="GMG12" s="46"/>
      <c r="GMH12" s="46"/>
      <c r="GMI12" s="46"/>
      <c r="GMJ12" s="46"/>
      <c r="GMK12" s="46"/>
      <c r="GML12" s="46"/>
      <c r="GMM12" s="46"/>
      <c r="GMN12" s="46"/>
      <c r="GMO12" s="46"/>
      <c r="GMP12" s="46"/>
      <c r="GMQ12" s="46"/>
      <c r="GMR12" s="46"/>
      <c r="GMS12" s="46"/>
      <c r="GMT12" s="46"/>
      <c r="GMU12" s="46"/>
      <c r="GMV12" s="46"/>
      <c r="GMW12" s="46"/>
      <c r="GMX12" s="46"/>
      <c r="GMY12" s="46"/>
      <c r="GMZ12" s="46"/>
      <c r="GNA12" s="46"/>
      <c r="GNB12" s="46"/>
      <c r="GNC12" s="46"/>
      <c r="GND12" s="46"/>
      <c r="GNE12" s="46"/>
      <c r="GNF12" s="46"/>
      <c r="GNG12" s="46"/>
      <c r="GNH12" s="46"/>
      <c r="GNI12" s="46"/>
      <c r="GNJ12" s="46"/>
      <c r="GNK12" s="46"/>
      <c r="GNL12" s="46"/>
      <c r="GNM12" s="46"/>
      <c r="GNN12" s="46"/>
      <c r="GNO12" s="46"/>
      <c r="GNP12" s="46"/>
      <c r="GNQ12" s="46"/>
      <c r="GNR12" s="46"/>
      <c r="GNS12" s="46"/>
      <c r="GNT12" s="46"/>
      <c r="GNU12" s="46"/>
      <c r="GNV12" s="46"/>
      <c r="GNW12" s="46"/>
      <c r="GNX12" s="46"/>
      <c r="GNY12" s="46"/>
      <c r="GNZ12" s="46"/>
      <c r="GOA12" s="46"/>
      <c r="GOB12" s="46"/>
      <c r="GOC12" s="46"/>
      <c r="GOD12" s="46"/>
      <c r="GOE12" s="46"/>
      <c r="GOF12" s="46"/>
      <c r="GOG12" s="46"/>
      <c r="GOH12" s="46"/>
      <c r="GOI12" s="46"/>
      <c r="GOJ12" s="46"/>
      <c r="GOK12" s="46"/>
      <c r="GOL12" s="46"/>
      <c r="GOM12" s="46"/>
      <c r="GON12" s="46"/>
      <c r="GOO12" s="46"/>
      <c r="GOP12" s="46"/>
      <c r="GOQ12" s="46"/>
      <c r="GOR12" s="46"/>
      <c r="GOS12" s="46"/>
      <c r="GOT12" s="46"/>
      <c r="GOU12" s="46"/>
      <c r="GOV12" s="46"/>
      <c r="GOW12" s="46"/>
      <c r="GOX12" s="46"/>
      <c r="GOY12" s="46"/>
      <c r="GOZ12" s="46"/>
      <c r="GPA12" s="46"/>
      <c r="GPB12" s="46"/>
      <c r="GPC12" s="46"/>
      <c r="GPD12" s="46"/>
      <c r="GPE12" s="46"/>
      <c r="GPF12" s="46"/>
      <c r="GPG12" s="46"/>
      <c r="GPH12" s="46"/>
      <c r="GPI12" s="46"/>
      <c r="GPJ12" s="46"/>
      <c r="GPK12" s="46"/>
      <c r="GPL12" s="46"/>
      <c r="GPM12" s="46"/>
      <c r="GPN12" s="46"/>
      <c r="GPO12" s="46"/>
      <c r="GPP12" s="46"/>
      <c r="GPQ12" s="46"/>
      <c r="GPR12" s="46"/>
      <c r="GPS12" s="46"/>
      <c r="GPT12" s="46"/>
      <c r="GPU12" s="46"/>
      <c r="GPV12" s="46"/>
      <c r="GPW12" s="46"/>
      <c r="GPX12" s="46"/>
      <c r="GPY12" s="46"/>
      <c r="GPZ12" s="46"/>
      <c r="GQA12" s="46"/>
      <c r="GQB12" s="46"/>
      <c r="GQC12" s="46"/>
      <c r="GQD12" s="46"/>
      <c r="GQE12" s="46"/>
      <c r="GQF12" s="46"/>
      <c r="GQG12" s="46"/>
      <c r="GQH12" s="46"/>
      <c r="GQI12" s="46"/>
      <c r="GQJ12" s="46"/>
      <c r="GQK12" s="46"/>
      <c r="GQL12" s="46"/>
      <c r="GQM12" s="46"/>
      <c r="GQN12" s="46"/>
      <c r="GQO12" s="46"/>
      <c r="GQP12" s="46"/>
      <c r="GQQ12" s="46"/>
      <c r="GQR12" s="46"/>
      <c r="GQS12" s="46"/>
      <c r="GQT12" s="46"/>
      <c r="GQU12" s="46"/>
      <c r="GQV12" s="46"/>
      <c r="GQW12" s="46"/>
      <c r="GQX12" s="46"/>
      <c r="GQY12" s="46"/>
      <c r="GQZ12" s="46"/>
      <c r="GRA12" s="46"/>
      <c r="GRB12" s="46"/>
      <c r="GRC12" s="46"/>
      <c r="GRD12" s="46"/>
      <c r="GRE12" s="46"/>
      <c r="GRF12" s="46"/>
      <c r="GRG12" s="46"/>
      <c r="GRH12" s="46"/>
      <c r="GRI12" s="46"/>
      <c r="GRJ12" s="46"/>
      <c r="GRK12" s="46"/>
      <c r="GRL12" s="46"/>
      <c r="GRM12" s="46"/>
      <c r="GRN12" s="46"/>
      <c r="GRO12" s="46"/>
      <c r="GRP12" s="46"/>
      <c r="GRQ12" s="46"/>
      <c r="GRR12" s="46"/>
      <c r="GRS12" s="46"/>
      <c r="GRT12" s="46"/>
      <c r="GRU12" s="46"/>
      <c r="GRV12" s="46"/>
      <c r="GRW12" s="46"/>
      <c r="GRX12" s="46"/>
      <c r="GRY12" s="46"/>
      <c r="GRZ12" s="46"/>
      <c r="GSA12" s="46"/>
      <c r="GSB12" s="46"/>
      <c r="GSC12" s="46"/>
      <c r="GSD12" s="46"/>
      <c r="GSE12" s="46"/>
      <c r="GSF12" s="46"/>
      <c r="GSG12" s="46"/>
      <c r="GSH12" s="46"/>
      <c r="GSI12" s="46"/>
      <c r="GSJ12" s="46"/>
      <c r="GSK12" s="46"/>
      <c r="GSL12" s="46"/>
      <c r="GSM12" s="46"/>
      <c r="GSN12" s="46"/>
      <c r="GSO12" s="46"/>
      <c r="GSP12" s="46"/>
      <c r="GSQ12" s="46"/>
      <c r="GSR12" s="46"/>
      <c r="GSS12" s="46"/>
      <c r="GST12" s="46"/>
      <c r="GSU12" s="46"/>
      <c r="GSV12" s="46"/>
      <c r="GSW12" s="46"/>
      <c r="GSX12" s="46"/>
      <c r="GSY12" s="46"/>
      <c r="GSZ12" s="46"/>
      <c r="GTA12" s="46"/>
      <c r="GTB12" s="46"/>
      <c r="GTC12" s="46"/>
      <c r="GTD12" s="46"/>
      <c r="GTE12" s="46"/>
      <c r="GTF12" s="46"/>
      <c r="GTG12" s="46"/>
      <c r="GTH12" s="46"/>
      <c r="GTI12" s="46"/>
      <c r="GTJ12" s="46"/>
      <c r="GTK12" s="46"/>
      <c r="GTL12" s="46"/>
      <c r="GTM12" s="46"/>
      <c r="GTN12" s="46"/>
      <c r="GTO12" s="46"/>
      <c r="GTP12" s="46"/>
      <c r="GTQ12" s="46"/>
      <c r="GTR12" s="46"/>
      <c r="GTS12" s="46"/>
      <c r="GTT12" s="46"/>
      <c r="GTU12" s="46"/>
      <c r="GTV12" s="46"/>
      <c r="GTW12" s="46"/>
      <c r="GTX12" s="46"/>
      <c r="GTY12" s="46"/>
      <c r="GTZ12" s="46"/>
      <c r="GUA12" s="46"/>
      <c r="GUB12" s="46"/>
      <c r="GUC12" s="46"/>
      <c r="GUD12" s="46"/>
      <c r="GUE12" s="46"/>
      <c r="GUF12" s="46"/>
      <c r="GUG12" s="46"/>
      <c r="GUH12" s="46"/>
      <c r="GUI12" s="46"/>
      <c r="GUJ12" s="46"/>
      <c r="GUK12" s="46"/>
      <c r="GUL12" s="46"/>
      <c r="GUM12" s="46"/>
      <c r="GUN12" s="46"/>
      <c r="GUO12" s="46"/>
      <c r="GUP12" s="46"/>
      <c r="GUQ12" s="46"/>
      <c r="GUR12" s="46"/>
      <c r="GUS12" s="46"/>
      <c r="GUT12" s="46"/>
      <c r="GUU12" s="46"/>
      <c r="GUV12" s="46"/>
      <c r="GUW12" s="46"/>
      <c r="GUX12" s="46"/>
      <c r="GUY12" s="46"/>
      <c r="GUZ12" s="46"/>
      <c r="GVA12" s="46"/>
      <c r="GVB12" s="46"/>
      <c r="GVC12" s="46"/>
      <c r="GVD12" s="46"/>
      <c r="GVE12" s="46"/>
      <c r="GVF12" s="46"/>
      <c r="GVG12" s="46"/>
      <c r="GVH12" s="46"/>
      <c r="GVI12" s="46"/>
      <c r="GVJ12" s="46"/>
      <c r="GVK12" s="46"/>
      <c r="GVL12" s="46"/>
      <c r="GVM12" s="46"/>
      <c r="GVN12" s="46"/>
      <c r="GVO12" s="46"/>
      <c r="GVP12" s="46"/>
      <c r="GVQ12" s="46"/>
      <c r="GVR12" s="46"/>
      <c r="GVS12" s="46"/>
      <c r="GVT12" s="46"/>
      <c r="GVU12" s="46"/>
      <c r="GVV12" s="46"/>
      <c r="GVW12" s="46"/>
      <c r="GVX12" s="46"/>
      <c r="GVY12" s="46"/>
      <c r="GVZ12" s="46"/>
      <c r="GWA12" s="46"/>
      <c r="GWB12" s="46"/>
      <c r="GWC12" s="46"/>
      <c r="GWD12" s="46"/>
      <c r="GWE12" s="46"/>
      <c r="GWF12" s="46"/>
      <c r="GWG12" s="46"/>
      <c r="GWH12" s="46"/>
      <c r="GWI12" s="46"/>
      <c r="GWJ12" s="46"/>
      <c r="GWK12" s="46"/>
      <c r="GWL12" s="46"/>
      <c r="GWM12" s="46"/>
      <c r="GWN12" s="46"/>
      <c r="GWO12" s="46"/>
      <c r="GWP12" s="46"/>
      <c r="GWQ12" s="46"/>
      <c r="GWR12" s="46"/>
      <c r="GWS12" s="46"/>
      <c r="GWT12" s="46"/>
      <c r="GWU12" s="46"/>
      <c r="GWV12" s="46"/>
      <c r="GWW12" s="46"/>
      <c r="GWX12" s="46"/>
      <c r="GWY12" s="46"/>
      <c r="GWZ12" s="46"/>
      <c r="GXA12" s="46"/>
      <c r="GXB12" s="46"/>
      <c r="GXC12" s="46"/>
      <c r="GXD12" s="46"/>
      <c r="GXE12" s="46"/>
      <c r="GXF12" s="46"/>
      <c r="GXG12" s="46"/>
      <c r="GXH12" s="46"/>
      <c r="GXI12" s="46"/>
      <c r="GXJ12" s="46"/>
      <c r="GXK12" s="46"/>
      <c r="GXL12" s="46"/>
      <c r="GXM12" s="46"/>
      <c r="GXN12" s="46"/>
      <c r="GXO12" s="46"/>
      <c r="GXP12" s="46"/>
      <c r="GXQ12" s="46"/>
      <c r="GXR12" s="46"/>
      <c r="GXS12" s="46"/>
      <c r="GXT12" s="46"/>
      <c r="GXU12" s="46"/>
      <c r="GXV12" s="46"/>
      <c r="GXW12" s="46"/>
      <c r="GXX12" s="46"/>
      <c r="GXY12" s="46"/>
      <c r="GXZ12" s="46"/>
      <c r="GYA12" s="46"/>
      <c r="GYB12" s="46"/>
      <c r="GYC12" s="46"/>
      <c r="GYD12" s="46"/>
      <c r="GYE12" s="46"/>
      <c r="GYF12" s="46"/>
      <c r="GYG12" s="46"/>
      <c r="GYH12" s="46"/>
      <c r="GYI12" s="46"/>
      <c r="GYJ12" s="46"/>
      <c r="GYK12" s="46"/>
      <c r="GYL12" s="46"/>
      <c r="GYM12" s="46"/>
      <c r="GYN12" s="46"/>
      <c r="GYO12" s="46"/>
      <c r="GYP12" s="46"/>
      <c r="GYQ12" s="46"/>
      <c r="GYR12" s="46"/>
      <c r="GYS12" s="46"/>
      <c r="GYT12" s="46"/>
      <c r="GYU12" s="46"/>
      <c r="GYV12" s="46"/>
      <c r="GYW12" s="46"/>
      <c r="GYX12" s="46"/>
      <c r="GYY12" s="46"/>
      <c r="GYZ12" s="46"/>
      <c r="GZA12" s="46"/>
      <c r="GZB12" s="46"/>
      <c r="GZC12" s="46"/>
      <c r="GZD12" s="46"/>
      <c r="GZE12" s="46"/>
      <c r="GZF12" s="46"/>
      <c r="GZG12" s="46"/>
      <c r="GZH12" s="46"/>
      <c r="GZI12" s="46"/>
      <c r="GZJ12" s="46"/>
      <c r="GZK12" s="46"/>
      <c r="GZL12" s="46"/>
      <c r="GZM12" s="46"/>
      <c r="GZN12" s="46"/>
      <c r="GZO12" s="46"/>
      <c r="GZP12" s="46"/>
      <c r="GZQ12" s="46"/>
      <c r="GZR12" s="46"/>
      <c r="GZS12" s="46"/>
      <c r="GZT12" s="46"/>
      <c r="GZU12" s="46"/>
      <c r="GZV12" s="46"/>
      <c r="GZW12" s="46"/>
      <c r="GZX12" s="46"/>
      <c r="GZY12" s="46"/>
      <c r="GZZ12" s="46"/>
      <c r="HAA12" s="46"/>
      <c r="HAB12" s="46"/>
      <c r="HAC12" s="46"/>
      <c r="HAD12" s="46"/>
      <c r="HAE12" s="46"/>
      <c r="HAF12" s="46"/>
      <c r="HAG12" s="46"/>
      <c r="HAH12" s="46"/>
      <c r="HAI12" s="46"/>
      <c r="HAJ12" s="46"/>
      <c r="HAK12" s="46"/>
      <c r="HAL12" s="46"/>
      <c r="HAM12" s="46"/>
      <c r="HAN12" s="46"/>
      <c r="HAO12" s="46"/>
      <c r="HAP12" s="46"/>
      <c r="HAQ12" s="46"/>
      <c r="HAR12" s="46"/>
      <c r="HAS12" s="46"/>
      <c r="HAT12" s="46"/>
      <c r="HAU12" s="46"/>
      <c r="HAV12" s="46"/>
      <c r="HAW12" s="46"/>
      <c r="HAX12" s="46"/>
      <c r="HAY12" s="46"/>
      <c r="HAZ12" s="46"/>
      <c r="HBA12" s="46"/>
      <c r="HBB12" s="46"/>
      <c r="HBC12" s="46"/>
      <c r="HBD12" s="46"/>
      <c r="HBE12" s="46"/>
      <c r="HBF12" s="46"/>
      <c r="HBG12" s="46"/>
      <c r="HBH12" s="46"/>
      <c r="HBI12" s="46"/>
      <c r="HBJ12" s="46"/>
      <c r="HBK12" s="46"/>
      <c r="HBL12" s="46"/>
      <c r="HBM12" s="46"/>
      <c r="HBN12" s="46"/>
      <c r="HBO12" s="46"/>
      <c r="HBP12" s="46"/>
      <c r="HBQ12" s="46"/>
      <c r="HBR12" s="46"/>
      <c r="HBS12" s="46"/>
      <c r="HBT12" s="46"/>
      <c r="HBU12" s="46"/>
      <c r="HBV12" s="46"/>
      <c r="HBW12" s="46"/>
      <c r="HBX12" s="46"/>
      <c r="HBY12" s="46"/>
      <c r="HBZ12" s="46"/>
      <c r="HCA12" s="46"/>
      <c r="HCB12" s="46"/>
      <c r="HCC12" s="46"/>
      <c r="HCD12" s="46"/>
      <c r="HCE12" s="46"/>
      <c r="HCF12" s="46"/>
      <c r="HCG12" s="46"/>
      <c r="HCH12" s="46"/>
      <c r="HCI12" s="46"/>
      <c r="HCJ12" s="46"/>
      <c r="HCK12" s="46"/>
      <c r="HCL12" s="46"/>
      <c r="HCM12" s="46"/>
      <c r="HCN12" s="46"/>
      <c r="HCO12" s="46"/>
      <c r="HCP12" s="46"/>
      <c r="HCQ12" s="46"/>
      <c r="HCR12" s="46"/>
      <c r="HCS12" s="46"/>
      <c r="HCT12" s="46"/>
      <c r="HCU12" s="46"/>
      <c r="HCV12" s="46"/>
      <c r="HCW12" s="46"/>
      <c r="HCX12" s="46"/>
      <c r="HCY12" s="46"/>
      <c r="HCZ12" s="46"/>
      <c r="HDA12" s="46"/>
      <c r="HDB12" s="46"/>
      <c r="HDC12" s="46"/>
      <c r="HDD12" s="46"/>
      <c r="HDE12" s="46"/>
      <c r="HDF12" s="46"/>
      <c r="HDG12" s="46"/>
      <c r="HDH12" s="46"/>
      <c r="HDI12" s="46"/>
      <c r="HDJ12" s="46"/>
      <c r="HDK12" s="46"/>
      <c r="HDL12" s="46"/>
      <c r="HDM12" s="46"/>
      <c r="HDN12" s="46"/>
      <c r="HDO12" s="46"/>
      <c r="HDP12" s="46"/>
      <c r="HDQ12" s="46"/>
      <c r="HDR12" s="46"/>
      <c r="HDS12" s="46"/>
      <c r="HDT12" s="46"/>
      <c r="HDU12" s="46"/>
      <c r="HDV12" s="46"/>
      <c r="HDW12" s="46"/>
      <c r="HDX12" s="46"/>
      <c r="HDY12" s="46"/>
      <c r="HDZ12" s="46"/>
      <c r="HEA12" s="46"/>
      <c r="HEB12" s="46"/>
      <c r="HEC12" s="46"/>
      <c r="HED12" s="46"/>
      <c r="HEE12" s="46"/>
      <c r="HEF12" s="46"/>
      <c r="HEG12" s="46"/>
      <c r="HEH12" s="46"/>
      <c r="HEI12" s="46"/>
      <c r="HEJ12" s="46"/>
      <c r="HEK12" s="46"/>
      <c r="HEL12" s="46"/>
      <c r="HEM12" s="46"/>
      <c r="HEN12" s="46"/>
      <c r="HEO12" s="46"/>
      <c r="HEP12" s="46"/>
      <c r="HEQ12" s="46"/>
      <c r="HER12" s="46"/>
      <c r="HES12" s="46"/>
      <c r="HET12" s="46"/>
      <c r="HEU12" s="46"/>
      <c r="HEV12" s="46"/>
      <c r="HEW12" s="46"/>
      <c r="HEX12" s="46"/>
      <c r="HEY12" s="46"/>
      <c r="HEZ12" s="46"/>
      <c r="HFA12" s="46"/>
      <c r="HFB12" s="46"/>
      <c r="HFC12" s="46"/>
      <c r="HFD12" s="46"/>
      <c r="HFE12" s="46"/>
      <c r="HFF12" s="46"/>
      <c r="HFG12" s="46"/>
      <c r="HFH12" s="46"/>
      <c r="HFI12" s="46"/>
      <c r="HFJ12" s="46"/>
      <c r="HFK12" s="46"/>
      <c r="HFL12" s="46"/>
      <c r="HFM12" s="46"/>
      <c r="HFN12" s="46"/>
      <c r="HFO12" s="46"/>
      <c r="HFP12" s="46"/>
      <c r="HFQ12" s="46"/>
      <c r="HFR12" s="46"/>
      <c r="HFS12" s="46"/>
      <c r="HFT12" s="46"/>
      <c r="HFU12" s="46"/>
      <c r="HFV12" s="46"/>
      <c r="HFW12" s="46"/>
      <c r="HFX12" s="46"/>
      <c r="HFY12" s="46"/>
      <c r="HFZ12" s="46"/>
      <c r="HGA12" s="46"/>
      <c r="HGB12" s="46"/>
      <c r="HGC12" s="46"/>
      <c r="HGD12" s="46"/>
      <c r="HGE12" s="46"/>
      <c r="HGF12" s="46"/>
      <c r="HGG12" s="46"/>
      <c r="HGH12" s="46"/>
      <c r="HGI12" s="46"/>
      <c r="HGJ12" s="46"/>
      <c r="HGK12" s="46"/>
      <c r="HGL12" s="46"/>
      <c r="HGM12" s="46"/>
      <c r="HGN12" s="46"/>
      <c r="HGO12" s="46"/>
      <c r="HGP12" s="46"/>
      <c r="HGQ12" s="46"/>
      <c r="HGR12" s="46"/>
      <c r="HGS12" s="46"/>
      <c r="HGT12" s="46"/>
      <c r="HGU12" s="46"/>
      <c r="HGV12" s="46"/>
      <c r="HGW12" s="46"/>
      <c r="HGX12" s="46"/>
      <c r="HGY12" s="46"/>
      <c r="HGZ12" s="46"/>
      <c r="HHA12" s="46"/>
      <c r="HHB12" s="46"/>
      <c r="HHC12" s="46"/>
      <c r="HHD12" s="46"/>
      <c r="HHE12" s="46"/>
      <c r="HHF12" s="46"/>
      <c r="HHG12" s="46"/>
      <c r="HHH12" s="46"/>
      <c r="HHI12" s="46"/>
      <c r="HHJ12" s="46"/>
      <c r="HHK12" s="46"/>
      <c r="HHL12" s="46"/>
      <c r="HHM12" s="46"/>
      <c r="HHN12" s="46"/>
      <c r="HHO12" s="46"/>
      <c r="HHP12" s="46"/>
      <c r="HHQ12" s="46"/>
      <c r="HHR12" s="46"/>
      <c r="HHS12" s="46"/>
      <c r="HHT12" s="46"/>
      <c r="HHU12" s="46"/>
      <c r="HHV12" s="46"/>
      <c r="HHW12" s="46"/>
      <c r="HHX12" s="46"/>
      <c r="HHY12" s="46"/>
      <c r="HHZ12" s="46"/>
      <c r="HIA12" s="46"/>
      <c r="HIB12" s="46"/>
      <c r="HIC12" s="46"/>
      <c r="HID12" s="46"/>
      <c r="HIE12" s="46"/>
      <c r="HIF12" s="46"/>
      <c r="HIG12" s="46"/>
      <c r="HIH12" s="46"/>
      <c r="HII12" s="46"/>
      <c r="HIJ12" s="46"/>
      <c r="HIK12" s="46"/>
      <c r="HIL12" s="46"/>
      <c r="HIM12" s="46"/>
      <c r="HIN12" s="46"/>
      <c r="HIO12" s="46"/>
      <c r="HIP12" s="46"/>
      <c r="HIQ12" s="46"/>
      <c r="HIR12" s="46"/>
      <c r="HIS12" s="46"/>
      <c r="HIT12" s="46"/>
      <c r="HIU12" s="46"/>
      <c r="HIV12" s="46"/>
      <c r="HIW12" s="46"/>
      <c r="HIX12" s="46"/>
      <c r="HIY12" s="46"/>
      <c r="HIZ12" s="46"/>
      <c r="HJA12" s="46"/>
      <c r="HJB12" s="46"/>
      <c r="HJC12" s="46"/>
      <c r="HJD12" s="46"/>
      <c r="HJE12" s="46"/>
      <c r="HJF12" s="46"/>
      <c r="HJG12" s="46"/>
      <c r="HJH12" s="46"/>
      <c r="HJI12" s="46"/>
      <c r="HJJ12" s="46"/>
      <c r="HJK12" s="46"/>
      <c r="HJL12" s="46"/>
      <c r="HJM12" s="46"/>
      <c r="HJN12" s="46"/>
      <c r="HJO12" s="46"/>
      <c r="HJP12" s="46"/>
      <c r="HJQ12" s="46"/>
      <c r="HJR12" s="46"/>
      <c r="HJS12" s="46"/>
      <c r="HJT12" s="46"/>
      <c r="HJU12" s="46"/>
      <c r="HJV12" s="46"/>
      <c r="HJW12" s="46"/>
      <c r="HJX12" s="46"/>
      <c r="HJY12" s="46"/>
      <c r="HJZ12" s="46"/>
      <c r="HKA12" s="46"/>
      <c r="HKB12" s="46"/>
      <c r="HKC12" s="46"/>
      <c r="HKD12" s="46"/>
      <c r="HKE12" s="46"/>
      <c r="HKF12" s="46"/>
      <c r="HKG12" s="46"/>
      <c r="HKH12" s="46"/>
      <c r="HKI12" s="46"/>
      <c r="HKJ12" s="46"/>
      <c r="HKK12" s="46"/>
      <c r="HKL12" s="46"/>
      <c r="HKM12" s="46"/>
      <c r="HKN12" s="46"/>
      <c r="HKO12" s="46"/>
      <c r="HKP12" s="46"/>
      <c r="HKQ12" s="46"/>
      <c r="HKR12" s="46"/>
      <c r="HKS12" s="46"/>
      <c r="HKT12" s="46"/>
      <c r="HKU12" s="46"/>
      <c r="HKV12" s="46"/>
      <c r="HKW12" s="46"/>
      <c r="HKX12" s="46"/>
      <c r="HKY12" s="46"/>
      <c r="HKZ12" s="46"/>
      <c r="HLA12" s="46"/>
      <c r="HLB12" s="46"/>
      <c r="HLC12" s="46"/>
      <c r="HLD12" s="46"/>
      <c r="HLE12" s="46"/>
      <c r="HLF12" s="46"/>
      <c r="HLG12" s="46"/>
      <c r="HLH12" s="46"/>
      <c r="HLI12" s="46"/>
      <c r="HLJ12" s="46"/>
      <c r="HLK12" s="46"/>
      <c r="HLL12" s="46"/>
      <c r="HLM12" s="46"/>
      <c r="HLN12" s="46"/>
      <c r="HLO12" s="46"/>
      <c r="HLP12" s="46"/>
      <c r="HLQ12" s="46"/>
      <c r="HLR12" s="46"/>
      <c r="HLS12" s="46"/>
      <c r="HLT12" s="46"/>
      <c r="HLU12" s="46"/>
      <c r="HLV12" s="46"/>
      <c r="HLW12" s="46"/>
      <c r="HLX12" s="46"/>
      <c r="HLY12" s="46"/>
      <c r="HLZ12" s="46"/>
      <c r="HMA12" s="46"/>
      <c r="HMB12" s="46"/>
      <c r="HMC12" s="46"/>
      <c r="HMD12" s="46"/>
      <c r="HME12" s="46"/>
      <c r="HMF12" s="46"/>
      <c r="HMG12" s="46"/>
      <c r="HMH12" s="46"/>
      <c r="HMI12" s="46"/>
      <c r="HMJ12" s="46"/>
      <c r="HMK12" s="46"/>
      <c r="HML12" s="46"/>
      <c r="HMM12" s="46"/>
      <c r="HMN12" s="46"/>
      <c r="HMO12" s="46"/>
      <c r="HMP12" s="46"/>
      <c r="HMQ12" s="46"/>
      <c r="HMR12" s="46"/>
      <c r="HMS12" s="46"/>
      <c r="HMT12" s="46"/>
      <c r="HMU12" s="46"/>
      <c r="HMV12" s="46"/>
      <c r="HMW12" s="46"/>
      <c r="HMX12" s="46"/>
      <c r="HMY12" s="46"/>
      <c r="HMZ12" s="46"/>
      <c r="HNA12" s="46"/>
      <c r="HNB12" s="46"/>
      <c r="HNC12" s="46"/>
      <c r="HND12" s="46"/>
      <c r="HNE12" s="46"/>
      <c r="HNF12" s="46"/>
      <c r="HNG12" s="46"/>
      <c r="HNH12" s="46"/>
      <c r="HNI12" s="46"/>
      <c r="HNJ12" s="46"/>
      <c r="HNK12" s="46"/>
      <c r="HNL12" s="46"/>
      <c r="HNM12" s="46"/>
      <c r="HNN12" s="46"/>
      <c r="HNO12" s="46"/>
      <c r="HNP12" s="46"/>
      <c r="HNQ12" s="46"/>
      <c r="HNR12" s="46"/>
      <c r="HNS12" s="46"/>
      <c r="HNT12" s="46"/>
      <c r="HNU12" s="46"/>
      <c r="HNV12" s="46"/>
      <c r="HNW12" s="46"/>
      <c r="HNX12" s="46"/>
      <c r="HNY12" s="46"/>
      <c r="HNZ12" s="46"/>
      <c r="HOA12" s="46"/>
      <c r="HOB12" s="46"/>
      <c r="HOC12" s="46"/>
      <c r="HOD12" s="46"/>
      <c r="HOE12" s="46"/>
      <c r="HOF12" s="46"/>
      <c r="HOG12" s="46"/>
      <c r="HOH12" s="46"/>
      <c r="HOI12" s="46"/>
      <c r="HOJ12" s="46"/>
      <c r="HOK12" s="46"/>
      <c r="HOL12" s="46"/>
      <c r="HOM12" s="46"/>
      <c r="HON12" s="46"/>
      <c r="HOO12" s="46"/>
      <c r="HOP12" s="46"/>
      <c r="HOQ12" s="46"/>
      <c r="HOR12" s="46"/>
      <c r="HOS12" s="46"/>
      <c r="HOT12" s="46"/>
      <c r="HOU12" s="46"/>
      <c r="HOV12" s="46"/>
      <c r="HOW12" s="46"/>
      <c r="HOX12" s="46"/>
      <c r="HOY12" s="46"/>
      <c r="HOZ12" s="46"/>
      <c r="HPA12" s="46"/>
      <c r="HPB12" s="46"/>
      <c r="HPC12" s="46"/>
      <c r="HPD12" s="46"/>
      <c r="HPE12" s="46"/>
      <c r="HPF12" s="46"/>
      <c r="HPG12" s="46"/>
      <c r="HPH12" s="46"/>
      <c r="HPI12" s="46"/>
      <c r="HPJ12" s="46"/>
      <c r="HPK12" s="46"/>
      <c r="HPL12" s="46"/>
      <c r="HPM12" s="46"/>
      <c r="HPN12" s="46"/>
      <c r="HPO12" s="46"/>
      <c r="HPP12" s="46"/>
      <c r="HPQ12" s="46"/>
      <c r="HPR12" s="46"/>
      <c r="HPS12" s="46"/>
      <c r="HPT12" s="46"/>
      <c r="HPU12" s="46"/>
      <c r="HPV12" s="46"/>
      <c r="HPW12" s="46"/>
      <c r="HPX12" s="46"/>
      <c r="HPY12" s="46"/>
      <c r="HPZ12" s="46"/>
      <c r="HQA12" s="46"/>
      <c r="HQB12" s="46"/>
      <c r="HQC12" s="46"/>
      <c r="HQD12" s="46"/>
      <c r="HQE12" s="46"/>
      <c r="HQF12" s="46"/>
      <c r="HQG12" s="46"/>
      <c r="HQH12" s="46"/>
      <c r="HQI12" s="46"/>
      <c r="HQJ12" s="46"/>
      <c r="HQK12" s="46"/>
      <c r="HQL12" s="46"/>
      <c r="HQM12" s="46"/>
      <c r="HQN12" s="46"/>
      <c r="HQO12" s="46"/>
      <c r="HQP12" s="46"/>
      <c r="HQQ12" s="46"/>
      <c r="HQR12" s="46"/>
      <c r="HQS12" s="46"/>
      <c r="HQT12" s="46"/>
      <c r="HQU12" s="46"/>
      <c r="HQV12" s="46"/>
      <c r="HQW12" s="46"/>
      <c r="HQX12" s="46"/>
      <c r="HQY12" s="46"/>
      <c r="HQZ12" s="46"/>
      <c r="HRA12" s="46"/>
      <c r="HRB12" s="46"/>
      <c r="HRC12" s="46"/>
      <c r="HRD12" s="46"/>
      <c r="HRE12" s="46"/>
      <c r="HRF12" s="46"/>
      <c r="HRG12" s="46"/>
      <c r="HRH12" s="46"/>
      <c r="HRI12" s="46"/>
      <c r="HRJ12" s="46"/>
      <c r="HRK12" s="46"/>
      <c r="HRL12" s="46"/>
      <c r="HRM12" s="46"/>
      <c r="HRN12" s="46"/>
      <c r="HRO12" s="46"/>
      <c r="HRP12" s="46"/>
      <c r="HRQ12" s="46"/>
      <c r="HRR12" s="46"/>
      <c r="HRS12" s="46"/>
      <c r="HRT12" s="46"/>
      <c r="HRU12" s="46"/>
      <c r="HRV12" s="46"/>
      <c r="HRW12" s="46"/>
      <c r="HRX12" s="46"/>
      <c r="HRY12" s="46"/>
      <c r="HRZ12" s="46"/>
      <c r="HSA12" s="46"/>
      <c r="HSB12" s="46"/>
      <c r="HSC12" s="46"/>
      <c r="HSD12" s="46"/>
      <c r="HSE12" s="46"/>
      <c r="HSF12" s="46"/>
      <c r="HSG12" s="46"/>
      <c r="HSH12" s="46"/>
      <c r="HSI12" s="46"/>
      <c r="HSJ12" s="46"/>
      <c r="HSK12" s="46"/>
      <c r="HSL12" s="46"/>
      <c r="HSM12" s="46"/>
      <c r="HSN12" s="46"/>
      <c r="HSO12" s="46"/>
      <c r="HSP12" s="46"/>
      <c r="HSQ12" s="46"/>
      <c r="HSR12" s="46"/>
      <c r="HSS12" s="46"/>
      <c r="HST12" s="46"/>
      <c r="HSU12" s="46"/>
      <c r="HSV12" s="46"/>
      <c r="HSW12" s="46"/>
      <c r="HSX12" s="46"/>
      <c r="HSY12" s="46"/>
      <c r="HSZ12" s="46"/>
      <c r="HTA12" s="46"/>
      <c r="HTB12" s="46"/>
      <c r="HTC12" s="46"/>
      <c r="HTD12" s="46"/>
      <c r="HTE12" s="46"/>
      <c r="HTF12" s="46"/>
      <c r="HTG12" s="46"/>
      <c r="HTH12" s="46"/>
      <c r="HTI12" s="46"/>
      <c r="HTJ12" s="46"/>
      <c r="HTK12" s="46"/>
      <c r="HTL12" s="46"/>
      <c r="HTM12" s="46"/>
      <c r="HTN12" s="46"/>
      <c r="HTO12" s="46"/>
      <c r="HTP12" s="46"/>
      <c r="HTQ12" s="46"/>
      <c r="HTR12" s="46"/>
      <c r="HTS12" s="46"/>
      <c r="HTT12" s="46"/>
      <c r="HTU12" s="46"/>
      <c r="HTV12" s="46"/>
      <c r="HTW12" s="46"/>
      <c r="HTX12" s="46"/>
      <c r="HTY12" s="46"/>
      <c r="HTZ12" s="46"/>
      <c r="HUA12" s="46"/>
      <c r="HUB12" s="46"/>
      <c r="HUC12" s="46"/>
      <c r="HUD12" s="46"/>
      <c r="HUE12" s="46"/>
      <c r="HUF12" s="46"/>
      <c r="HUG12" s="46"/>
      <c r="HUH12" s="46"/>
      <c r="HUI12" s="46"/>
      <c r="HUJ12" s="46"/>
      <c r="HUK12" s="46"/>
      <c r="HUL12" s="46"/>
      <c r="HUM12" s="46"/>
      <c r="HUN12" s="46"/>
      <c r="HUO12" s="46"/>
      <c r="HUP12" s="46"/>
      <c r="HUQ12" s="46"/>
      <c r="HUR12" s="46"/>
      <c r="HUS12" s="46"/>
      <c r="HUT12" s="46"/>
      <c r="HUU12" s="46"/>
      <c r="HUV12" s="46"/>
      <c r="HUW12" s="46"/>
      <c r="HUX12" s="46"/>
      <c r="HUY12" s="46"/>
      <c r="HUZ12" s="46"/>
      <c r="HVA12" s="46"/>
      <c r="HVB12" s="46"/>
      <c r="HVC12" s="46"/>
      <c r="HVD12" s="46"/>
      <c r="HVE12" s="46"/>
      <c r="HVF12" s="46"/>
      <c r="HVG12" s="46"/>
      <c r="HVH12" s="46"/>
      <c r="HVI12" s="46"/>
      <c r="HVJ12" s="46"/>
      <c r="HVK12" s="46"/>
      <c r="HVL12" s="46"/>
      <c r="HVM12" s="46"/>
      <c r="HVN12" s="46"/>
      <c r="HVO12" s="46"/>
      <c r="HVP12" s="46"/>
      <c r="HVQ12" s="46"/>
      <c r="HVR12" s="46"/>
      <c r="HVS12" s="46"/>
      <c r="HVT12" s="46"/>
      <c r="HVU12" s="46"/>
      <c r="HVV12" s="46"/>
      <c r="HVW12" s="46"/>
      <c r="HVX12" s="46"/>
      <c r="HVY12" s="46"/>
      <c r="HVZ12" s="46"/>
      <c r="HWA12" s="46"/>
      <c r="HWB12" s="46"/>
      <c r="HWC12" s="46"/>
      <c r="HWD12" s="46"/>
      <c r="HWE12" s="46"/>
      <c r="HWF12" s="46"/>
      <c r="HWG12" s="46"/>
      <c r="HWH12" s="46"/>
      <c r="HWI12" s="46"/>
      <c r="HWJ12" s="46"/>
      <c r="HWK12" s="46"/>
      <c r="HWL12" s="46"/>
      <c r="HWM12" s="46"/>
      <c r="HWN12" s="46"/>
      <c r="HWO12" s="46"/>
      <c r="HWP12" s="46"/>
      <c r="HWQ12" s="46"/>
      <c r="HWR12" s="46"/>
      <c r="HWS12" s="46"/>
      <c r="HWT12" s="46"/>
      <c r="HWU12" s="46"/>
      <c r="HWV12" s="46"/>
      <c r="HWW12" s="46"/>
      <c r="HWX12" s="46"/>
      <c r="HWY12" s="46"/>
      <c r="HWZ12" s="46"/>
      <c r="HXA12" s="46"/>
      <c r="HXB12" s="46"/>
      <c r="HXC12" s="46"/>
      <c r="HXD12" s="46"/>
      <c r="HXE12" s="46"/>
      <c r="HXF12" s="46"/>
      <c r="HXG12" s="46"/>
      <c r="HXH12" s="46"/>
      <c r="HXI12" s="46"/>
      <c r="HXJ12" s="46"/>
      <c r="HXK12" s="46"/>
      <c r="HXL12" s="46"/>
      <c r="HXM12" s="46"/>
      <c r="HXN12" s="46"/>
      <c r="HXO12" s="46"/>
      <c r="HXP12" s="46"/>
      <c r="HXQ12" s="46"/>
      <c r="HXR12" s="46"/>
      <c r="HXS12" s="46"/>
      <c r="HXT12" s="46"/>
      <c r="HXU12" s="46"/>
      <c r="HXV12" s="46"/>
      <c r="HXW12" s="46"/>
      <c r="HXX12" s="46"/>
      <c r="HXY12" s="46"/>
      <c r="HXZ12" s="46"/>
      <c r="HYA12" s="46"/>
      <c r="HYB12" s="46"/>
      <c r="HYC12" s="46"/>
      <c r="HYD12" s="46"/>
      <c r="HYE12" s="46"/>
      <c r="HYF12" s="46"/>
      <c r="HYG12" s="46"/>
      <c r="HYH12" s="46"/>
      <c r="HYI12" s="46"/>
      <c r="HYJ12" s="46"/>
      <c r="HYK12" s="46"/>
      <c r="HYL12" s="46"/>
      <c r="HYM12" s="46"/>
      <c r="HYN12" s="46"/>
      <c r="HYO12" s="46"/>
      <c r="HYP12" s="46"/>
      <c r="HYQ12" s="46"/>
      <c r="HYR12" s="46"/>
      <c r="HYS12" s="46"/>
      <c r="HYT12" s="46"/>
      <c r="HYU12" s="46"/>
      <c r="HYV12" s="46"/>
      <c r="HYW12" s="46"/>
      <c r="HYX12" s="46"/>
      <c r="HYY12" s="46"/>
      <c r="HYZ12" s="46"/>
      <c r="HZA12" s="46"/>
      <c r="HZB12" s="46"/>
      <c r="HZC12" s="46"/>
      <c r="HZD12" s="46"/>
      <c r="HZE12" s="46"/>
      <c r="HZF12" s="46"/>
      <c r="HZG12" s="46"/>
      <c r="HZH12" s="46"/>
      <c r="HZI12" s="46"/>
      <c r="HZJ12" s="46"/>
      <c r="HZK12" s="46"/>
      <c r="HZL12" s="46"/>
      <c r="HZM12" s="46"/>
      <c r="HZN12" s="46"/>
      <c r="HZO12" s="46"/>
      <c r="HZP12" s="46"/>
      <c r="HZQ12" s="46"/>
      <c r="HZR12" s="46"/>
      <c r="HZS12" s="46"/>
      <c r="HZT12" s="46"/>
      <c r="HZU12" s="46"/>
      <c r="HZV12" s="46"/>
      <c r="HZW12" s="46"/>
      <c r="HZX12" s="46"/>
      <c r="HZY12" s="46"/>
      <c r="HZZ12" s="46"/>
      <c r="IAA12" s="46"/>
      <c r="IAB12" s="46"/>
      <c r="IAC12" s="46"/>
      <c r="IAD12" s="46"/>
      <c r="IAE12" s="46"/>
      <c r="IAF12" s="46"/>
      <c r="IAG12" s="46"/>
      <c r="IAH12" s="46"/>
      <c r="IAI12" s="46"/>
      <c r="IAJ12" s="46"/>
      <c r="IAK12" s="46"/>
      <c r="IAL12" s="46"/>
      <c r="IAM12" s="46"/>
      <c r="IAN12" s="46"/>
      <c r="IAO12" s="46"/>
      <c r="IAP12" s="46"/>
      <c r="IAQ12" s="46"/>
      <c r="IAR12" s="46"/>
      <c r="IAS12" s="46"/>
      <c r="IAT12" s="46"/>
      <c r="IAU12" s="46"/>
      <c r="IAV12" s="46"/>
      <c r="IAW12" s="46"/>
      <c r="IAX12" s="46"/>
      <c r="IAY12" s="46"/>
      <c r="IAZ12" s="46"/>
      <c r="IBA12" s="46"/>
      <c r="IBB12" s="46"/>
      <c r="IBC12" s="46"/>
      <c r="IBD12" s="46"/>
      <c r="IBE12" s="46"/>
      <c r="IBF12" s="46"/>
      <c r="IBG12" s="46"/>
      <c r="IBH12" s="46"/>
      <c r="IBI12" s="46"/>
      <c r="IBJ12" s="46"/>
      <c r="IBK12" s="46"/>
      <c r="IBL12" s="46"/>
      <c r="IBM12" s="46"/>
      <c r="IBN12" s="46"/>
      <c r="IBO12" s="46"/>
      <c r="IBP12" s="46"/>
      <c r="IBQ12" s="46"/>
      <c r="IBR12" s="46"/>
      <c r="IBS12" s="46"/>
      <c r="IBT12" s="46"/>
      <c r="IBU12" s="46"/>
      <c r="IBV12" s="46"/>
      <c r="IBW12" s="46"/>
      <c r="IBX12" s="46"/>
      <c r="IBY12" s="46"/>
      <c r="IBZ12" s="46"/>
      <c r="ICA12" s="46"/>
      <c r="ICB12" s="46"/>
      <c r="ICC12" s="46"/>
      <c r="ICD12" s="46"/>
      <c r="ICE12" s="46"/>
      <c r="ICF12" s="46"/>
      <c r="ICG12" s="46"/>
      <c r="ICH12" s="46"/>
      <c r="ICI12" s="46"/>
      <c r="ICJ12" s="46"/>
      <c r="ICK12" s="46"/>
      <c r="ICL12" s="46"/>
      <c r="ICM12" s="46"/>
      <c r="ICN12" s="46"/>
      <c r="ICO12" s="46"/>
      <c r="ICP12" s="46"/>
      <c r="ICQ12" s="46"/>
      <c r="ICR12" s="46"/>
      <c r="ICS12" s="46"/>
      <c r="ICT12" s="46"/>
      <c r="ICU12" s="46"/>
      <c r="ICV12" s="46"/>
      <c r="ICW12" s="46"/>
      <c r="ICX12" s="46"/>
      <c r="ICY12" s="46"/>
      <c r="ICZ12" s="46"/>
      <c r="IDA12" s="46"/>
      <c r="IDB12" s="46"/>
      <c r="IDC12" s="46"/>
      <c r="IDD12" s="46"/>
      <c r="IDE12" s="46"/>
      <c r="IDF12" s="46"/>
      <c r="IDG12" s="46"/>
      <c r="IDH12" s="46"/>
      <c r="IDI12" s="46"/>
      <c r="IDJ12" s="46"/>
      <c r="IDK12" s="46"/>
      <c r="IDL12" s="46"/>
      <c r="IDM12" s="46"/>
      <c r="IDN12" s="46"/>
      <c r="IDO12" s="46"/>
      <c r="IDP12" s="46"/>
      <c r="IDQ12" s="46"/>
      <c r="IDR12" s="46"/>
      <c r="IDS12" s="46"/>
      <c r="IDT12" s="46"/>
      <c r="IDU12" s="46"/>
      <c r="IDV12" s="46"/>
      <c r="IDW12" s="46"/>
      <c r="IDX12" s="46"/>
      <c r="IDY12" s="46"/>
      <c r="IDZ12" s="46"/>
      <c r="IEA12" s="46"/>
      <c r="IEB12" s="46"/>
      <c r="IEC12" s="46"/>
      <c r="IED12" s="46"/>
      <c r="IEE12" s="46"/>
      <c r="IEF12" s="46"/>
      <c r="IEG12" s="46"/>
      <c r="IEH12" s="46"/>
      <c r="IEI12" s="46"/>
      <c r="IEJ12" s="46"/>
      <c r="IEK12" s="46"/>
      <c r="IEL12" s="46"/>
      <c r="IEM12" s="46"/>
      <c r="IEN12" s="46"/>
      <c r="IEO12" s="46"/>
      <c r="IEP12" s="46"/>
      <c r="IEQ12" s="46"/>
      <c r="IER12" s="46"/>
      <c r="IES12" s="46"/>
      <c r="IET12" s="46"/>
      <c r="IEU12" s="46"/>
      <c r="IEV12" s="46"/>
      <c r="IEW12" s="46"/>
      <c r="IEX12" s="46"/>
      <c r="IEY12" s="46"/>
      <c r="IEZ12" s="46"/>
      <c r="IFA12" s="46"/>
      <c r="IFB12" s="46"/>
      <c r="IFC12" s="46"/>
      <c r="IFD12" s="46"/>
      <c r="IFE12" s="46"/>
      <c r="IFF12" s="46"/>
      <c r="IFG12" s="46"/>
      <c r="IFH12" s="46"/>
      <c r="IFI12" s="46"/>
      <c r="IFJ12" s="46"/>
      <c r="IFK12" s="46"/>
      <c r="IFL12" s="46"/>
      <c r="IFM12" s="46"/>
      <c r="IFN12" s="46"/>
      <c r="IFO12" s="46"/>
      <c r="IFP12" s="46"/>
      <c r="IFQ12" s="46"/>
      <c r="IFR12" s="46"/>
      <c r="IFS12" s="46"/>
      <c r="IFT12" s="46"/>
      <c r="IFU12" s="46"/>
      <c r="IFV12" s="46"/>
      <c r="IFW12" s="46"/>
      <c r="IFX12" s="46"/>
      <c r="IFY12" s="46"/>
      <c r="IFZ12" s="46"/>
      <c r="IGA12" s="46"/>
      <c r="IGB12" s="46"/>
      <c r="IGC12" s="46"/>
      <c r="IGD12" s="46"/>
      <c r="IGE12" s="46"/>
      <c r="IGF12" s="46"/>
      <c r="IGG12" s="46"/>
      <c r="IGH12" s="46"/>
      <c r="IGI12" s="46"/>
      <c r="IGJ12" s="46"/>
      <c r="IGK12" s="46"/>
      <c r="IGL12" s="46"/>
      <c r="IGM12" s="46"/>
      <c r="IGN12" s="46"/>
      <c r="IGO12" s="46"/>
      <c r="IGP12" s="46"/>
      <c r="IGQ12" s="46"/>
      <c r="IGR12" s="46"/>
      <c r="IGS12" s="46"/>
      <c r="IGT12" s="46"/>
      <c r="IGU12" s="46"/>
      <c r="IGV12" s="46"/>
      <c r="IGW12" s="46"/>
      <c r="IGX12" s="46"/>
      <c r="IGY12" s="46"/>
      <c r="IGZ12" s="46"/>
      <c r="IHA12" s="46"/>
      <c r="IHB12" s="46"/>
      <c r="IHC12" s="46"/>
      <c r="IHD12" s="46"/>
      <c r="IHE12" s="46"/>
      <c r="IHF12" s="46"/>
      <c r="IHG12" s="46"/>
      <c r="IHH12" s="46"/>
      <c r="IHI12" s="46"/>
      <c r="IHJ12" s="46"/>
      <c r="IHK12" s="46"/>
      <c r="IHL12" s="46"/>
      <c r="IHM12" s="46"/>
      <c r="IHN12" s="46"/>
      <c r="IHO12" s="46"/>
      <c r="IHP12" s="46"/>
      <c r="IHQ12" s="46"/>
      <c r="IHR12" s="46"/>
      <c r="IHS12" s="46"/>
      <c r="IHT12" s="46"/>
      <c r="IHU12" s="46"/>
      <c r="IHV12" s="46"/>
      <c r="IHW12" s="46"/>
      <c r="IHX12" s="46"/>
      <c r="IHY12" s="46"/>
      <c r="IHZ12" s="46"/>
      <c r="IIA12" s="46"/>
      <c r="IIB12" s="46"/>
      <c r="IIC12" s="46"/>
      <c r="IID12" s="46"/>
      <c r="IIE12" s="46"/>
      <c r="IIF12" s="46"/>
      <c r="IIG12" s="46"/>
      <c r="IIH12" s="46"/>
      <c r="III12" s="46"/>
      <c r="IIJ12" s="46"/>
      <c r="IIK12" s="46"/>
      <c r="IIL12" s="46"/>
      <c r="IIM12" s="46"/>
      <c r="IIN12" s="46"/>
      <c r="IIO12" s="46"/>
      <c r="IIP12" s="46"/>
      <c r="IIQ12" s="46"/>
      <c r="IIR12" s="46"/>
      <c r="IIS12" s="46"/>
      <c r="IIT12" s="46"/>
      <c r="IIU12" s="46"/>
      <c r="IIV12" s="46"/>
      <c r="IIW12" s="46"/>
      <c r="IIX12" s="46"/>
      <c r="IIY12" s="46"/>
      <c r="IIZ12" s="46"/>
      <c r="IJA12" s="46"/>
      <c r="IJB12" s="46"/>
      <c r="IJC12" s="46"/>
      <c r="IJD12" s="46"/>
      <c r="IJE12" s="46"/>
      <c r="IJF12" s="46"/>
      <c r="IJG12" s="46"/>
      <c r="IJH12" s="46"/>
      <c r="IJI12" s="46"/>
      <c r="IJJ12" s="46"/>
      <c r="IJK12" s="46"/>
      <c r="IJL12" s="46"/>
      <c r="IJM12" s="46"/>
      <c r="IJN12" s="46"/>
      <c r="IJO12" s="46"/>
      <c r="IJP12" s="46"/>
      <c r="IJQ12" s="46"/>
      <c r="IJR12" s="46"/>
      <c r="IJS12" s="46"/>
      <c r="IJT12" s="46"/>
      <c r="IJU12" s="46"/>
      <c r="IJV12" s="46"/>
      <c r="IJW12" s="46"/>
      <c r="IJX12" s="46"/>
      <c r="IJY12" s="46"/>
      <c r="IJZ12" s="46"/>
      <c r="IKA12" s="46"/>
      <c r="IKB12" s="46"/>
      <c r="IKC12" s="46"/>
      <c r="IKD12" s="46"/>
      <c r="IKE12" s="46"/>
      <c r="IKF12" s="46"/>
      <c r="IKG12" s="46"/>
      <c r="IKH12" s="46"/>
      <c r="IKI12" s="46"/>
      <c r="IKJ12" s="46"/>
      <c r="IKK12" s="46"/>
      <c r="IKL12" s="46"/>
      <c r="IKM12" s="46"/>
      <c r="IKN12" s="46"/>
      <c r="IKO12" s="46"/>
      <c r="IKP12" s="46"/>
      <c r="IKQ12" s="46"/>
      <c r="IKR12" s="46"/>
      <c r="IKS12" s="46"/>
      <c r="IKT12" s="46"/>
      <c r="IKU12" s="46"/>
      <c r="IKV12" s="46"/>
      <c r="IKW12" s="46"/>
      <c r="IKX12" s="46"/>
      <c r="IKY12" s="46"/>
      <c r="IKZ12" s="46"/>
      <c r="ILA12" s="46"/>
      <c r="ILB12" s="46"/>
      <c r="ILC12" s="46"/>
      <c r="ILD12" s="46"/>
      <c r="ILE12" s="46"/>
      <c r="ILF12" s="46"/>
      <c r="ILG12" s="46"/>
      <c r="ILH12" s="46"/>
      <c r="ILI12" s="46"/>
      <c r="ILJ12" s="46"/>
      <c r="ILK12" s="46"/>
      <c r="ILL12" s="46"/>
      <c r="ILM12" s="46"/>
      <c r="ILN12" s="46"/>
      <c r="ILO12" s="46"/>
      <c r="ILP12" s="46"/>
      <c r="ILQ12" s="46"/>
      <c r="ILR12" s="46"/>
      <c r="ILS12" s="46"/>
      <c r="ILT12" s="46"/>
      <c r="ILU12" s="46"/>
      <c r="ILV12" s="46"/>
      <c r="ILW12" s="46"/>
      <c r="ILX12" s="46"/>
      <c r="ILY12" s="46"/>
      <c r="ILZ12" s="46"/>
      <c r="IMA12" s="46"/>
      <c r="IMB12" s="46"/>
      <c r="IMC12" s="46"/>
      <c r="IMD12" s="46"/>
      <c r="IME12" s="46"/>
      <c r="IMF12" s="46"/>
      <c r="IMG12" s="46"/>
      <c r="IMH12" s="46"/>
      <c r="IMI12" s="46"/>
      <c r="IMJ12" s="46"/>
      <c r="IMK12" s="46"/>
      <c r="IML12" s="46"/>
      <c r="IMM12" s="46"/>
      <c r="IMN12" s="46"/>
      <c r="IMO12" s="46"/>
      <c r="IMP12" s="46"/>
      <c r="IMQ12" s="46"/>
      <c r="IMR12" s="46"/>
      <c r="IMS12" s="46"/>
      <c r="IMT12" s="46"/>
      <c r="IMU12" s="46"/>
      <c r="IMV12" s="46"/>
      <c r="IMW12" s="46"/>
      <c r="IMX12" s="46"/>
      <c r="IMY12" s="46"/>
      <c r="IMZ12" s="46"/>
      <c r="INA12" s="46"/>
      <c r="INB12" s="46"/>
      <c r="INC12" s="46"/>
      <c r="IND12" s="46"/>
      <c r="INE12" s="46"/>
      <c r="INF12" s="46"/>
      <c r="ING12" s="46"/>
      <c r="INH12" s="46"/>
      <c r="INI12" s="46"/>
      <c r="INJ12" s="46"/>
      <c r="INK12" s="46"/>
      <c r="INL12" s="46"/>
      <c r="INM12" s="46"/>
      <c r="INN12" s="46"/>
      <c r="INO12" s="46"/>
      <c r="INP12" s="46"/>
      <c r="INQ12" s="46"/>
      <c r="INR12" s="46"/>
      <c r="INS12" s="46"/>
      <c r="INT12" s="46"/>
      <c r="INU12" s="46"/>
      <c r="INV12" s="46"/>
      <c r="INW12" s="46"/>
      <c r="INX12" s="46"/>
      <c r="INY12" s="46"/>
      <c r="INZ12" s="46"/>
      <c r="IOA12" s="46"/>
      <c r="IOB12" s="46"/>
      <c r="IOC12" s="46"/>
      <c r="IOD12" s="46"/>
      <c r="IOE12" s="46"/>
      <c r="IOF12" s="46"/>
      <c r="IOG12" s="46"/>
      <c r="IOH12" s="46"/>
      <c r="IOI12" s="46"/>
      <c r="IOJ12" s="46"/>
      <c r="IOK12" s="46"/>
      <c r="IOL12" s="46"/>
      <c r="IOM12" s="46"/>
      <c r="ION12" s="46"/>
      <c r="IOO12" s="46"/>
      <c r="IOP12" s="46"/>
      <c r="IOQ12" s="46"/>
      <c r="IOR12" s="46"/>
      <c r="IOS12" s="46"/>
      <c r="IOT12" s="46"/>
      <c r="IOU12" s="46"/>
      <c r="IOV12" s="46"/>
      <c r="IOW12" s="46"/>
      <c r="IOX12" s="46"/>
      <c r="IOY12" s="46"/>
      <c r="IOZ12" s="46"/>
      <c r="IPA12" s="46"/>
      <c r="IPB12" s="46"/>
      <c r="IPC12" s="46"/>
      <c r="IPD12" s="46"/>
      <c r="IPE12" s="46"/>
      <c r="IPF12" s="46"/>
      <c r="IPG12" s="46"/>
      <c r="IPH12" s="46"/>
      <c r="IPI12" s="46"/>
      <c r="IPJ12" s="46"/>
      <c r="IPK12" s="46"/>
      <c r="IPL12" s="46"/>
      <c r="IPM12" s="46"/>
      <c r="IPN12" s="46"/>
      <c r="IPO12" s="46"/>
      <c r="IPP12" s="46"/>
      <c r="IPQ12" s="46"/>
      <c r="IPR12" s="46"/>
      <c r="IPS12" s="46"/>
      <c r="IPT12" s="46"/>
      <c r="IPU12" s="46"/>
      <c r="IPV12" s="46"/>
      <c r="IPW12" s="46"/>
      <c r="IPX12" s="46"/>
      <c r="IPY12" s="46"/>
      <c r="IPZ12" s="46"/>
      <c r="IQA12" s="46"/>
      <c r="IQB12" s="46"/>
      <c r="IQC12" s="46"/>
      <c r="IQD12" s="46"/>
      <c r="IQE12" s="46"/>
      <c r="IQF12" s="46"/>
      <c r="IQG12" s="46"/>
      <c r="IQH12" s="46"/>
      <c r="IQI12" s="46"/>
      <c r="IQJ12" s="46"/>
      <c r="IQK12" s="46"/>
      <c r="IQL12" s="46"/>
      <c r="IQM12" s="46"/>
      <c r="IQN12" s="46"/>
      <c r="IQO12" s="46"/>
      <c r="IQP12" s="46"/>
      <c r="IQQ12" s="46"/>
      <c r="IQR12" s="46"/>
      <c r="IQS12" s="46"/>
      <c r="IQT12" s="46"/>
      <c r="IQU12" s="46"/>
      <c r="IQV12" s="46"/>
      <c r="IQW12" s="46"/>
      <c r="IQX12" s="46"/>
      <c r="IQY12" s="46"/>
      <c r="IQZ12" s="46"/>
      <c r="IRA12" s="46"/>
      <c r="IRB12" s="46"/>
      <c r="IRC12" s="46"/>
      <c r="IRD12" s="46"/>
      <c r="IRE12" s="46"/>
      <c r="IRF12" s="46"/>
      <c r="IRG12" s="46"/>
      <c r="IRH12" s="46"/>
      <c r="IRI12" s="46"/>
      <c r="IRJ12" s="46"/>
      <c r="IRK12" s="46"/>
      <c r="IRL12" s="46"/>
      <c r="IRM12" s="46"/>
      <c r="IRN12" s="46"/>
      <c r="IRO12" s="46"/>
      <c r="IRP12" s="46"/>
      <c r="IRQ12" s="46"/>
      <c r="IRR12" s="46"/>
      <c r="IRS12" s="46"/>
      <c r="IRT12" s="46"/>
      <c r="IRU12" s="46"/>
      <c r="IRV12" s="46"/>
      <c r="IRW12" s="46"/>
      <c r="IRX12" s="46"/>
      <c r="IRY12" s="46"/>
      <c r="IRZ12" s="46"/>
      <c r="ISA12" s="46"/>
      <c r="ISB12" s="46"/>
      <c r="ISC12" s="46"/>
      <c r="ISD12" s="46"/>
      <c r="ISE12" s="46"/>
      <c r="ISF12" s="46"/>
      <c r="ISG12" s="46"/>
      <c r="ISH12" s="46"/>
      <c r="ISI12" s="46"/>
      <c r="ISJ12" s="46"/>
      <c r="ISK12" s="46"/>
      <c r="ISL12" s="46"/>
      <c r="ISM12" s="46"/>
      <c r="ISN12" s="46"/>
      <c r="ISO12" s="46"/>
      <c r="ISP12" s="46"/>
      <c r="ISQ12" s="46"/>
      <c r="ISR12" s="46"/>
      <c r="ISS12" s="46"/>
      <c r="IST12" s="46"/>
      <c r="ISU12" s="46"/>
      <c r="ISV12" s="46"/>
      <c r="ISW12" s="46"/>
      <c r="ISX12" s="46"/>
      <c r="ISY12" s="46"/>
      <c r="ISZ12" s="46"/>
      <c r="ITA12" s="46"/>
      <c r="ITB12" s="46"/>
      <c r="ITC12" s="46"/>
      <c r="ITD12" s="46"/>
      <c r="ITE12" s="46"/>
      <c r="ITF12" s="46"/>
      <c r="ITG12" s="46"/>
      <c r="ITH12" s="46"/>
      <c r="ITI12" s="46"/>
      <c r="ITJ12" s="46"/>
      <c r="ITK12" s="46"/>
      <c r="ITL12" s="46"/>
      <c r="ITM12" s="46"/>
      <c r="ITN12" s="46"/>
      <c r="ITO12" s="46"/>
      <c r="ITP12" s="46"/>
      <c r="ITQ12" s="46"/>
      <c r="ITR12" s="46"/>
      <c r="ITS12" s="46"/>
      <c r="ITT12" s="46"/>
      <c r="ITU12" s="46"/>
      <c r="ITV12" s="46"/>
      <c r="ITW12" s="46"/>
      <c r="ITX12" s="46"/>
      <c r="ITY12" s="46"/>
      <c r="ITZ12" s="46"/>
      <c r="IUA12" s="46"/>
      <c r="IUB12" s="46"/>
      <c r="IUC12" s="46"/>
      <c r="IUD12" s="46"/>
      <c r="IUE12" s="46"/>
      <c r="IUF12" s="46"/>
      <c r="IUG12" s="46"/>
      <c r="IUH12" s="46"/>
      <c r="IUI12" s="46"/>
      <c r="IUJ12" s="46"/>
      <c r="IUK12" s="46"/>
      <c r="IUL12" s="46"/>
      <c r="IUM12" s="46"/>
      <c r="IUN12" s="46"/>
      <c r="IUO12" s="46"/>
      <c r="IUP12" s="46"/>
      <c r="IUQ12" s="46"/>
      <c r="IUR12" s="46"/>
      <c r="IUS12" s="46"/>
      <c r="IUT12" s="46"/>
      <c r="IUU12" s="46"/>
      <c r="IUV12" s="46"/>
      <c r="IUW12" s="46"/>
      <c r="IUX12" s="46"/>
      <c r="IUY12" s="46"/>
      <c r="IUZ12" s="46"/>
      <c r="IVA12" s="46"/>
      <c r="IVB12" s="46"/>
      <c r="IVC12" s="46"/>
      <c r="IVD12" s="46"/>
      <c r="IVE12" s="46"/>
      <c r="IVF12" s="46"/>
      <c r="IVG12" s="46"/>
      <c r="IVH12" s="46"/>
      <c r="IVI12" s="46"/>
      <c r="IVJ12" s="46"/>
      <c r="IVK12" s="46"/>
      <c r="IVL12" s="46"/>
      <c r="IVM12" s="46"/>
      <c r="IVN12" s="46"/>
      <c r="IVO12" s="46"/>
      <c r="IVP12" s="46"/>
      <c r="IVQ12" s="46"/>
      <c r="IVR12" s="46"/>
      <c r="IVS12" s="46"/>
      <c r="IVT12" s="46"/>
      <c r="IVU12" s="46"/>
      <c r="IVV12" s="46"/>
      <c r="IVW12" s="46"/>
      <c r="IVX12" s="46"/>
      <c r="IVY12" s="46"/>
      <c r="IVZ12" s="46"/>
      <c r="IWA12" s="46"/>
      <c r="IWB12" s="46"/>
      <c r="IWC12" s="46"/>
      <c r="IWD12" s="46"/>
      <c r="IWE12" s="46"/>
      <c r="IWF12" s="46"/>
      <c r="IWG12" s="46"/>
      <c r="IWH12" s="46"/>
      <c r="IWI12" s="46"/>
      <c r="IWJ12" s="46"/>
      <c r="IWK12" s="46"/>
      <c r="IWL12" s="46"/>
      <c r="IWM12" s="46"/>
      <c r="IWN12" s="46"/>
      <c r="IWO12" s="46"/>
      <c r="IWP12" s="46"/>
      <c r="IWQ12" s="46"/>
      <c r="IWR12" s="46"/>
      <c r="IWS12" s="46"/>
      <c r="IWT12" s="46"/>
      <c r="IWU12" s="46"/>
      <c r="IWV12" s="46"/>
      <c r="IWW12" s="46"/>
      <c r="IWX12" s="46"/>
      <c r="IWY12" s="46"/>
      <c r="IWZ12" s="46"/>
      <c r="IXA12" s="46"/>
      <c r="IXB12" s="46"/>
      <c r="IXC12" s="46"/>
      <c r="IXD12" s="46"/>
      <c r="IXE12" s="46"/>
      <c r="IXF12" s="46"/>
      <c r="IXG12" s="46"/>
      <c r="IXH12" s="46"/>
      <c r="IXI12" s="46"/>
      <c r="IXJ12" s="46"/>
      <c r="IXK12" s="46"/>
      <c r="IXL12" s="46"/>
      <c r="IXM12" s="46"/>
      <c r="IXN12" s="46"/>
      <c r="IXO12" s="46"/>
      <c r="IXP12" s="46"/>
      <c r="IXQ12" s="46"/>
      <c r="IXR12" s="46"/>
      <c r="IXS12" s="46"/>
      <c r="IXT12" s="46"/>
      <c r="IXU12" s="46"/>
      <c r="IXV12" s="46"/>
      <c r="IXW12" s="46"/>
      <c r="IXX12" s="46"/>
      <c r="IXY12" s="46"/>
      <c r="IXZ12" s="46"/>
      <c r="IYA12" s="46"/>
      <c r="IYB12" s="46"/>
      <c r="IYC12" s="46"/>
      <c r="IYD12" s="46"/>
      <c r="IYE12" s="46"/>
      <c r="IYF12" s="46"/>
      <c r="IYG12" s="46"/>
      <c r="IYH12" s="46"/>
      <c r="IYI12" s="46"/>
      <c r="IYJ12" s="46"/>
      <c r="IYK12" s="46"/>
      <c r="IYL12" s="46"/>
      <c r="IYM12" s="46"/>
      <c r="IYN12" s="46"/>
      <c r="IYO12" s="46"/>
      <c r="IYP12" s="46"/>
      <c r="IYQ12" s="46"/>
      <c r="IYR12" s="46"/>
      <c r="IYS12" s="46"/>
      <c r="IYT12" s="46"/>
      <c r="IYU12" s="46"/>
      <c r="IYV12" s="46"/>
      <c r="IYW12" s="46"/>
      <c r="IYX12" s="46"/>
      <c r="IYY12" s="46"/>
      <c r="IYZ12" s="46"/>
      <c r="IZA12" s="46"/>
      <c r="IZB12" s="46"/>
      <c r="IZC12" s="46"/>
      <c r="IZD12" s="46"/>
      <c r="IZE12" s="46"/>
      <c r="IZF12" s="46"/>
      <c r="IZG12" s="46"/>
      <c r="IZH12" s="46"/>
      <c r="IZI12" s="46"/>
      <c r="IZJ12" s="46"/>
      <c r="IZK12" s="46"/>
      <c r="IZL12" s="46"/>
      <c r="IZM12" s="46"/>
      <c r="IZN12" s="46"/>
      <c r="IZO12" s="46"/>
      <c r="IZP12" s="46"/>
      <c r="IZQ12" s="46"/>
      <c r="IZR12" s="46"/>
      <c r="IZS12" s="46"/>
      <c r="IZT12" s="46"/>
      <c r="IZU12" s="46"/>
      <c r="IZV12" s="46"/>
      <c r="IZW12" s="46"/>
      <c r="IZX12" s="46"/>
      <c r="IZY12" s="46"/>
      <c r="IZZ12" s="46"/>
      <c r="JAA12" s="46"/>
      <c r="JAB12" s="46"/>
      <c r="JAC12" s="46"/>
      <c r="JAD12" s="46"/>
      <c r="JAE12" s="46"/>
      <c r="JAF12" s="46"/>
      <c r="JAG12" s="46"/>
      <c r="JAH12" s="46"/>
      <c r="JAI12" s="46"/>
      <c r="JAJ12" s="46"/>
      <c r="JAK12" s="46"/>
      <c r="JAL12" s="46"/>
      <c r="JAM12" s="46"/>
      <c r="JAN12" s="46"/>
      <c r="JAO12" s="46"/>
      <c r="JAP12" s="46"/>
      <c r="JAQ12" s="46"/>
      <c r="JAR12" s="46"/>
      <c r="JAS12" s="46"/>
      <c r="JAT12" s="46"/>
      <c r="JAU12" s="46"/>
      <c r="JAV12" s="46"/>
      <c r="JAW12" s="46"/>
      <c r="JAX12" s="46"/>
      <c r="JAY12" s="46"/>
      <c r="JAZ12" s="46"/>
      <c r="JBA12" s="46"/>
      <c r="JBB12" s="46"/>
      <c r="JBC12" s="46"/>
      <c r="JBD12" s="46"/>
      <c r="JBE12" s="46"/>
      <c r="JBF12" s="46"/>
      <c r="JBG12" s="46"/>
      <c r="JBH12" s="46"/>
      <c r="JBI12" s="46"/>
      <c r="JBJ12" s="46"/>
      <c r="JBK12" s="46"/>
      <c r="JBL12" s="46"/>
      <c r="JBM12" s="46"/>
      <c r="JBN12" s="46"/>
      <c r="JBO12" s="46"/>
      <c r="JBP12" s="46"/>
      <c r="JBQ12" s="46"/>
      <c r="JBR12" s="46"/>
      <c r="JBS12" s="46"/>
      <c r="JBT12" s="46"/>
      <c r="JBU12" s="46"/>
      <c r="JBV12" s="46"/>
      <c r="JBW12" s="46"/>
      <c r="JBX12" s="46"/>
      <c r="JBY12" s="46"/>
      <c r="JBZ12" s="46"/>
      <c r="JCA12" s="46"/>
      <c r="JCB12" s="46"/>
      <c r="JCC12" s="46"/>
      <c r="JCD12" s="46"/>
      <c r="JCE12" s="46"/>
      <c r="JCF12" s="46"/>
      <c r="JCG12" s="46"/>
      <c r="JCH12" s="46"/>
      <c r="JCI12" s="46"/>
      <c r="JCJ12" s="46"/>
      <c r="JCK12" s="46"/>
      <c r="JCL12" s="46"/>
      <c r="JCM12" s="46"/>
      <c r="JCN12" s="46"/>
      <c r="JCO12" s="46"/>
      <c r="JCP12" s="46"/>
      <c r="JCQ12" s="46"/>
      <c r="JCR12" s="46"/>
      <c r="JCS12" s="46"/>
      <c r="JCT12" s="46"/>
      <c r="JCU12" s="46"/>
      <c r="JCV12" s="46"/>
      <c r="JCW12" s="46"/>
      <c r="JCX12" s="46"/>
      <c r="JCY12" s="46"/>
      <c r="JCZ12" s="46"/>
      <c r="JDA12" s="46"/>
      <c r="JDB12" s="46"/>
      <c r="JDC12" s="46"/>
      <c r="JDD12" s="46"/>
      <c r="JDE12" s="46"/>
      <c r="JDF12" s="46"/>
      <c r="JDG12" s="46"/>
      <c r="JDH12" s="46"/>
      <c r="JDI12" s="46"/>
      <c r="JDJ12" s="46"/>
      <c r="JDK12" s="46"/>
      <c r="JDL12" s="46"/>
      <c r="JDM12" s="46"/>
      <c r="JDN12" s="46"/>
      <c r="JDO12" s="46"/>
      <c r="JDP12" s="46"/>
      <c r="JDQ12" s="46"/>
      <c r="JDR12" s="46"/>
      <c r="JDS12" s="46"/>
      <c r="JDT12" s="46"/>
      <c r="JDU12" s="46"/>
      <c r="JDV12" s="46"/>
      <c r="JDW12" s="46"/>
      <c r="JDX12" s="46"/>
      <c r="JDY12" s="46"/>
      <c r="JDZ12" s="46"/>
      <c r="JEA12" s="46"/>
      <c r="JEB12" s="46"/>
      <c r="JEC12" s="46"/>
      <c r="JED12" s="46"/>
      <c r="JEE12" s="46"/>
      <c r="JEF12" s="46"/>
      <c r="JEG12" s="46"/>
      <c r="JEH12" s="46"/>
      <c r="JEI12" s="46"/>
      <c r="JEJ12" s="46"/>
      <c r="JEK12" s="46"/>
      <c r="JEL12" s="46"/>
      <c r="JEM12" s="46"/>
      <c r="JEN12" s="46"/>
      <c r="JEO12" s="46"/>
      <c r="JEP12" s="46"/>
      <c r="JEQ12" s="46"/>
      <c r="JER12" s="46"/>
      <c r="JES12" s="46"/>
      <c r="JET12" s="46"/>
      <c r="JEU12" s="46"/>
      <c r="JEV12" s="46"/>
      <c r="JEW12" s="46"/>
      <c r="JEX12" s="46"/>
      <c r="JEY12" s="46"/>
      <c r="JEZ12" s="46"/>
      <c r="JFA12" s="46"/>
      <c r="JFB12" s="46"/>
      <c r="JFC12" s="46"/>
      <c r="JFD12" s="46"/>
      <c r="JFE12" s="46"/>
      <c r="JFF12" s="46"/>
      <c r="JFG12" s="46"/>
      <c r="JFH12" s="46"/>
      <c r="JFI12" s="46"/>
      <c r="JFJ12" s="46"/>
      <c r="JFK12" s="46"/>
      <c r="JFL12" s="46"/>
      <c r="JFM12" s="46"/>
      <c r="JFN12" s="46"/>
      <c r="JFO12" s="46"/>
      <c r="JFP12" s="46"/>
      <c r="JFQ12" s="46"/>
      <c r="JFR12" s="46"/>
      <c r="JFS12" s="46"/>
      <c r="JFT12" s="46"/>
      <c r="JFU12" s="46"/>
      <c r="JFV12" s="46"/>
      <c r="JFW12" s="46"/>
      <c r="JFX12" s="46"/>
      <c r="JFY12" s="46"/>
      <c r="JFZ12" s="46"/>
      <c r="JGA12" s="46"/>
      <c r="JGB12" s="46"/>
      <c r="JGC12" s="46"/>
      <c r="JGD12" s="46"/>
      <c r="JGE12" s="46"/>
      <c r="JGF12" s="46"/>
      <c r="JGG12" s="46"/>
      <c r="JGH12" s="46"/>
      <c r="JGI12" s="46"/>
      <c r="JGJ12" s="46"/>
      <c r="JGK12" s="46"/>
      <c r="JGL12" s="46"/>
      <c r="JGM12" s="46"/>
      <c r="JGN12" s="46"/>
      <c r="JGO12" s="46"/>
      <c r="JGP12" s="46"/>
      <c r="JGQ12" s="46"/>
      <c r="JGR12" s="46"/>
      <c r="JGS12" s="46"/>
      <c r="JGT12" s="46"/>
      <c r="JGU12" s="46"/>
      <c r="JGV12" s="46"/>
      <c r="JGW12" s="46"/>
      <c r="JGX12" s="46"/>
      <c r="JGY12" s="46"/>
      <c r="JGZ12" s="46"/>
      <c r="JHA12" s="46"/>
      <c r="JHB12" s="46"/>
      <c r="JHC12" s="46"/>
      <c r="JHD12" s="46"/>
      <c r="JHE12" s="46"/>
      <c r="JHF12" s="46"/>
      <c r="JHG12" s="46"/>
      <c r="JHH12" s="46"/>
      <c r="JHI12" s="46"/>
      <c r="JHJ12" s="46"/>
      <c r="JHK12" s="46"/>
      <c r="JHL12" s="46"/>
      <c r="JHM12" s="46"/>
      <c r="JHN12" s="46"/>
      <c r="JHO12" s="46"/>
      <c r="JHP12" s="46"/>
      <c r="JHQ12" s="46"/>
      <c r="JHR12" s="46"/>
      <c r="JHS12" s="46"/>
      <c r="JHT12" s="46"/>
      <c r="JHU12" s="46"/>
      <c r="JHV12" s="46"/>
      <c r="JHW12" s="46"/>
      <c r="JHX12" s="46"/>
      <c r="JHY12" s="46"/>
      <c r="JHZ12" s="46"/>
      <c r="JIA12" s="46"/>
      <c r="JIB12" s="46"/>
      <c r="JIC12" s="46"/>
      <c r="JID12" s="46"/>
      <c r="JIE12" s="46"/>
      <c r="JIF12" s="46"/>
      <c r="JIG12" s="46"/>
      <c r="JIH12" s="46"/>
      <c r="JII12" s="46"/>
      <c r="JIJ12" s="46"/>
      <c r="JIK12" s="46"/>
      <c r="JIL12" s="46"/>
      <c r="JIM12" s="46"/>
      <c r="JIN12" s="46"/>
      <c r="JIO12" s="46"/>
      <c r="JIP12" s="46"/>
      <c r="JIQ12" s="46"/>
      <c r="JIR12" s="46"/>
      <c r="JIS12" s="46"/>
      <c r="JIT12" s="46"/>
      <c r="JIU12" s="46"/>
      <c r="JIV12" s="46"/>
      <c r="JIW12" s="46"/>
      <c r="JIX12" s="46"/>
      <c r="JIY12" s="46"/>
      <c r="JIZ12" s="46"/>
      <c r="JJA12" s="46"/>
      <c r="JJB12" s="46"/>
      <c r="JJC12" s="46"/>
      <c r="JJD12" s="46"/>
      <c r="JJE12" s="46"/>
      <c r="JJF12" s="46"/>
      <c r="JJG12" s="46"/>
      <c r="JJH12" s="46"/>
      <c r="JJI12" s="46"/>
      <c r="JJJ12" s="46"/>
      <c r="JJK12" s="46"/>
      <c r="JJL12" s="46"/>
      <c r="JJM12" s="46"/>
      <c r="JJN12" s="46"/>
      <c r="JJO12" s="46"/>
      <c r="JJP12" s="46"/>
      <c r="JJQ12" s="46"/>
      <c r="JJR12" s="46"/>
      <c r="JJS12" s="46"/>
      <c r="JJT12" s="46"/>
      <c r="JJU12" s="46"/>
      <c r="JJV12" s="46"/>
      <c r="JJW12" s="46"/>
      <c r="JJX12" s="46"/>
      <c r="JJY12" s="46"/>
      <c r="JJZ12" s="46"/>
      <c r="JKA12" s="46"/>
      <c r="JKB12" s="46"/>
      <c r="JKC12" s="46"/>
      <c r="JKD12" s="46"/>
      <c r="JKE12" s="46"/>
      <c r="JKF12" s="46"/>
      <c r="JKG12" s="46"/>
      <c r="JKH12" s="46"/>
      <c r="JKI12" s="46"/>
      <c r="JKJ12" s="46"/>
      <c r="JKK12" s="46"/>
      <c r="JKL12" s="46"/>
      <c r="JKM12" s="46"/>
      <c r="JKN12" s="46"/>
      <c r="JKO12" s="46"/>
      <c r="JKP12" s="46"/>
      <c r="JKQ12" s="46"/>
      <c r="JKR12" s="46"/>
      <c r="JKS12" s="46"/>
      <c r="JKT12" s="46"/>
      <c r="JKU12" s="46"/>
      <c r="JKV12" s="46"/>
      <c r="JKW12" s="46"/>
      <c r="JKX12" s="46"/>
      <c r="JKY12" s="46"/>
      <c r="JKZ12" s="46"/>
      <c r="JLA12" s="46"/>
      <c r="JLB12" s="46"/>
      <c r="JLC12" s="46"/>
      <c r="JLD12" s="46"/>
      <c r="JLE12" s="46"/>
      <c r="JLF12" s="46"/>
      <c r="JLG12" s="46"/>
      <c r="JLH12" s="46"/>
      <c r="JLI12" s="46"/>
      <c r="JLJ12" s="46"/>
      <c r="JLK12" s="46"/>
      <c r="JLL12" s="46"/>
      <c r="JLM12" s="46"/>
      <c r="JLN12" s="46"/>
      <c r="JLO12" s="46"/>
      <c r="JLP12" s="46"/>
      <c r="JLQ12" s="46"/>
      <c r="JLR12" s="46"/>
      <c r="JLS12" s="46"/>
      <c r="JLT12" s="46"/>
      <c r="JLU12" s="46"/>
      <c r="JLV12" s="46"/>
      <c r="JLW12" s="46"/>
      <c r="JLX12" s="46"/>
      <c r="JLY12" s="46"/>
      <c r="JLZ12" s="46"/>
      <c r="JMA12" s="46"/>
      <c r="JMB12" s="46"/>
      <c r="JMC12" s="46"/>
      <c r="JMD12" s="46"/>
      <c r="JME12" s="46"/>
      <c r="JMF12" s="46"/>
      <c r="JMG12" s="46"/>
      <c r="JMH12" s="46"/>
      <c r="JMI12" s="46"/>
      <c r="JMJ12" s="46"/>
      <c r="JMK12" s="46"/>
      <c r="JML12" s="46"/>
      <c r="JMM12" s="46"/>
      <c r="JMN12" s="46"/>
      <c r="JMO12" s="46"/>
      <c r="JMP12" s="46"/>
      <c r="JMQ12" s="46"/>
      <c r="JMR12" s="46"/>
      <c r="JMS12" s="46"/>
      <c r="JMT12" s="46"/>
      <c r="JMU12" s="46"/>
      <c r="JMV12" s="46"/>
      <c r="JMW12" s="46"/>
      <c r="JMX12" s="46"/>
      <c r="JMY12" s="46"/>
      <c r="JMZ12" s="46"/>
      <c r="JNA12" s="46"/>
      <c r="JNB12" s="46"/>
      <c r="JNC12" s="46"/>
      <c r="JND12" s="46"/>
      <c r="JNE12" s="46"/>
      <c r="JNF12" s="46"/>
      <c r="JNG12" s="46"/>
      <c r="JNH12" s="46"/>
      <c r="JNI12" s="46"/>
      <c r="JNJ12" s="46"/>
      <c r="JNK12" s="46"/>
      <c r="JNL12" s="46"/>
      <c r="JNM12" s="46"/>
      <c r="JNN12" s="46"/>
      <c r="JNO12" s="46"/>
      <c r="JNP12" s="46"/>
      <c r="JNQ12" s="46"/>
      <c r="JNR12" s="46"/>
      <c r="JNS12" s="46"/>
      <c r="JNT12" s="46"/>
      <c r="JNU12" s="46"/>
      <c r="JNV12" s="46"/>
      <c r="JNW12" s="46"/>
      <c r="JNX12" s="46"/>
      <c r="JNY12" s="46"/>
      <c r="JNZ12" s="46"/>
      <c r="JOA12" s="46"/>
      <c r="JOB12" s="46"/>
      <c r="JOC12" s="46"/>
      <c r="JOD12" s="46"/>
      <c r="JOE12" s="46"/>
      <c r="JOF12" s="46"/>
      <c r="JOG12" s="46"/>
      <c r="JOH12" s="46"/>
      <c r="JOI12" s="46"/>
      <c r="JOJ12" s="46"/>
      <c r="JOK12" s="46"/>
      <c r="JOL12" s="46"/>
      <c r="JOM12" s="46"/>
      <c r="JON12" s="46"/>
      <c r="JOO12" s="46"/>
      <c r="JOP12" s="46"/>
      <c r="JOQ12" s="46"/>
      <c r="JOR12" s="46"/>
      <c r="JOS12" s="46"/>
      <c r="JOT12" s="46"/>
      <c r="JOU12" s="46"/>
      <c r="JOV12" s="46"/>
      <c r="JOW12" s="46"/>
      <c r="JOX12" s="46"/>
      <c r="JOY12" s="46"/>
      <c r="JOZ12" s="46"/>
      <c r="JPA12" s="46"/>
      <c r="JPB12" s="46"/>
      <c r="JPC12" s="46"/>
      <c r="JPD12" s="46"/>
      <c r="JPE12" s="46"/>
      <c r="JPF12" s="46"/>
      <c r="JPG12" s="46"/>
      <c r="JPH12" s="46"/>
      <c r="JPI12" s="46"/>
      <c r="JPJ12" s="46"/>
      <c r="JPK12" s="46"/>
      <c r="JPL12" s="46"/>
      <c r="JPM12" s="46"/>
      <c r="JPN12" s="46"/>
      <c r="JPO12" s="46"/>
      <c r="JPP12" s="46"/>
      <c r="JPQ12" s="46"/>
      <c r="JPR12" s="46"/>
      <c r="JPS12" s="46"/>
      <c r="JPT12" s="46"/>
      <c r="JPU12" s="46"/>
      <c r="JPV12" s="46"/>
      <c r="JPW12" s="46"/>
      <c r="JPX12" s="46"/>
      <c r="JPY12" s="46"/>
      <c r="JPZ12" s="46"/>
      <c r="JQA12" s="46"/>
      <c r="JQB12" s="46"/>
      <c r="JQC12" s="46"/>
      <c r="JQD12" s="46"/>
      <c r="JQE12" s="46"/>
      <c r="JQF12" s="46"/>
      <c r="JQG12" s="46"/>
      <c r="JQH12" s="46"/>
      <c r="JQI12" s="46"/>
      <c r="JQJ12" s="46"/>
      <c r="JQK12" s="46"/>
      <c r="JQL12" s="46"/>
      <c r="JQM12" s="46"/>
      <c r="JQN12" s="46"/>
      <c r="JQO12" s="46"/>
      <c r="JQP12" s="46"/>
      <c r="JQQ12" s="46"/>
      <c r="JQR12" s="46"/>
      <c r="JQS12" s="46"/>
      <c r="JQT12" s="46"/>
      <c r="JQU12" s="46"/>
      <c r="JQV12" s="46"/>
      <c r="JQW12" s="46"/>
      <c r="JQX12" s="46"/>
      <c r="JQY12" s="46"/>
      <c r="JQZ12" s="46"/>
      <c r="JRA12" s="46"/>
      <c r="JRB12" s="46"/>
      <c r="JRC12" s="46"/>
      <c r="JRD12" s="46"/>
      <c r="JRE12" s="46"/>
      <c r="JRF12" s="46"/>
      <c r="JRG12" s="46"/>
      <c r="JRH12" s="46"/>
      <c r="JRI12" s="46"/>
      <c r="JRJ12" s="46"/>
      <c r="JRK12" s="46"/>
      <c r="JRL12" s="46"/>
      <c r="JRM12" s="46"/>
      <c r="JRN12" s="46"/>
      <c r="JRO12" s="46"/>
      <c r="JRP12" s="46"/>
      <c r="JRQ12" s="46"/>
      <c r="JRR12" s="46"/>
      <c r="JRS12" s="46"/>
      <c r="JRT12" s="46"/>
      <c r="JRU12" s="46"/>
      <c r="JRV12" s="46"/>
      <c r="JRW12" s="46"/>
      <c r="JRX12" s="46"/>
      <c r="JRY12" s="46"/>
      <c r="JRZ12" s="46"/>
      <c r="JSA12" s="46"/>
      <c r="JSB12" s="46"/>
      <c r="JSC12" s="46"/>
      <c r="JSD12" s="46"/>
      <c r="JSE12" s="46"/>
      <c r="JSF12" s="46"/>
      <c r="JSG12" s="46"/>
      <c r="JSH12" s="46"/>
      <c r="JSI12" s="46"/>
      <c r="JSJ12" s="46"/>
      <c r="JSK12" s="46"/>
      <c r="JSL12" s="46"/>
      <c r="JSM12" s="46"/>
      <c r="JSN12" s="46"/>
      <c r="JSO12" s="46"/>
      <c r="JSP12" s="46"/>
      <c r="JSQ12" s="46"/>
      <c r="JSR12" s="46"/>
      <c r="JSS12" s="46"/>
      <c r="JST12" s="46"/>
      <c r="JSU12" s="46"/>
      <c r="JSV12" s="46"/>
      <c r="JSW12" s="46"/>
      <c r="JSX12" s="46"/>
      <c r="JSY12" s="46"/>
      <c r="JSZ12" s="46"/>
      <c r="JTA12" s="46"/>
      <c r="JTB12" s="46"/>
      <c r="JTC12" s="46"/>
      <c r="JTD12" s="46"/>
      <c r="JTE12" s="46"/>
      <c r="JTF12" s="46"/>
      <c r="JTG12" s="46"/>
      <c r="JTH12" s="46"/>
      <c r="JTI12" s="46"/>
      <c r="JTJ12" s="46"/>
      <c r="JTK12" s="46"/>
      <c r="JTL12" s="46"/>
      <c r="JTM12" s="46"/>
      <c r="JTN12" s="46"/>
      <c r="JTO12" s="46"/>
      <c r="JTP12" s="46"/>
      <c r="JTQ12" s="46"/>
      <c r="JTR12" s="46"/>
      <c r="JTS12" s="46"/>
      <c r="JTT12" s="46"/>
      <c r="JTU12" s="46"/>
      <c r="JTV12" s="46"/>
      <c r="JTW12" s="46"/>
      <c r="JTX12" s="46"/>
      <c r="JTY12" s="46"/>
      <c r="JTZ12" s="46"/>
      <c r="JUA12" s="46"/>
      <c r="JUB12" s="46"/>
      <c r="JUC12" s="46"/>
      <c r="JUD12" s="46"/>
      <c r="JUE12" s="46"/>
      <c r="JUF12" s="46"/>
      <c r="JUG12" s="46"/>
      <c r="JUH12" s="46"/>
      <c r="JUI12" s="46"/>
      <c r="JUJ12" s="46"/>
      <c r="JUK12" s="46"/>
      <c r="JUL12" s="46"/>
      <c r="JUM12" s="46"/>
      <c r="JUN12" s="46"/>
      <c r="JUO12" s="46"/>
      <c r="JUP12" s="46"/>
      <c r="JUQ12" s="46"/>
      <c r="JUR12" s="46"/>
      <c r="JUS12" s="46"/>
      <c r="JUT12" s="46"/>
      <c r="JUU12" s="46"/>
      <c r="JUV12" s="46"/>
      <c r="JUW12" s="46"/>
      <c r="JUX12" s="46"/>
      <c r="JUY12" s="46"/>
      <c r="JUZ12" s="46"/>
      <c r="JVA12" s="46"/>
      <c r="JVB12" s="46"/>
      <c r="JVC12" s="46"/>
      <c r="JVD12" s="46"/>
      <c r="JVE12" s="46"/>
      <c r="JVF12" s="46"/>
      <c r="JVG12" s="46"/>
      <c r="JVH12" s="46"/>
      <c r="JVI12" s="46"/>
      <c r="JVJ12" s="46"/>
      <c r="JVK12" s="46"/>
      <c r="JVL12" s="46"/>
      <c r="JVM12" s="46"/>
      <c r="JVN12" s="46"/>
      <c r="JVO12" s="46"/>
      <c r="JVP12" s="46"/>
      <c r="JVQ12" s="46"/>
      <c r="JVR12" s="46"/>
      <c r="JVS12" s="46"/>
      <c r="JVT12" s="46"/>
      <c r="JVU12" s="46"/>
      <c r="JVV12" s="46"/>
      <c r="JVW12" s="46"/>
      <c r="JVX12" s="46"/>
      <c r="JVY12" s="46"/>
      <c r="JVZ12" s="46"/>
      <c r="JWA12" s="46"/>
      <c r="JWB12" s="46"/>
      <c r="JWC12" s="46"/>
      <c r="JWD12" s="46"/>
      <c r="JWE12" s="46"/>
      <c r="JWF12" s="46"/>
      <c r="JWG12" s="46"/>
      <c r="JWH12" s="46"/>
      <c r="JWI12" s="46"/>
      <c r="JWJ12" s="46"/>
      <c r="JWK12" s="46"/>
      <c r="JWL12" s="46"/>
      <c r="JWM12" s="46"/>
      <c r="JWN12" s="46"/>
      <c r="JWO12" s="46"/>
      <c r="JWP12" s="46"/>
      <c r="JWQ12" s="46"/>
      <c r="JWR12" s="46"/>
      <c r="JWS12" s="46"/>
      <c r="JWT12" s="46"/>
      <c r="JWU12" s="46"/>
      <c r="JWV12" s="46"/>
      <c r="JWW12" s="46"/>
      <c r="JWX12" s="46"/>
      <c r="JWY12" s="46"/>
      <c r="JWZ12" s="46"/>
      <c r="JXA12" s="46"/>
      <c r="JXB12" s="46"/>
      <c r="JXC12" s="46"/>
      <c r="JXD12" s="46"/>
      <c r="JXE12" s="46"/>
      <c r="JXF12" s="46"/>
      <c r="JXG12" s="46"/>
      <c r="JXH12" s="46"/>
      <c r="JXI12" s="46"/>
      <c r="JXJ12" s="46"/>
      <c r="JXK12" s="46"/>
      <c r="JXL12" s="46"/>
      <c r="JXM12" s="46"/>
      <c r="JXN12" s="46"/>
      <c r="JXO12" s="46"/>
      <c r="JXP12" s="46"/>
      <c r="JXQ12" s="46"/>
      <c r="JXR12" s="46"/>
      <c r="JXS12" s="46"/>
      <c r="JXT12" s="46"/>
      <c r="JXU12" s="46"/>
      <c r="JXV12" s="46"/>
      <c r="JXW12" s="46"/>
      <c r="JXX12" s="46"/>
      <c r="JXY12" s="46"/>
      <c r="JXZ12" s="46"/>
      <c r="JYA12" s="46"/>
      <c r="JYB12" s="46"/>
      <c r="JYC12" s="46"/>
      <c r="JYD12" s="46"/>
      <c r="JYE12" s="46"/>
      <c r="JYF12" s="46"/>
      <c r="JYG12" s="46"/>
      <c r="JYH12" s="46"/>
      <c r="JYI12" s="46"/>
      <c r="JYJ12" s="46"/>
      <c r="JYK12" s="46"/>
      <c r="JYL12" s="46"/>
      <c r="JYM12" s="46"/>
      <c r="JYN12" s="46"/>
      <c r="JYO12" s="46"/>
      <c r="JYP12" s="46"/>
      <c r="JYQ12" s="46"/>
      <c r="JYR12" s="46"/>
      <c r="JYS12" s="46"/>
      <c r="JYT12" s="46"/>
      <c r="JYU12" s="46"/>
      <c r="JYV12" s="46"/>
      <c r="JYW12" s="46"/>
      <c r="JYX12" s="46"/>
      <c r="JYY12" s="46"/>
      <c r="JYZ12" s="46"/>
      <c r="JZA12" s="46"/>
      <c r="JZB12" s="46"/>
      <c r="JZC12" s="46"/>
      <c r="JZD12" s="46"/>
      <c r="JZE12" s="46"/>
      <c r="JZF12" s="46"/>
      <c r="JZG12" s="46"/>
      <c r="JZH12" s="46"/>
      <c r="JZI12" s="46"/>
      <c r="JZJ12" s="46"/>
      <c r="JZK12" s="46"/>
      <c r="JZL12" s="46"/>
      <c r="JZM12" s="46"/>
      <c r="JZN12" s="46"/>
      <c r="JZO12" s="46"/>
      <c r="JZP12" s="46"/>
      <c r="JZQ12" s="46"/>
      <c r="JZR12" s="46"/>
      <c r="JZS12" s="46"/>
      <c r="JZT12" s="46"/>
      <c r="JZU12" s="46"/>
      <c r="JZV12" s="46"/>
      <c r="JZW12" s="46"/>
      <c r="JZX12" s="46"/>
      <c r="JZY12" s="46"/>
      <c r="JZZ12" s="46"/>
      <c r="KAA12" s="46"/>
      <c r="KAB12" s="46"/>
      <c r="KAC12" s="46"/>
      <c r="KAD12" s="46"/>
      <c r="KAE12" s="46"/>
      <c r="KAF12" s="46"/>
      <c r="KAG12" s="46"/>
      <c r="KAH12" s="46"/>
      <c r="KAI12" s="46"/>
      <c r="KAJ12" s="46"/>
      <c r="KAK12" s="46"/>
      <c r="KAL12" s="46"/>
      <c r="KAM12" s="46"/>
      <c r="KAN12" s="46"/>
      <c r="KAO12" s="46"/>
      <c r="KAP12" s="46"/>
      <c r="KAQ12" s="46"/>
      <c r="KAR12" s="46"/>
      <c r="KAS12" s="46"/>
      <c r="KAT12" s="46"/>
      <c r="KAU12" s="46"/>
      <c r="KAV12" s="46"/>
      <c r="KAW12" s="46"/>
      <c r="KAX12" s="46"/>
      <c r="KAY12" s="46"/>
      <c r="KAZ12" s="46"/>
      <c r="KBA12" s="46"/>
      <c r="KBB12" s="46"/>
      <c r="KBC12" s="46"/>
      <c r="KBD12" s="46"/>
      <c r="KBE12" s="46"/>
      <c r="KBF12" s="46"/>
      <c r="KBG12" s="46"/>
      <c r="KBH12" s="46"/>
      <c r="KBI12" s="46"/>
      <c r="KBJ12" s="46"/>
      <c r="KBK12" s="46"/>
      <c r="KBL12" s="46"/>
      <c r="KBM12" s="46"/>
      <c r="KBN12" s="46"/>
      <c r="KBO12" s="46"/>
      <c r="KBP12" s="46"/>
      <c r="KBQ12" s="46"/>
      <c r="KBR12" s="46"/>
      <c r="KBS12" s="46"/>
      <c r="KBT12" s="46"/>
      <c r="KBU12" s="46"/>
      <c r="KBV12" s="46"/>
      <c r="KBW12" s="46"/>
      <c r="KBX12" s="46"/>
      <c r="KBY12" s="46"/>
      <c r="KBZ12" s="46"/>
      <c r="KCA12" s="46"/>
      <c r="KCB12" s="46"/>
      <c r="KCC12" s="46"/>
      <c r="KCD12" s="46"/>
      <c r="KCE12" s="46"/>
      <c r="KCF12" s="46"/>
      <c r="KCG12" s="46"/>
      <c r="KCH12" s="46"/>
      <c r="KCI12" s="46"/>
      <c r="KCJ12" s="46"/>
      <c r="KCK12" s="46"/>
      <c r="KCL12" s="46"/>
      <c r="KCM12" s="46"/>
      <c r="KCN12" s="46"/>
      <c r="KCO12" s="46"/>
      <c r="KCP12" s="46"/>
      <c r="KCQ12" s="46"/>
      <c r="KCR12" s="46"/>
      <c r="KCS12" s="46"/>
      <c r="KCT12" s="46"/>
      <c r="KCU12" s="46"/>
      <c r="KCV12" s="46"/>
      <c r="KCW12" s="46"/>
      <c r="KCX12" s="46"/>
      <c r="KCY12" s="46"/>
      <c r="KCZ12" s="46"/>
      <c r="KDA12" s="46"/>
      <c r="KDB12" s="46"/>
      <c r="KDC12" s="46"/>
      <c r="KDD12" s="46"/>
      <c r="KDE12" s="46"/>
      <c r="KDF12" s="46"/>
      <c r="KDG12" s="46"/>
      <c r="KDH12" s="46"/>
      <c r="KDI12" s="46"/>
      <c r="KDJ12" s="46"/>
      <c r="KDK12" s="46"/>
      <c r="KDL12" s="46"/>
      <c r="KDM12" s="46"/>
      <c r="KDN12" s="46"/>
      <c r="KDO12" s="46"/>
      <c r="KDP12" s="46"/>
      <c r="KDQ12" s="46"/>
      <c r="KDR12" s="46"/>
      <c r="KDS12" s="46"/>
      <c r="KDT12" s="46"/>
      <c r="KDU12" s="46"/>
      <c r="KDV12" s="46"/>
      <c r="KDW12" s="46"/>
      <c r="KDX12" s="46"/>
      <c r="KDY12" s="46"/>
      <c r="KDZ12" s="46"/>
      <c r="KEA12" s="46"/>
      <c r="KEB12" s="46"/>
      <c r="KEC12" s="46"/>
      <c r="KED12" s="46"/>
      <c r="KEE12" s="46"/>
      <c r="KEF12" s="46"/>
      <c r="KEG12" s="46"/>
      <c r="KEH12" s="46"/>
      <c r="KEI12" s="46"/>
      <c r="KEJ12" s="46"/>
      <c r="KEK12" s="46"/>
      <c r="KEL12" s="46"/>
      <c r="KEM12" s="46"/>
      <c r="KEN12" s="46"/>
      <c r="KEO12" s="46"/>
      <c r="KEP12" s="46"/>
      <c r="KEQ12" s="46"/>
      <c r="KER12" s="46"/>
      <c r="KES12" s="46"/>
      <c r="KET12" s="46"/>
      <c r="KEU12" s="46"/>
      <c r="KEV12" s="46"/>
      <c r="KEW12" s="46"/>
      <c r="KEX12" s="46"/>
      <c r="KEY12" s="46"/>
      <c r="KEZ12" s="46"/>
      <c r="KFA12" s="46"/>
      <c r="KFB12" s="46"/>
      <c r="KFC12" s="46"/>
      <c r="KFD12" s="46"/>
      <c r="KFE12" s="46"/>
      <c r="KFF12" s="46"/>
      <c r="KFG12" s="46"/>
      <c r="KFH12" s="46"/>
      <c r="KFI12" s="46"/>
      <c r="KFJ12" s="46"/>
      <c r="KFK12" s="46"/>
      <c r="KFL12" s="46"/>
      <c r="KFM12" s="46"/>
      <c r="KFN12" s="46"/>
      <c r="KFO12" s="46"/>
      <c r="KFP12" s="46"/>
      <c r="KFQ12" s="46"/>
      <c r="KFR12" s="46"/>
      <c r="KFS12" s="46"/>
      <c r="KFT12" s="46"/>
      <c r="KFU12" s="46"/>
      <c r="KFV12" s="46"/>
      <c r="KFW12" s="46"/>
      <c r="KFX12" s="46"/>
      <c r="KFY12" s="46"/>
      <c r="KFZ12" s="46"/>
      <c r="KGA12" s="46"/>
      <c r="KGB12" s="46"/>
      <c r="KGC12" s="46"/>
      <c r="KGD12" s="46"/>
      <c r="KGE12" s="46"/>
      <c r="KGF12" s="46"/>
      <c r="KGG12" s="46"/>
      <c r="KGH12" s="46"/>
      <c r="KGI12" s="46"/>
      <c r="KGJ12" s="46"/>
      <c r="KGK12" s="46"/>
      <c r="KGL12" s="46"/>
      <c r="KGM12" s="46"/>
      <c r="KGN12" s="46"/>
      <c r="KGO12" s="46"/>
      <c r="KGP12" s="46"/>
      <c r="KGQ12" s="46"/>
      <c r="KGR12" s="46"/>
      <c r="KGS12" s="46"/>
      <c r="KGT12" s="46"/>
      <c r="KGU12" s="46"/>
      <c r="KGV12" s="46"/>
      <c r="KGW12" s="46"/>
      <c r="KGX12" s="46"/>
      <c r="KGY12" s="46"/>
      <c r="KGZ12" s="46"/>
      <c r="KHA12" s="46"/>
      <c r="KHB12" s="46"/>
      <c r="KHC12" s="46"/>
      <c r="KHD12" s="46"/>
      <c r="KHE12" s="46"/>
      <c r="KHF12" s="46"/>
      <c r="KHG12" s="46"/>
      <c r="KHH12" s="46"/>
      <c r="KHI12" s="46"/>
      <c r="KHJ12" s="46"/>
      <c r="KHK12" s="46"/>
      <c r="KHL12" s="46"/>
      <c r="KHM12" s="46"/>
      <c r="KHN12" s="46"/>
      <c r="KHO12" s="46"/>
      <c r="KHP12" s="46"/>
      <c r="KHQ12" s="46"/>
      <c r="KHR12" s="46"/>
      <c r="KHS12" s="46"/>
      <c r="KHT12" s="46"/>
      <c r="KHU12" s="46"/>
      <c r="KHV12" s="46"/>
      <c r="KHW12" s="46"/>
      <c r="KHX12" s="46"/>
      <c r="KHY12" s="46"/>
      <c r="KHZ12" s="46"/>
      <c r="KIA12" s="46"/>
      <c r="KIB12" s="46"/>
      <c r="KIC12" s="46"/>
      <c r="KID12" s="46"/>
      <c r="KIE12" s="46"/>
      <c r="KIF12" s="46"/>
      <c r="KIG12" s="46"/>
      <c r="KIH12" s="46"/>
      <c r="KII12" s="46"/>
      <c r="KIJ12" s="46"/>
      <c r="KIK12" s="46"/>
      <c r="KIL12" s="46"/>
      <c r="KIM12" s="46"/>
      <c r="KIN12" s="46"/>
      <c r="KIO12" s="46"/>
      <c r="KIP12" s="46"/>
      <c r="KIQ12" s="46"/>
      <c r="KIR12" s="46"/>
      <c r="KIS12" s="46"/>
      <c r="KIT12" s="46"/>
      <c r="KIU12" s="46"/>
      <c r="KIV12" s="46"/>
      <c r="KIW12" s="46"/>
      <c r="KIX12" s="46"/>
      <c r="KIY12" s="46"/>
      <c r="KIZ12" s="46"/>
      <c r="KJA12" s="46"/>
      <c r="KJB12" s="46"/>
      <c r="KJC12" s="46"/>
      <c r="KJD12" s="46"/>
      <c r="KJE12" s="46"/>
      <c r="KJF12" s="46"/>
      <c r="KJG12" s="46"/>
      <c r="KJH12" s="46"/>
      <c r="KJI12" s="46"/>
      <c r="KJJ12" s="46"/>
      <c r="KJK12" s="46"/>
      <c r="KJL12" s="46"/>
      <c r="KJM12" s="46"/>
      <c r="KJN12" s="46"/>
      <c r="KJO12" s="46"/>
      <c r="KJP12" s="46"/>
      <c r="KJQ12" s="46"/>
      <c r="KJR12" s="46"/>
      <c r="KJS12" s="46"/>
      <c r="KJT12" s="46"/>
      <c r="KJU12" s="46"/>
      <c r="KJV12" s="46"/>
      <c r="KJW12" s="46"/>
      <c r="KJX12" s="46"/>
      <c r="KJY12" s="46"/>
      <c r="KJZ12" s="46"/>
      <c r="KKA12" s="46"/>
      <c r="KKB12" s="46"/>
      <c r="KKC12" s="46"/>
      <c r="KKD12" s="46"/>
      <c r="KKE12" s="46"/>
      <c r="KKF12" s="46"/>
      <c r="KKG12" s="46"/>
      <c r="KKH12" s="46"/>
      <c r="KKI12" s="46"/>
      <c r="KKJ12" s="46"/>
      <c r="KKK12" s="46"/>
      <c r="KKL12" s="46"/>
      <c r="KKM12" s="46"/>
      <c r="KKN12" s="46"/>
      <c r="KKO12" s="46"/>
      <c r="KKP12" s="46"/>
      <c r="KKQ12" s="46"/>
      <c r="KKR12" s="46"/>
      <c r="KKS12" s="46"/>
      <c r="KKT12" s="46"/>
      <c r="KKU12" s="46"/>
      <c r="KKV12" s="46"/>
      <c r="KKW12" s="46"/>
      <c r="KKX12" s="46"/>
      <c r="KKY12" s="46"/>
      <c r="KKZ12" s="46"/>
      <c r="KLA12" s="46"/>
      <c r="KLB12" s="46"/>
      <c r="KLC12" s="46"/>
      <c r="KLD12" s="46"/>
      <c r="KLE12" s="46"/>
      <c r="KLF12" s="46"/>
      <c r="KLG12" s="46"/>
      <c r="KLH12" s="46"/>
      <c r="KLI12" s="46"/>
      <c r="KLJ12" s="46"/>
      <c r="KLK12" s="46"/>
      <c r="KLL12" s="46"/>
      <c r="KLM12" s="46"/>
      <c r="KLN12" s="46"/>
      <c r="KLO12" s="46"/>
      <c r="KLP12" s="46"/>
      <c r="KLQ12" s="46"/>
      <c r="KLR12" s="46"/>
      <c r="KLS12" s="46"/>
      <c r="KLT12" s="46"/>
      <c r="KLU12" s="46"/>
      <c r="KLV12" s="46"/>
      <c r="KLW12" s="46"/>
      <c r="KLX12" s="46"/>
      <c r="KLY12" s="46"/>
      <c r="KLZ12" s="46"/>
      <c r="KMA12" s="46"/>
      <c r="KMB12" s="46"/>
      <c r="KMC12" s="46"/>
      <c r="KMD12" s="46"/>
      <c r="KME12" s="46"/>
      <c r="KMF12" s="46"/>
      <c r="KMG12" s="46"/>
      <c r="KMH12" s="46"/>
      <c r="KMI12" s="46"/>
      <c r="KMJ12" s="46"/>
      <c r="KMK12" s="46"/>
      <c r="KML12" s="46"/>
      <c r="KMM12" s="46"/>
      <c r="KMN12" s="46"/>
      <c r="KMO12" s="46"/>
      <c r="KMP12" s="46"/>
      <c r="KMQ12" s="46"/>
      <c r="KMR12" s="46"/>
      <c r="KMS12" s="46"/>
      <c r="KMT12" s="46"/>
      <c r="KMU12" s="46"/>
      <c r="KMV12" s="46"/>
      <c r="KMW12" s="46"/>
      <c r="KMX12" s="46"/>
      <c r="KMY12" s="46"/>
      <c r="KMZ12" s="46"/>
      <c r="KNA12" s="46"/>
      <c r="KNB12" s="46"/>
      <c r="KNC12" s="46"/>
      <c r="KND12" s="46"/>
      <c r="KNE12" s="46"/>
      <c r="KNF12" s="46"/>
      <c r="KNG12" s="46"/>
      <c r="KNH12" s="46"/>
      <c r="KNI12" s="46"/>
      <c r="KNJ12" s="46"/>
      <c r="KNK12" s="46"/>
      <c r="KNL12" s="46"/>
      <c r="KNM12" s="46"/>
      <c r="KNN12" s="46"/>
      <c r="KNO12" s="46"/>
      <c r="KNP12" s="46"/>
      <c r="KNQ12" s="46"/>
      <c r="KNR12" s="46"/>
      <c r="KNS12" s="46"/>
      <c r="KNT12" s="46"/>
      <c r="KNU12" s="46"/>
      <c r="KNV12" s="46"/>
      <c r="KNW12" s="46"/>
      <c r="KNX12" s="46"/>
      <c r="KNY12" s="46"/>
      <c r="KNZ12" s="46"/>
      <c r="KOA12" s="46"/>
      <c r="KOB12" s="46"/>
      <c r="KOC12" s="46"/>
      <c r="KOD12" s="46"/>
      <c r="KOE12" s="46"/>
      <c r="KOF12" s="46"/>
      <c r="KOG12" s="46"/>
      <c r="KOH12" s="46"/>
      <c r="KOI12" s="46"/>
      <c r="KOJ12" s="46"/>
      <c r="KOK12" s="46"/>
      <c r="KOL12" s="46"/>
      <c r="KOM12" s="46"/>
      <c r="KON12" s="46"/>
      <c r="KOO12" s="46"/>
      <c r="KOP12" s="46"/>
      <c r="KOQ12" s="46"/>
      <c r="KOR12" s="46"/>
      <c r="KOS12" s="46"/>
      <c r="KOT12" s="46"/>
      <c r="KOU12" s="46"/>
      <c r="KOV12" s="46"/>
      <c r="KOW12" s="46"/>
      <c r="KOX12" s="46"/>
      <c r="KOY12" s="46"/>
      <c r="KOZ12" s="46"/>
      <c r="KPA12" s="46"/>
      <c r="KPB12" s="46"/>
      <c r="KPC12" s="46"/>
      <c r="KPD12" s="46"/>
      <c r="KPE12" s="46"/>
      <c r="KPF12" s="46"/>
      <c r="KPG12" s="46"/>
      <c r="KPH12" s="46"/>
      <c r="KPI12" s="46"/>
      <c r="KPJ12" s="46"/>
      <c r="KPK12" s="46"/>
      <c r="KPL12" s="46"/>
      <c r="KPM12" s="46"/>
      <c r="KPN12" s="46"/>
      <c r="KPO12" s="46"/>
      <c r="KPP12" s="46"/>
      <c r="KPQ12" s="46"/>
      <c r="KPR12" s="46"/>
      <c r="KPS12" s="46"/>
      <c r="KPT12" s="46"/>
      <c r="KPU12" s="46"/>
      <c r="KPV12" s="46"/>
      <c r="KPW12" s="46"/>
      <c r="KPX12" s="46"/>
      <c r="KPY12" s="46"/>
      <c r="KPZ12" s="46"/>
      <c r="KQA12" s="46"/>
      <c r="KQB12" s="46"/>
      <c r="KQC12" s="46"/>
      <c r="KQD12" s="46"/>
      <c r="KQE12" s="46"/>
      <c r="KQF12" s="46"/>
      <c r="KQG12" s="46"/>
      <c r="KQH12" s="46"/>
      <c r="KQI12" s="46"/>
      <c r="KQJ12" s="46"/>
      <c r="KQK12" s="46"/>
      <c r="KQL12" s="46"/>
      <c r="KQM12" s="46"/>
      <c r="KQN12" s="46"/>
      <c r="KQO12" s="46"/>
      <c r="KQP12" s="46"/>
      <c r="KQQ12" s="46"/>
      <c r="KQR12" s="46"/>
      <c r="KQS12" s="46"/>
      <c r="KQT12" s="46"/>
      <c r="KQU12" s="46"/>
      <c r="KQV12" s="46"/>
      <c r="KQW12" s="46"/>
      <c r="KQX12" s="46"/>
      <c r="KQY12" s="46"/>
      <c r="KQZ12" s="46"/>
      <c r="KRA12" s="46"/>
      <c r="KRB12" s="46"/>
      <c r="KRC12" s="46"/>
      <c r="KRD12" s="46"/>
      <c r="KRE12" s="46"/>
      <c r="KRF12" s="46"/>
      <c r="KRG12" s="46"/>
      <c r="KRH12" s="46"/>
      <c r="KRI12" s="46"/>
      <c r="KRJ12" s="46"/>
      <c r="KRK12" s="46"/>
      <c r="KRL12" s="46"/>
      <c r="KRM12" s="46"/>
      <c r="KRN12" s="46"/>
      <c r="KRO12" s="46"/>
      <c r="KRP12" s="46"/>
      <c r="KRQ12" s="46"/>
      <c r="KRR12" s="46"/>
      <c r="KRS12" s="46"/>
      <c r="KRT12" s="46"/>
      <c r="KRU12" s="46"/>
      <c r="KRV12" s="46"/>
      <c r="KRW12" s="46"/>
      <c r="KRX12" s="46"/>
      <c r="KRY12" s="46"/>
      <c r="KRZ12" s="46"/>
      <c r="KSA12" s="46"/>
      <c r="KSB12" s="46"/>
      <c r="KSC12" s="46"/>
      <c r="KSD12" s="46"/>
      <c r="KSE12" s="46"/>
      <c r="KSF12" s="46"/>
      <c r="KSG12" s="46"/>
      <c r="KSH12" s="46"/>
      <c r="KSI12" s="46"/>
      <c r="KSJ12" s="46"/>
      <c r="KSK12" s="46"/>
      <c r="KSL12" s="46"/>
      <c r="KSM12" s="46"/>
      <c r="KSN12" s="46"/>
      <c r="KSO12" s="46"/>
      <c r="KSP12" s="46"/>
      <c r="KSQ12" s="46"/>
      <c r="KSR12" s="46"/>
      <c r="KSS12" s="46"/>
      <c r="KST12" s="46"/>
      <c r="KSU12" s="46"/>
      <c r="KSV12" s="46"/>
      <c r="KSW12" s="46"/>
      <c r="KSX12" s="46"/>
      <c r="KSY12" s="46"/>
      <c r="KSZ12" s="46"/>
      <c r="KTA12" s="46"/>
      <c r="KTB12" s="46"/>
      <c r="KTC12" s="46"/>
      <c r="KTD12" s="46"/>
      <c r="KTE12" s="46"/>
      <c r="KTF12" s="46"/>
      <c r="KTG12" s="46"/>
      <c r="KTH12" s="46"/>
      <c r="KTI12" s="46"/>
      <c r="KTJ12" s="46"/>
      <c r="KTK12" s="46"/>
      <c r="KTL12" s="46"/>
      <c r="KTM12" s="46"/>
      <c r="KTN12" s="46"/>
      <c r="KTO12" s="46"/>
      <c r="KTP12" s="46"/>
      <c r="KTQ12" s="46"/>
      <c r="KTR12" s="46"/>
      <c r="KTS12" s="46"/>
      <c r="KTT12" s="46"/>
      <c r="KTU12" s="46"/>
      <c r="KTV12" s="46"/>
      <c r="KTW12" s="46"/>
      <c r="KTX12" s="46"/>
      <c r="KTY12" s="46"/>
      <c r="KTZ12" s="46"/>
      <c r="KUA12" s="46"/>
      <c r="KUB12" s="46"/>
      <c r="KUC12" s="46"/>
      <c r="KUD12" s="46"/>
      <c r="KUE12" s="46"/>
      <c r="KUF12" s="46"/>
      <c r="KUG12" s="46"/>
      <c r="KUH12" s="46"/>
      <c r="KUI12" s="46"/>
      <c r="KUJ12" s="46"/>
      <c r="KUK12" s="46"/>
      <c r="KUL12" s="46"/>
      <c r="KUM12" s="46"/>
      <c r="KUN12" s="46"/>
      <c r="KUO12" s="46"/>
      <c r="KUP12" s="46"/>
      <c r="KUQ12" s="46"/>
      <c r="KUR12" s="46"/>
      <c r="KUS12" s="46"/>
      <c r="KUT12" s="46"/>
      <c r="KUU12" s="46"/>
      <c r="KUV12" s="46"/>
      <c r="KUW12" s="46"/>
      <c r="KUX12" s="46"/>
      <c r="KUY12" s="46"/>
      <c r="KUZ12" s="46"/>
      <c r="KVA12" s="46"/>
      <c r="KVB12" s="46"/>
      <c r="KVC12" s="46"/>
      <c r="KVD12" s="46"/>
      <c r="KVE12" s="46"/>
      <c r="KVF12" s="46"/>
      <c r="KVG12" s="46"/>
      <c r="KVH12" s="46"/>
      <c r="KVI12" s="46"/>
      <c r="KVJ12" s="46"/>
      <c r="KVK12" s="46"/>
      <c r="KVL12" s="46"/>
      <c r="KVM12" s="46"/>
      <c r="KVN12" s="46"/>
      <c r="KVO12" s="46"/>
      <c r="KVP12" s="46"/>
      <c r="KVQ12" s="46"/>
      <c r="KVR12" s="46"/>
      <c r="KVS12" s="46"/>
      <c r="KVT12" s="46"/>
      <c r="KVU12" s="46"/>
      <c r="KVV12" s="46"/>
      <c r="KVW12" s="46"/>
      <c r="KVX12" s="46"/>
      <c r="KVY12" s="46"/>
      <c r="KVZ12" s="46"/>
      <c r="KWA12" s="46"/>
      <c r="KWB12" s="46"/>
      <c r="KWC12" s="46"/>
      <c r="KWD12" s="46"/>
      <c r="KWE12" s="46"/>
      <c r="KWF12" s="46"/>
      <c r="KWG12" s="46"/>
      <c r="KWH12" s="46"/>
      <c r="KWI12" s="46"/>
      <c r="KWJ12" s="46"/>
      <c r="KWK12" s="46"/>
      <c r="KWL12" s="46"/>
      <c r="KWM12" s="46"/>
      <c r="KWN12" s="46"/>
      <c r="KWO12" s="46"/>
      <c r="KWP12" s="46"/>
      <c r="KWQ12" s="46"/>
      <c r="KWR12" s="46"/>
      <c r="KWS12" s="46"/>
      <c r="KWT12" s="46"/>
      <c r="KWU12" s="46"/>
      <c r="KWV12" s="46"/>
      <c r="KWW12" s="46"/>
      <c r="KWX12" s="46"/>
      <c r="KWY12" s="46"/>
      <c r="KWZ12" s="46"/>
      <c r="KXA12" s="46"/>
      <c r="KXB12" s="46"/>
      <c r="KXC12" s="46"/>
      <c r="KXD12" s="46"/>
      <c r="KXE12" s="46"/>
      <c r="KXF12" s="46"/>
      <c r="KXG12" s="46"/>
      <c r="KXH12" s="46"/>
      <c r="KXI12" s="46"/>
      <c r="KXJ12" s="46"/>
      <c r="KXK12" s="46"/>
      <c r="KXL12" s="46"/>
      <c r="KXM12" s="46"/>
      <c r="KXN12" s="46"/>
      <c r="KXO12" s="46"/>
      <c r="KXP12" s="46"/>
      <c r="KXQ12" s="46"/>
      <c r="KXR12" s="46"/>
      <c r="KXS12" s="46"/>
      <c r="KXT12" s="46"/>
      <c r="KXU12" s="46"/>
      <c r="KXV12" s="46"/>
      <c r="KXW12" s="46"/>
      <c r="KXX12" s="46"/>
      <c r="KXY12" s="46"/>
      <c r="KXZ12" s="46"/>
      <c r="KYA12" s="46"/>
      <c r="KYB12" s="46"/>
      <c r="KYC12" s="46"/>
      <c r="KYD12" s="46"/>
      <c r="KYE12" s="46"/>
      <c r="KYF12" s="46"/>
      <c r="KYG12" s="46"/>
      <c r="KYH12" s="46"/>
      <c r="KYI12" s="46"/>
      <c r="KYJ12" s="46"/>
      <c r="KYK12" s="46"/>
      <c r="KYL12" s="46"/>
      <c r="KYM12" s="46"/>
      <c r="KYN12" s="46"/>
      <c r="KYO12" s="46"/>
      <c r="KYP12" s="46"/>
      <c r="KYQ12" s="46"/>
      <c r="KYR12" s="46"/>
      <c r="KYS12" s="46"/>
      <c r="KYT12" s="46"/>
      <c r="KYU12" s="46"/>
      <c r="KYV12" s="46"/>
      <c r="KYW12" s="46"/>
      <c r="KYX12" s="46"/>
      <c r="KYY12" s="46"/>
      <c r="KYZ12" s="46"/>
      <c r="KZA12" s="46"/>
      <c r="KZB12" s="46"/>
      <c r="KZC12" s="46"/>
      <c r="KZD12" s="46"/>
      <c r="KZE12" s="46"/>
      <c r="KZF12" s="46"/>
      <c r="KZG12" s="46"/>
      <c r="KZH12" s="46"/>
      <c r="KZI12" s="46"/>
      <c r="KZJ12" s="46"/>
      <c r="KZK12" s="46"/>
      <c r="KZL12" s="46"/>
      <c r="KZM12" s="46"/>
      <c r="KZN12" s="46"/>
      <c r="KZO12" s="46"/>
      <c r="KZP12" s="46"/>
      <c r="KZQ12" s="46"/>
      <c r="KZR12" s="46"/>
      <c r="KZS12" s="46"/>
      <c r="KZT12" s="46"/>
      <c r="KZU12" s="46"/>
      <c r="KZV12" s="46"/>
      <c r="KZW12" s="46"/>
      <c r="KZX12" s="46"/>
      <c r="KZY12" s="46"/>
      <c r="KZZ12" s="46"/>
      <c r="LAA12" s="46"/>
      <c r="LAB12" s="46"/>
      <c r="LAC12" s="46"/>
      <c r="LAD12" s="46"/>
      <c r="LAE12" s="46"/>
      <c r="LAF12" s="46"/>
      <c r="LAG12" s="46"/>
      <c r="LAH12" s="46"/>
      <c r="LAI12" s="46"/>
      <c r="LAJ12" s="46"/>
      <c r="LAK12" s="46"/>
      <c r="LAL12" s="46"/>
      <c r="LAM12" s="46"/>
      <c r="LAN12" s="46"/>
      <c r="LAO12" s="46"/>
      <c r="LAP12" s="46"/>
      <c r="LAQ12" s="46"/>
      <c r="LAR12" s="46"/>
      <c r="LAS12" s="46"/>
      <c r="LAT12" s="46"/>
      <c r="LAU12" s="46"/>
      <c r="LAV12" s="46"/>
      <c r="LAW12" s="46"/>
      <c r="LAX12" s="46"/>
      <c r="LAY12" s="46"/>
      <c r="LAZ12" s="46"/>
      <c r="LBA12" s="46"/>
      <c r="LBB12" s="46"/>
      <c r="LBC12" s="46"/>
      <c r="LBD12" s="46"/>
      <c r="LBE12" s="46"/>
      <c r="LBF12" s="46"/>
      <c r="LBG12" s="46"/>
      <c r="LBH12" s="46"/>
      <c r="LBI12" s="46"/>
      <c r="LBJ12" s="46"/>
      <c r="LBK12" s="46"/>
      <c r="LBL12" s="46"/>
      <c r="LBM12" s="46"/>
      <c r="LBN12" s="46"/>
      <c r="LBO12" s="46"/>
      <c r="LBP12" s="46"/>
      <c r="LBQ12" s="46"/>
      <c r="LBR12" s="46"/>
      <c r="LBS12" s="46"/>
      <c r="LBT12" s="46"/>
      <c r="LBU12" s="46"/>
      <c r="LBV12" s="46"/>
      <c r="LBW12" s="46"/>
      <c r="LBX12" s="46"/>
      <c r="LBY12" s="46"/>
      <c r="LBZ12" s="46"/>
      <c r="LCA12" s="46"/>
      <c r="LCB12" s="46"/>
      <c r="LCC12" s="46"/>
      <c r="LCD12" s="46"/>
      <c r="LCE12" s="46"/>
      <c r="LCF12" s="46"/>
      <c r="LCG12" s="46"/>
      <c r="LCH12" s="46"/>
      <c r="LCI12" s="46"/>
      <c r="LCJ12" s="46"/>
      <c r="LCK12" s="46"/>
      <c r="LCL12" s="46"/>
      <c r="LCM12" s="46"/>
      <c r="LCN12" s="46"/>
      <c r="LCO12" s="46"/>
      <c r="LCP12" s="46"/>
      <c r="LCQ12" s="46"/>
      <c r="LCR12" s="46"/>
      <c r="LCS12" s="46"/>
      <c r="LCT12" s="46"/>
      <c r="LCU12" s="46"/>
      <c r="LCV12" s="46"/>
      <c r="LCW12" s="46"/>
      <c r="LCX12" s="46"/>
      <c r="LCY12" s="46"/>
      <c r="LCZ12" s="46"/>
      <c r="LDA12" s="46"/>
      <c r="LDB12" s="46"/>
      <c r="LDC12" s="46"/>
      <c r="LDD12" s="46"/>
      <c r="LDE12" s="46"/>
      <c r="LDF12" s="46"/>
      <c r="LDG12" s="46"/>
      <c r="LDH12" s="46"/>
      <c r="LDI12" s="46"/>
      <c r="LDJ12" s="46"/>
      <c r="LDK12" s="46"/>
      <c r="LDL12" s="46"/>
      <c r="LDM12" s="46"/>
      <c r="LDN12" s="46"/>
      <c r="LDO12" s="46"/>
      <c r="LDP12" s="46"/>
      <c r="LDQ12" s="46"/>
      <c r="LDR12" s="46"/>
      <c r="LDS12" s="46"/>
      <c r="LDT12" s="46"/>
      <c r="LDU12" s="46"/>
      <c r="LDV12" s="46"/>
      <c r="LDW12" s="46"/>
      <c r="LDX12" s="46"/>
      <c r="LDY12" s="46"/>
      <c r="LDZ12" s="46"/>
      <c r="LEA12" s="46"/>
      <c r="LEB12" s="46"/>
      <c r="LEC12" s="46"/>
      <c r="LED12" s="46"/>
      <c r="LEE12" s="46"/>
      <c r="LEF12" s="46"/>
      <c r="LEG12" s="46"/>
      <c r="LEH12" s="46"/>
      <c r="LEI12" s="46"/>
      <c r="LEJ12" s="46"/>
      <c r="LEK12" s="46"/>
      <c r="LEL12" s="46"/>
      <c r="LEM12" s="46"/>
      <c r="LEN12" s="46"/>
      <c r="LEO12" s="46"/>
      <c r="LEP12" s="46"/>
      <c r="LEQ12" s="46"/>
      <c r="LER12" s="46"/>
      <c r="LES12" s="46"/>
      <c r="LET12" s="46"/>
      <c r="LEU12" s="46"/>
      <c r="LEV12" s="46"/>
      <c r="LEW12" s="46"/>
      <c r="LEX12" s="46"/>
      <c r="LEY12" s="46"/>
      <c r="LEZ12" s="46"/>
      <c r="LFA12" s="46"/>
      <c r="LFB12" s="46"/>
      <c r="LFC12" s="46"/>
      <c r="LFD12" s="46"/>
      <c r="LFE12" s="46"/>
      <c r="LFF12" s="46"/>
      <c r="LFG12" s="46"/>
      <c r="LFH12" s="46"/>
      <c r="LFI12" s="46"/>
      <c r="LFJ12" s="46"/>
      <c r="LFK12" s="46"/>
      <c r="LFL12" s="46"/>
      <c r="LFM12" s="46"/>
      <c r="LFN12" s="46"/>
      <c r="LFO12" s="46"/>
      <c r="LFP12" s="46"/>
      <c r="LFQ12" s="46"/>
      <c r="LFR12" s="46"/>
      <c r="LFS12" s="46"/>
      <c r="LFT12" s="46"/>
      <c r="LFU12" s="46"/>
      <c r="LFV12" s="46"/>
      <c r="LFW12" s="46"/>
      <c r="LFX12" s="46"/>
      <c r="LFY12" s="46"/>
      <c r="LFZ12" s="46"/>
      <c r="LGA12" s="46"/>
      <c r="LGB12" s="46"/>
      <c r="LGC12" s="46"/>
      <c r="LGD12" s="46"/>
      <c r="LGE12" s="46"/>
      <c r="LGF12" s="46"/>
      <c r="LGG12" s="46"/>
      <c r="LGH12" s="46"/>
      <c r="LGI12" s="46"/>
      <c r="LGJ12" s="46"/>
      <c r="LGK12" s="46"/>
      <c r="LGL12" s="46"/>
      <c r="LGM12" s="46"/>
      <c r="LGN12" s="46"/>
      <c r="LGO12" s="46"/>
      <c r="LGP12" s="46"/>
      <c r="LGQ12" s="46"/>
      <c r="LGR12" s="46"/>
      <c r="LGS12" s="46"/>
      <c r="LGT12" s="46"/>
      <c r="LGU12" s="46"/>
      <c r="LGV12" s="46"/>
      <c r="LGW12" s="46"/>
      <c r="LGX12" s="46"/>
      <c r="LGY12" s="46"/>
      <c r="LGZ12" s="46"/>
      <c r="LHA12" s="46"/>
      <c r="LHB12" s="46"/>
      <c r="LHC12" s="46"/>
      <c r="LHD12" s="46"/>
      <c r="LHE12" s="46"/>
      <c r="LHF12" s="46"/>
      <c r="LHG12" s="46"/>
      <c r="LHH12" s="46"/>
      <c r="LHI12" s="46"/>
      <c r="LHJ12" s="46"/>
      <c r="LHK12" s="46"/>
      <c r="LHL12" s="46"/>
      <c r="LHM12" s="46"/>
      <c r="LHN12" s="46"/>
      <c r="LHO12" s="46"/>
      <c r="LHP12" s="46"/>
      <c r="LHQ12" s="46"/>
      <c r="LHR12" s="46"/>
      <c r="LHS12" s="46"/>
      <c r="LHT12" s="46"/>
      <c r="LHU12" s="46"/>
      <c r="LHV12" s="46"/>
      <c r="LHW12" s="46"/>
      <c r="LHX12" s="46"/>
      <c r="LHY12" s="46"/>
      <c r="LHZ12" s="46"/>
      <c r="LIA12" s="46"/>
      <c r="LIB12" s="46"/>
      <c r="LIC12" s="46"/>
      <c r="LID12" s="46"/>
      <c r="LIE12" s="46"/>
      <c r="LIF12" s="46"/>
      <c r="LIG12" s="46"/>
      <c r="LIH12" s="46"/>
      <c r="LII12" s="46"/>
      <c r="LIJ12" s="46"/>
      <c r="LIK12" s="46"/>
      <c r="LIL12" s="46"/>
      <c r="LIM12" s="46"/>
      <c r="LIN12" s="46"/>
      <c r="LIO12" s="46"/>
      <c r="LIP12" s="46"/>
      <c r="LIQ12" s="46"/>
      <c r="LIR12" s="46"/>
      <c r="LIS12" s="46"/>
      <c r="LIT12" s="46"/>
      <c r="LIU12" s="46"/>
      <c r="LIV12" s="46"/>
      <c r="LIW12" s="46"/>
      <c r="LIX12" s="46"/>
      <c r="LIY12" s="46"/>
      <c r="LIZ12" s="46"/>
      <c r="LJA12" s="46"/>
      <c r="LJB12" s="46"/>
      <c r="LJC12" s="46"/>
      <c r="LJD12" s="46"/>
      <c r="LJE12" s="46"/>
      <c r="LJF12" s="46"/>
      <c r="LJG12" s="46"/>
      <c r="LJH12" s="46"/>
      <c r="LJI12" s="46"/>
      <c r="LJJ12" s="46"/>
      <c r="LJK12" s="46"/>
      <c r="LJL12" s="46"/>
      <c r="LJM12" s="46"/>
      <c r="LJN12" s="46"/>
      <c r="LJO12" s="46"/>
      <c r="LJP12" s="46"/>
      <c r="LJQ12" s="46"/>
      <c r="LJR12" s="46"/>
      <c r="LJS12" s="46"/>
      <c r="LJT12" s="46"/>
      <c r="LJU12" s="46"/>
      <c r="LJV12" s="46"/>
      <c r="LJW12" s="46"/>
      <c r="LJX12" s="46"/>
      <c r="LJY12" s="46"/>
      <c r="LJZ12" s="46"/>
      <c r="LKA12" s="46"/>
      <c r="LKB12" s="46"/>
      <c r="LKC12" s="46"/>
      <c r="LKD12" s="46"/>
      <c r="LKE12" s="46"/>
      <c r="LKF12" s="46"/>
      <c r="LKG12" s="46"/>
      <c r="LKH12" s="46"/>
      <c r="LKI12" s="46"/>
      <c r="LKJ12" s="46"/>
      <c r="LKK12" s="46"/>
      <c r="LKL12" s="46"/>
      <c r="LKM12" s="46"/>
      <c r="LKN12" s="46"/>
      <c r="LKO12" s="46"/>
      <c r="LKP12" s="46"/>
      <c r="LKQ12" s="46"/>
      <c r="LKR12" s="46"/>
      <c r="LKS12" s="46"/>
      <c r="LKT12" s="46"/>
      <c r="LKU12" s="46"/>
      <c r="LKV12" s="46"/>
      <c r="LKW12" s="46"/>
      <c r="LKX12" s="46"/>
      <c r="LKY12" s="46"/>
      <c r="LKZ12" s="46"/>
      <c r="LLA12" s="46"/>
      <c r="LLB12" s="46"/>
      <c r="LLC12" s="46"/>
      <c r="LLD12" s="46"/>
      <c r="LLE12" s="46"/>
      <c r="LLF12" s="46"/>
      <c r="LLG12" s="46"/>
      <c r="LLH12" s="46"/>
      <c r="LLI12" s="46"/>
      <c r="LLJ12" s="46"/>
      <c r="LLK12" s="46"/>
      <c r="LLL12" s="46"/>
      <c r="LLM12" s="46"/>
      <c r="LLN12" s="46"/>
      <c r="LLO12" s="46"/>
      <c r="LLP12" s="46"/>
      <c r="LLQ12" s="46"/>
      <c r="LLR12" s="46"/>
      <c r="LLS12" s="46"/>
      <c r="LLT12" s="46"/>
      <c r="LLU12" s="46"/>
      <c r="LLV12" s="46"/>
      <c r="LLW12" s="46"/>
      <c r="LLX12" s="46"/>
      <c r="LLY12" s="46"/>
      <c r="LLZ12" s="46"/>
      <c r="LMA12" s="46"/>
      <c r="LMB12" s="46"/>
      <c r="LMC12" s="46"/>
      <c r="LMD12" s="46"/>
      <c r="LME12" s="46"/>
      <c r="LMF12" s="46"/>
      <c r="LMG12" s="46"/>
      <c r="LMH12" s="46"/>
      <c r="LMI12" s="46"/>
      <c r="LMJ12" s="46"/>
      <c r="LMK12" s="46"/>
      <c r="LML12" s="46"/>
      <c r="LMM12" s="46"/>
      <c r="LMN12" s="46"/>
      <c r="LMO12" s="46"/>
      <c r="LMP12" s="46"/>
      <c r="LMQ12" s="46"/>
      <c r="LMR12" s="46"/>
      <c r="LMS12" s="46"/>
      <c r="LMT12" s="46"/>
      <c r="LMU12" s="46"/>
      <c r="LMV12" s="46"/>
      <c r="LMW12" s="46"/>
      <c r="LMX12" s="46"/>
      <c r="LMY12" s="46"/>
      <c r="LMZ12" s="46"/>
      <c r="LNA12" s="46"/>
      <c r="LNB12" s="46"/>
      <c r="LNC12" s="46"/>
      <c r="LND12" s="46"/>
      <c r="LNE12" s="46"/>
      <c r="LNF12" s="46"/>
      <c r="LNG12" s="46"/>
      <c r="LNH12" s="46"/>
      <c r="LNI12" s="46"/>
      <c r="LNJ12" s="46"/>
      <c r="LNK12" s="46"/>
      <c r="LNL12" s="46"/>
      <c r="LNM12" s="46"/>
      <c r="LNN12" s="46"/>
      <c r="LNO12" s="46"/>
      <c r="LNP12" s="46"/>
      <c r="LNQ12" s="46"/>
      <c r="LNR12" s="46"/>
      <c r="LNS12" s="46"/>
      <c r="LNT12" s="46"/>
      <c r="LNU12" s="46"/>
      <c r="LNV12" s="46"/>
      <c r="LNW12" s="46"/>
      <c r="LNX12" s="46"/>
      <c r="LNY12" s="46"/>
      <c r="LNZ12" s="46"/>
      <c r="LOA12" s="46"/>
      <c r="LOB12" s="46"/>
      <c r="LOC12" s="46"/>
      <c r="LOD12" s="46"/>
      <c r="LOE12" s="46"/>
      <c r="LOF12" s="46"/>
      <c r="LOG12" s="46"/>
      <c r="LOH12" s="46"/>
      <c r="LOI12" s="46"/>
      <c r="LOJ12" s="46"/>
      <c r="LOK12" s="46"/>
      <c r="LOL12" s="46"/>
      <c r="LOM12" s="46"/>
      <c r="LON12" s="46"/>
      <c r="LOO12" s="46"/>
      <c r="LOP12" s="46"/>
      <c r="LOQ12" s="46"/>
      <c r="LOR12" s="46"/>
      <c r="LOS12" s="46"/>
      <c r="LOT12" s="46"/>
      <c r="LOU12" s="46"/>
      <c r="LOV12" s="46"/>
      <c r="LOW12" s="46"/>
      <c r="LOX12" s="46"/>
      <c r="LOY12" s="46"/>
      <c r="LOZ12" s="46"/>
      <c r="LPA12" s="46"/>
      <c r="LPB12" s="46"/>
      <c r="LPC12" s="46"/>
      <c r="LPD12" s="46"/>
      <c r="LPE12" s="46"/>
      <c r="LPF12" s="46"/>
      <c r="LPG12" s="46"/>
      <c r="LPH12" s="46"/>
      <c r="LPI12" s="46"/>
      <c r="LPJ12" s="46"/>
      <c r="LPK12" s="46"/>
      <c r="LPL12" s="46"/>
      <c r="LPM12" s="46"/>
      <c r="LPN12" s="46"/>
      <c r="LPO12" s="46"/>
      <c r="LPP12" s="46"/>
      <c r="LPQ12" s="46"/>
      <c r="LPR12" s="46"/>
      <c r="LPS12" s="46"/>
      <c r="LPT12" s="46"/>
      <c r="LPU12" s="46"/>
      <c r="LPV12" s="46"/>
      <c r="LPW12" s="46"/>
      <c r="LPX12" s="46"/>
      <c r="LPY12" s="46"/>
      <c r="LPZ12" s="46"/>
      <c r="LQA12" s="46"/>
      <c r="LQB12" s="46"/>
      <c r="LQC12" s="46"/>
      <c r="LQD12" s="46"/>
      <c r="LQE12" s="46"/>
      <c r="LQF12" s="46"/>
      <c r="LQG12" s="46"/>
      <c r="LQH12" s="46"/>
      <c r="LQI12" s="46"/>
      <c r="LQJ12" s="46"/>
      <c r="LQK12" s="46"/>
      <c r="LQL12" s="46"/>
      <c r="LQM12" s="46"/>
      <c r="LQN12" s="46"/>
      <c r="LQO12" s="46"/>
      <c r="LQP12" s="46"/>
      <c r="LQQ12" s="46"/>
      <c r="LQR12" s="46"/>
      <c r="LQS12" s="46"/>
      <c r="LQT12" s="46"/>
      <c r="LQU12" s="46"/>
      <c r="LQV12" s="46"/>
      <c r="LQW12" s="46"/>
      <c r="LQX12" s="46"/>
      <c r="LQY12" s="46"/>
      <c r="LQZ12" s="46"/>
      <c r="LRA12" s="46"/>
      <c r="LRB12" s="46"/>
      <c r="LRC12" s="46"/>
      <c r="LRD12" s="46"/>
      <c r="LRE12" s="46"/>
      <c r="LRF12" s="46"/>
      <c r="LRG12" s="46"/>
      <c r="LRH12" s="46"/>
      <c r="LRI12" s="46"/>
      <c r="LRJ12" s="46"/>
      <c r="LRK12" s="46"/>
      <c r="LRL12" s="46"/>
      <c r="LRM12" s="46"/>
      <c r="LRN12" s="46"/>
      <c r="LRO12" s="46"/>
      <c r="LRP12" s="46"/>
      <c r="LRQ12" s="46"/>
      <c r="LRR12" s="46"/>
      <c r="LRS12" s="46"/>
      <c r="LRT12" s="46"/>
      <c r="LRU12" s="46"/>
      <c r="LRV12" s="46"/>
      <c r="LRW12" s="46"/>
      <c r="LRX12" s="46"/>
      <c r="LRY12" s="46"/>
      <c r="LRZ12" s="46"/>
      <c r="LSA12" s="46"/>
      <c r="LSB12" s="46"/>
      <c r="LSC12" s="46"/>
      <c r="LSD12" s="46"/>
      <c r="LSE12" s="46"/>
      <c r="LSF12" s="46"/>
      <c r="LSG12" s="46"/>
      <c r="LSH12" s="46"/>
      <c r="LSI12" s="46"/>
      <c r="LSJ12" s="46"/>
      <c r="LSK12" s="46"/>
      <c r="LSL12" s="46"/>
      <c r="LSM12" s="46"/>
      <c r="LSN12" s="46"/>
      <c r="LSO12" s="46"/>
      <c r="LSP12" s="46"/>
      <c r="LSQ12" s="46"/>
      <c r="LSR12" s="46"/>
      <c r="LSS12" s="46"/>
      <c r="LST12" s="46"/>
      <c r="LSU12" s="46"/>
      <c r="LSV12" s="46"/>
      <c r="LSW12" s="46"/>
      <c r="LSX12" s="46"/>
      <c r="LSY12" s="46"/>
      <c r="LSZ12" s="46"/>
      <c r="LTA12" s="46"/>
      <c r="LTB12" s="46"/>
      <c r="LTC12" s="46"/>
      <c r="LTD12" s="46"/>
      <c r="LTE12" s="46"/>
      <c r="LTF12" s="46"/>
      <c r="LTG12" s="46"/>
      <c r="LTH12" s="46"/>
      <c r="LTI12" s="46"/>
      <c r="LTJ12" s="46"/>
      <c r="LTK12" s="46"/>
      <c r="LTL12" s="46"/>
      <c r="LTM12" s="46"/>
      <c r="LTN12" s="46"/>
      <c r="LTO12" s="46"/>
      <c r="LTP12" s="46"/>
      <c r="LTQ12" s="46"/>
      <c r="LTR12" s="46"/>
      <c r="LTS12" s="46"/>
      <c r="LTT12" s="46"/>
      <c r="LTU12" s="46"/>
      <c r="LTV12" s="46"/>
      <c r="LTW12" s="46"/>
      <c r="LTX12" s="46"/>
      <c r="LTY12" s="46"/>
      <c r="LTZ12" s="46"/>
      <c r="LUA12" s="46"/>
      <c r="LUB12" s="46"/>
      <c r="LUC12" s="46"/>
      <c r="LUD12" s="46"/>
      <c r="LUE12" s="46"/>
      <c r="LUF12" s="46"/>
      <c r="LUG12" s="46"/>
      <c r="LUH12" s="46"/>
      <c r="LUI12" s="46"/>
      <c r="LUJ12" s="46"/>
      <c r="LUK12" s="46"/>
      <c r="LUL12" s="46"/>
      <c r="LUM12" s="46"/>
      <c r="LUN12" s="46"/>
      <c r="LUO12" s="46"/>
      <c r="LUP12" s="46"/>
      <c r="LUQ12" s="46"/>
      <c r="LUR12" s="46"/>
      <c r="LUS12" s="46"/>
      <c r="LUT12" s="46"/>
      <c r="LUU12" s="46"/>
      <c r="LUV12" s="46"/>
      <c r="LUW12" s="46"/>
      <c r="LUX12" s="46"/>
      <c r="LUY12" s="46"/>
      <c r="LUZ12" s="46"/>
      <c r="LVA12" s="46"/>
      <c r="LVB12" s="46"/>
      <c r="LVC12" s="46"/>
      <c r="LVD12" s="46"/>
      <c r="LVE12" s="46"/>
      <c r="LVF12" s="46"/>
      <c r="LVG12" s="46"/>
      <c r="LVH12" s="46"/>
      <c r="LVI12" s="46"/>
      <c r="LVJ12" s="46"/>
      <c r="LVK12" s="46"/>
      <c r="LVL12" s="46"/>
      <c r="LVM12" s="46"/>
      <c r="LVN12" s="46"/>
      <c r="LVO12" s="46"/>
      <c r="LVP12" s="46"/>
      <c r="LVQ12" s="46"/>
      <c r="LVR12" s="46"/>
      <c r="LVS12" s="46"/>
      <c r="LVT12" s="46"/>
      <c r="LVU12" s="46"/>
      <c r="LVV12" s="46"/>
      <c r="LVW12" s="46"/>
      <c r="LVX12" s="46"/>
      <c r="LVY12" s="46"/>
      <c r="LVZ12" s="46"/>
      <c r="LWA12" s="46"/>
      <c r="LWB12" s="46"/>
      <c r="LWC12" s="46"/>
      <c r="LWD12" s="46"/>
      <c r="LWE12" s="46"/>
      <c r="LWF12" s="46"/>
      <c r="LWG12" s="46"/>
      <c r="LWH12" s="46"/>
      <c r="LWI12" s="46"/>
      <c r="LWJ12" s="46"/>
      <c r="LWK12" s="46"/>
      <c r="LWL12" s="46"/>
      <c r="LWM12" s="46"/>
      <c r="LWN12" s="46"/>
      <c r="LWO12" s="46"/>
      <c r="LWP12" s="46"/>
      <c r="LWQ12" s="46"/>
      <c r="LWR12" s="46"/>
      <c r="LWS12" s="46"/>
      <c r="LWT12" s="46"/>
      <c r="LWU12" s="46"/>
      <c r="LWV12" s="46"/>
      <c r="LWW12" s="46"/>
      <c r="LWX12" s="46"/>
      <c r="LWY12" s="46"/>
      <c r="LWZ12" s="46"/>
      <c r="LXA12" s="46"/>
      <c r="LXB12" s="46"/>
      <c r="LXC12" s="46"/>
      <c r="LXD12" s="46"/>
      <c r="LXE12" s="46"/>
      <c r="LXF12" s="46"/>
      <c r="LXG12" s="46"/>
      <c r="LXH12" s="46"/>
      <c r="LXI12" s="46"/>
      <c r="LXJ12" s="46"/>
      <c r="LXK12" s="46"/>
      <c r="LXL12" s="46"/>
      <c r="LXM12" s="46"/>
      <c r="LXN12" s="46"/>
      <c r="LXO12" s="46"/>
      <c r="LXP12" s="46"/>
      <c r="LXQ12" s="46"/>
      <c r="LXR12" s="46"/>
      <c r="LXS12" s="46"/>
      <c r="LXT12" s="46"/>
      <c r="LXU12" s="46"/>
      <c r="LXV12" s="46"/>
      <c r="LXW12" s="46"/>
      <c r="LXX12" s="46"/>
      <c r="LXY12" s="46"/>
      <c r="LXZ12" s="46"/>
      <c r="LYA12" s="46"/>
      <c r="LYB12" s="46"/>
      <c r="LYC12" s="46"/>
      <c r="LYD12" s="46"/>
      <c r="LYE12" s="46"/>
      <c r="LYF12" s="46"/>
      <c r="LYG12" s="46"/>
      <c r="LYH12" s="46"/>
      <c r="LYI12" s="46"/>
      <c r="LYJ12" s="46"/>
      <c r="LYK12" s="46"/>
      <c r="LYL12" s="46"/>
      <c r="LYM12" s="46"/>
      <c r="LYN12" s="46"/>
      <c r="LYO12" s="46"/>
      <c r="LYP12" s="46"/>
      <c r="LYQ12" s="46"/>
      <c r="LYR12" s="46"/>
      <c r="LYS12" s="46"/>
      <c r="LYT12" s="46"/>
      <c r="LYU12" s="46"/>
      <c r="LYV12" s="46"/>
      <c r="LYW12" s="46"/>
      <c r="LYX12" s="46"/>
      <c r="LYY12" s="46"/>
      <c r="LYZ12" s="46"/>
      <c r="LZA12" s="46"/>
      <c r="LZB12" s="46"/>
      <c r="LZC12" s="46"/>
      <c r="LZD12" s="46"/>
      <c r="LZE12" s="46"/>
      <c r="LZF12" s="46"/>
      <c r="LZG12" s="46"/>
      <c r="LZH12" s="46"/>
      <c r="LZI12" s="46"/>
      <c r="LZJ12" s="46"/>
      <c r="LZK12" s="46"/>
      <c r="LZL12" s="46"/>
      <c r="LZM12" s="46"/>
      <c r="LZN12" s="46"/>
      <c r="LZO12" s="46"/>
      <c r="LZP12" s="46"/>
      <c r="LZQ12" s="46"/>
      <c r="LZR12" s="46"/>
      <c r="LZS12" s="46"/>
      <c r="LZT12" s="46"/>
      <c r="LZU12" s="46"/>
      <c r="LZV12" s="46"/>
      <c r="LZW12" s="46"/>
      <c r="LZX12" s="46"/>
      <c r="LZY12" s="46"/>
      <c r="LZZ12" s="46"/>
      <c r="MAA12" s="46"/>
      <c r="MAB12" s="46"/>
      <c r="MAC12" s="46"/>
      <c r="MAD12" s="46"/>
      <c r="MAE12" s="46"/>
      <c r="MAF12" s="46"/>
      <c r="MAG12" s="46"/>
      <c r="MAH12" s="46"/>
      <c r="MAI12" s="46"/>
      <c r="MAJ12" s="46"/>
      <c r="MAK12" s="46"/>
      <c r="MAL12" s="46"/>
      <c r="MAM12" s="46"/>
      <c r="MAN12" s="46"/>
      <c r="MAO12" s="46"/>
      <c r="MAP12" s="46"/>
      <c r="MAQ12" s="46"/>
      <c r="MAR12" s="46"/>
      <c r="MAS12" s="46"/>
      <c r="MAT12" s="46"/>
      <c r="MAU12" s="46"/>
      <c r="MAV12" s="46"/>
      <c r="MAW12" s="46"/>
      <c r="MAX12" s="46"/>
      <c r="MAY12" s="46"/>
      <c r="MAZ12" s="46"/>
      <c r="MBA12" s="46"/>
      <c r="MBB12" s="46"/>
      <c r="MBC12" s="46"/>
      <c r="MBD12" s="46"/>
      <c r="MBE12" s="46"/>
      <c r="MBF12" s="46"/>
      <c r="MBG12" s="46"/>
      <c r="MBH12" s="46"/>
      <c r="MBI12" s="46"/>
      <c r="MBJ12" s="46"/>
      <c r="MBK12" s="46"/>
      <c r="MBL12" s="46"/>
      <c r="MBM12" s="46"/>
      <c r="MBN12" s="46"/>
      <c r="MBO12" s="46"/>
      <c r="MBP12" s="46"/>
      <c r="MBQ12" s="46"/>
      <c r="MBR12" s="46"/>
      <c r="MBS12" s="46"/>
      <c r="MBT12" s="46"/>
      <c r="MBU12" s="46"/>
      <c r="MBV12" s="46"/>
      <c r="MBW12" s="46"/>
      <c r="MBX12" s="46"/>
      <c r="MBY12" s="46"/>
      <c r="MBZ12" s="46"/>
      <c r="MCA12" s="46"/>
      <c r="MCB12" s="46"/>
      <c r="MCC12" s="46"/>
      <c r="MCD12" s="46"/>
      <c r="MCE12" s="46"/>
      <c r="MCF12" s="46"/>
      <c r="MCG12" s="46"/>
      <c r="MCH12" s="46"/>
      <c r="MCI12" s="46"/>
      <c r="MCJ12" s="46"/>
      <c r="MCK12" s="46"/>
      <c r="MCL12" s="46"/>
      <c r="MCM12" s="46"/>
      <c r="MCN12" s="46"/>
      <c r="MCO12" s="46"/>
      <c r="MCP12" s="46"/>
      <c r="MCQ12" s="46"/>
      <c r="MCR12" s="46"/>
      <c r="MCS12" s="46"/>
      <c r="MCT12" s="46"/>
      <c r="MCU12" s="46"/>
      <c r="MCV12" s="46"/>
      <c r="MCW12" s="46"/>
      <c r="MCX12" s="46"/>
      <c r="MCY12" s="46"/>
      <c r="MCZ12" s="46"/>
      <c r="MDA12" s="46"/>
      <c r="MDB12" s="46"/>
      <c r="MDC12" s="46"/>
      <c r="MDD12" s="46"/>
      <c r="MDE12" s="46"/>
      <c r="MDF12" s="46"/>
      <c r="MDG12" s="46"/>
      <c r="MDH12" s="46"/>
      <c r="MDI12" s="46"/>
      <c r="MDJ12" s="46"/>
      <c r="MDK12" s="46"/>
      <c r="MDL12" s="46"/>
      <c r="MDM12" s="46"/>
      <c r="MDN12" s="46"/>
      <c r="MDO12" s="46"/>
      <c r="MDP12" s="46"/>
      <c r="MDQ12" s="46"/>
      <c r="MDR12" s="46"/>
      <c r="MDS12" s="46"/>
      <c r="MDT12" s="46"/>
      <c r="MDU12" s="46"/>
      <c r="MDV12" s="46"/>
      <c r="MDW12" s="46"/>
      <c r="MDX12" s="46"/>
      <c r="MDY12" s="46"/>
      <c r="MDZ12" s="46"/>
      <c r="MEA12" s="46"/>
      <c r="MEB12" s="46"/>
      <c r="MEC12" s="46"/>
      <c r="MED12" s="46"/>
      <c r="MEE12" s="46"/>
      <c r="MEF12" s="46"/>
      <c r="MEG12" s="46"/>
      <c r="MEH12" s="46"/>
      <c r="MEI12" s="46"/>
      <c r="MEJ12" s="46"/>
      <c r="MEK12" s="46"/>
      <c r="MEL12" s="46"/>
      <c r="MEM12" s="46"/>
      <c r="MEN12" s="46"/>
      <c r="MEO12" s="46"/>
      <c r="MEP12" s="46"/>
      <c r="MEQ12" s="46"/>
      <c r="MER12" s="46"/>
      <c r="MES12" s="46"/>
      <c r="MET12" s="46"/>
      <c r="MEU12" s="46"/>
      <c r="MEV12" s="46"/>
      <c r="MEW12" s="46"/>
      <c r="MEX12" s="46"/>
      <c r="MEY12" s="46"/>
      <c r="MEZ12" s="46"/>
      <c r="MFA12" s="46"/>
      <c r="MFB12" s="46"/>
      <c r="MFC12" s="46"/>
      <c r="MFD12" s="46"/>
      <c r="MFE12" s="46"/>
      <c r="MFF12" s="46"/>
      <c r="MFG12" s="46"/>
      <c r="MFH12" s="46"/>
      <c r="MFI12" s="46"/>
      <c r="MFJ12" s="46"/>
      <c r="MFK12" s="46"/>
      <c r="MFL12" s="46"/>
      <c r="MFM12" s="46"/>
      <c r="MFN12" s="46"/>
      <c r="MFO12" s="46"/>
      <c r="MFP12" s="46"/>
      <c r="MFQ12" s="46"/>
      <c r="MFR12" s="46"/>
      <c r="MFS12" s="46"/>
      <c r="MFT12" s="46"/>
      <c r="MFU12" s="46"/>
      <c r="MFV12" s="46"/>
      <c r="MFW12" s="46"/>
      <c r="MFX12" s="46"/>
      <c r="MFY12" s="46"/>
      <c r="MFZ12" s="46"/>
      <c r="MGA12" s="46"/>
      <c r="MGB12" s="46"/>
      <c r="MGC12" s="46"/>
      <c r="MGD12" s="46"/>
      <c r="MGE12" s="46"/>
      <c r="MGF12" s="46"/>
      <c r="MGG12" s="46"/>
      <c r="MGH12" s="46"/>
      <c r="MGI12" s="46"/>
      <c r="MGJ12" s="46"/>
      <c r="MGK12" s="46"/>
      <c r="MGL12" s="46"/>
      <c r="MGM12" s="46"/>
      <c r="MGN12" s="46"/>
      <c r="MGO12" s="46"/>
      <c r="MGP12" s="46"/>
      <c r="MGQ12" s="46"/>
      <c r="MGR12" s="46"/>
      <c r="MGS12" s="46"/>
      <c r="MGT12" s="46"/>
      <c r="MGU12" s="46"/>
      <c r="MGV12" s="46"/>
      <c r="MGW12" s="46"/>
      <c r="MGX12" s="46"/>
      <c r="MGY12" s="46"/>
      <c r="MGZ12" s="46"/>
      <c r="MHA12" s="46"/>
      <c r="MHB12" s="46"/>
      <c r="MHC12" s="46"/>
      <c r="MHD12" s="46"/>
      <c r="MHE12" s="46"/>
      <c r="MHF12" s="46"/>
      <c r="MHG12" s="46"/>
      <c r="MHH12" s="46"/>
      <c r="MHI12" s="46"/>
      <c r="MHJ12" s="46"/>
      <c r="MHK12" s="46"/>
      <c r="MHL12" s="46"/>
      <c r="MHM12" s="46"/>
      <c r="MHN12" s="46"/>
      <c r="MHO12" s="46"/>
      <c r="MHP12" s="46"/>
      <c r="MHQ12" s="46"/>
      <c r="MHR12" s="46"/>
      <c r="MHS12" s="46"/>
      <c r="MHT12" s="46"/>
      <c r="MHU12" s="46"/>
      <c r="MHV12" s="46"/>
      <c r="MHW12" s="46"/>
      <c r="MHX12" s="46"/>
      <c r="MHY12" s="46"/>
      <c r="MHZ12" s="46"/>
      <c r="MIA12" s="46"/>
      <c r="MIB12" s="46"/>
      <c r="MIC12" s="46"/>
      <c r="MID12" s="46"/>
      <c r="MIE12" s="46"/>
      <c r="MIF12" s="46"/>
      <c r="MIG12" s="46"/>
      <c r="MIH12" s="46"/>
      <c r="MII12" s="46"/>
      <c r="MIJ12" s="46"/>
      <c r="MIK12" s="46"/>
      <c r="MIL12" s="46"/>
      <c r="MIM12" s="46"/>
      <c r="MIN12" s="46"/>
      <c r="MIO12" s="46"/>
      <c r="MIP12" s="46"/>
      <c r="MIQ12" s="46"/>
      <c r="MIR12" s="46"/>
      <c r="MIS12" s="46"/>
      <c r="MIT12" s="46"/>
      <c r="MIU12" s="46"/>
      <c r="MIV12" s="46"/>
      <c r="MIW12" s="46"/>
      <c r="MIX12" s="46"/>
      <c r="MIY12" s="46"/>
      <c r="MIZ12" s="46"/>
      <c r="MJA12" s="46"/>
      <c r="MJB12" s="46"/>
      <c r="MJC12" s="46"/>
      <c r="MJD12" s="46"/>
      <c r="MJE12" s="46"/>
      <c r="MJF12" s="46"/>
      <c r="MJG12" s="46"/>
      <c r="MJH12" s="46"/>
      <c r="MJI12" s="46"/>
      <c r="MJJ12" s="46"/>
      <c r="MJK12" s="46"/>
      <c r="MJL12" s="46"/>
      <c r="MJM12" s="46"/>
      <c r="MJN12" s="46"/>
      <c r="MJO12" s="46"/>
      <c r="MJP12" s="46"/>
      <c r="MJQ12" s="46"/>
      <c r="MJR12" s="46"/>
      <c r="MJS12" s="46"/>
      <c r="MJT12" s="46"/>
      <c r="MJU12" s="46"/>
      <c r="MJV12" s="46"/>
      <c r="MJW12" s="46"/>
      <c r="MJX12" s="46"/>
      <c r="MJY12" s="46"/>
      <c r="MJZ12" s="46"/>
      <c r="MKA12" s="46"/>
      <c r="MKB12" s="46"/>
      <c r="MKC12" s="46"/>
      <c r="MKD12" s="46"/>
      <c r="MKE12" s="46"/>
      <c r="MKF12" s="46"/>
      <c r="MKG12" s="46"/>
      <c r="MKH12" s="46"/>
      <c r="MKI12" s="46"/>
      <c r="MKJ12" s="46"/>
      <c r="MKK12" s="46"/>
      <c r="MKL12" s="46"/>
      <c r="MKM12" s="46"/>
      <c r="MKN12" s="46"/>
      <c r="MKO12" s="46"/>
      <c r="MKP12" s="46"/>
      <c r="MKQ12" s="46"/>
      <c r="MKR12" s="46"/>
      <c r="MKS12" s="46"/>
      <c r="MKT12" s="46"/>
      <c r="MKU12" s="46"/>
      <c r="MKV12" s="46"/>
      <c r="MKW12" s="46"/>
      <c r="MKX12" s="46"/>
      <c r="MKY12" s="46"/>
      <c r="MKZ12" s="46"/>
      <c r="MLA12" s="46"/>
      <c r="MLB12" s="46"/>
      <c r="MLC12" s="46"/>
      <c r="MLD12" s="46"/>
      <c r="MLE12" s="46"/>
      <c r="MLF12" s="46"/>
      <c r="MLG12" s="46"/>
      <c r="MLH12" s="46"/>
      <c r="MLI12" s="46"/>
      <c r="MLJ12" s="46"/>
      <c r="MLK12" s="46"/>
      <c r="MLL12" s="46"/>
      <c r="MLM12" s="46"/>
      <c r="MLN12" s="46"/>
      <c r="MLO12" s="46"/>
      <c r="MLP12" s="46"/>
      <c r="MLQ12" s="46"/>
      <c r="MLR12" s="46"/>
      <c r="MLS12" s="46"/>
      <c r="MLT12" s="46"/>
      <c r="MLU12" s="46"/>
      <c r="MLV12" s="46"/>
      <c r="MLW12" s="46"/>
      <c r="MLX12" s="46"/>
      <c r="MLY12" s="46"/>
      <c r="MLZ12" s="46"/>
      <c r="MMA12" s="46"/>
      <c r="MMB12" s="46"/>
      <c r="MMC12" s="46"/>
      <c r="MMD12" s="46"/>
      <c r="MME12" s="46"/>
      <c r="MMF12" s="46"/>
      <c r="MMG12" s="46"/>
      <c r="MMH12" s="46"/>
      <c r="MMI12" s="46"/>
      <c r="MMJ12" s="46"/>
      <c r="MMK12" s="46"/>
      <c r="MML12" s="46"/>
      <c r="MMM12" s="46"/>
      <c r="MMN12" s="46"/>
      <c r="MMO12" s="46"/>
      <c r="MMP12" s="46"/>
      <c r="MMQ12" s="46"/>
      <c r="MMR12" s="46"/>
      <c r="MMS12" s="46"/>
      <c r="MMT12" s="46"/>
      <c r="MMU12" s="46"/>
      <c r="MMV12" s="46"/>
      <c r="MMW12" s="46"/>
      <c r="MMX12" s="46"/>
      <c r="MMY12" s="46"/>
      <c r="MMZ12" s="46"/>
      <c r="MNA12" s="46"/>
      <c r="MNB12" s="46"/>
      <c r="MNC12" s="46"/>
      <c r="MND12" s="46"/>
      <c r="MNE12" s="46"/>
      <c r="MNF12" s="46"/>
      <c r="MNG12" s="46"/>
      <c r="MNH12" s="46"/>
      <c r="MNI12" s="46"/>
      <c r="MNJ12" s="46"/>
      <c r="MNK12" s="46"/>
      <c r="MNL12" s="46"/>
      <c r="MNM12" s="46"/>
      <c r="MNN12" s="46"/>
      <c r="MNO12" s="46"/>
      <c r="MNP12" s="46"/>
      <c r="MNQ12" s="46"/>
      <c r="MNR12" s="46"/>
      <c r="MNS12" s="46"/>
      <c r="MNT12" s="46"/>
      <c r="MNU12" s="46"/>
      <c r="MNV12" s="46"/>
      <c r="MNW12" s="46"/>
      <c r="MNX12" s="46"/>
      <c r="MNY12" s="46"/>
      <c r="MNZ12" s="46"/>
      <c r="MOA12" s="46"/>
      <c r="MOB12" s="46"/>
      <c r="MOC12" s="46"/>
      <c r="MOD12" s="46"/>
      <c r="MOE12" s="46"/>
      <c r="MOF12" s="46"/>
      <c r="MOG12" s="46"/>
      <c r="MOH12" s="46"/>
      <c r="MOI12" s="46"/>
      <c r="MOJ12" s="46"/>
      <c r="MOK12" s="46"/>
      <c r="MOL12" s="46"/>
      <c r="MOM12" s="46"/>
      <c r="MON12" s="46"/>
      <c r="MOO12" s="46"/>
      <c r="MOP12" s="46"/>
      <c r="MOQ12" s="46"/>
      <c r="MOR12" s="46"/>
      <c r="MOS12" s="46"/>
      <c r="MOT12" s="46"/>
      <c r="MOU12" s="46"/>
      <c r="MOV12" s="46"/>
      <c r="MOW12" s="46"/>
      <c r="MOX12" s="46"/>
      <c r="MOY12" s="46"/>
      <c r="MOZ12" s="46"/>
      <c r="MPA12" s="46"/>
      <c r="MPB12" s="46"/>
      <c r="MPC12" s="46"/>
      <c r="MPD12" s="46"/>
      <c r="MPE12" s="46"/>
      <c r="MPF12" s="46"/>
      <c r="MPG12" s="46"/>
      <c r="MPH12" s="46"/>
      <c r="MPI12" s="46"/>
      <c r="MPJ12" s="46"/>
      <c r="MPK12" s="46"/>
      <c r="MPL12" s="46"/>
      <c r="MPM12" s="46"/>
      <c r="MPN12" s="46"/>
      <c r="MPO12" s="46"/>
      <c r="MPP12" s="46"/>
      <c r="MPQ12" s="46"/>
      <c r="MPR12" s="46"/>
      <c r="MPS12" s="46"/>
      <c r="MPT12" s="46"/>
      <c r="MPU12" s="46"/>
      <c r="MPV12" s="46"/>
      <c r="MPW12" s="46"/>
      <c r="MPX12" s="46"/>
      <c r="MPY12" s="46"/>
      <c r="MPZ12" s="46"/>
      <c r="MQA12" s="46"/>
      <c r="MQB12" s="46"/>
      <c r="MQC12" s="46"/>
      <c r="MQD12" s="46"/>
      <c r="MQE12" s="46"/>
      <c r="MQF12" s="46"/>
      <c r="MQG12" s="46"/>
      <c r="MQH12" s="46"/>
      <c r="MQI12" s="46"/>
      <c r="MQJ12" s="46"/>
      <c r="MQK12" s="46"/>
      <c r="MQL12" s="46"/>
      <c r="MQM12" s="46"/>
      <c r="MQN12" s="46"/>
      <c r="MQO12" s="46"/>
      <c r="MQP12" s="46"/>
      <c r="MQQ12" s="46"/>
      <c r="MQR12" s="46"/>
      <c r="MQS12" s="46"/>
      <c r="MQT12" s="46"/>
      <c r="MQU12" s="46"/>
      <c r="MQV12" s="46"/>
      <c r="MQW12" s="46"/>
      <c r="MQX12" s="46"/>
      <c r="MQY12" s="46"/>
      <c r="MQZ12" s="46"/>
      <c r="MRA12" s="46"/>
      <c r="MRB12" s="46"/>
      <c r="MRC12" s="46"/>
      <c r="MRD12" s="46"/>
      <c r="MRE12" s="46"/>
      <c r="MRF12" s="46"/>
      <c r="MRG12" s="46"/>
      <c r="MRH12" s="46"/>
      <c r="MRI12" s="46"/>
      <c r="MRJ12" s="46"/>
      <c r="MRK12" s="46"/>
      <c r="MRL12" s="46"/>
      <c r="MRM12" s="46"/>
      <c r="MRN12" s="46"/>
      <c r="MRO12" s="46"/>
      <c r="MRP12" s="46"/>
      <c r="MRQ12" s="46"/>
      <c r="MRR12" s="46"/>
      <c r="MRS12" s="46"/>
      <c r="MRT12" s="46"/>
      <c r="MRU12" s="46"/>
      <c r="MRV12" s="46"/>
      <c r="MRW12" s="46"/>
      <c r="MRX12" s="46"/>
      <c r="MRY12" s="46"/>
      <c r="MRZ12" s="46"/>
      <c r="MSA12" s="46"/>
      <c r="MSB12" s="46"/>
      <c r="MSC12" s="46"/>
      <c r="MSD12" s="46"/>
      <c r="MSE12" s="46"/>
      <c r="MSF12" s="46"/>
      <c r="MSG12" s="46"/>
      <c r="MSH12" s="46"/>
      <c r="MSI12" s="46"/>
      <c r="MSJ12" s="46"/>
      <c r="MSK12" s="46"/>
      <c r="MSL12" s="46"/>
      <c r="MSM12" s="46"/>
      <c r="MSN12" s="46"/>
      <c r="MSO12" s="46"/>
      <c r="MSP12" s="46"/>
      <c r="MSQ12" s="46"/>
      <c r="MSR12" s="46"/>
      <c r="MSS12" s="46"/>
      <c r="MST12" s="46"/>
      <c r="MSU12" s="46"/>
      <c r="MSV12" s="46"/>
      <c r="MSW12" s="46"/>
      <c r="MSX12" s="46"/>
      <c r="MSY12" s="46"/>
      <c r="MSZ12" s="46"/>
      <c r="MTA12" s="46"/>
      <c r="MTB12" s="46"/>
      <c r="MTC12" s="46"/>
      <c r="MTD12" s="46"/>
      <c r="MTE12" s="46"/>
      <c r="MTF12" s="46"/>
      <c r="MTG12" s="46"/>
      <c r="MTH12" s="46"/>
      <c r="MTI12" s="46"/>
      <c r="MTJ12" s="46"/>
      <c r="MTK12" s="46"/>
      <c r="MTL12" s="46"/>
      <c r="MTM12" s="46"/>
      <c r="MTN12" s="46"/>
      <c r="MTO12" s="46"/>
      <c r="MTP12" s="46"/>
      <c r="MTQ12" s="46"/>
      <c r="MTR12" s="46"/>
      <c r="MTS12" s="46"/>
      <c r="MTT12" s="46"/>
      <c r="MTU12" s="46"/>
      <c r="MTV12" s="46"/>
      <c r="MTW12" s="46"/>
      <c r="MTX12" s="46"/>
      <c r="MTY12" s="46"/>
      <c r="MTZ12" s="46"/>
      <c r="MUA12" s="46"/>
      <c r="MUB12" s="46"/>
      <c r="MUC12" s="46"/>
      <c r="MUD12" s="46"/>
      <c r="MUE12" s="46"/>
      <c r="MUF12" s="46"/>
      <c r="MUG12" s="46"/>
      <c r="MUH12" s="46"/>
      <c r="MUI12" s="46"/>
      <c r="MUJ12" s="46"/>
      <c r="MUK12" s="46"/>
      <c r="MUL12" s="46"/>
      <c r="MUM12" s="46"/>
      <c r="MUN12" s="46"/>
      <c r="MUO12" s="46"/>
      <c r="MUP12" s="46"/>
      <c r="MUQ12" s="46"/>
      <c r="MUR12" s="46"/>
      <c r="MUS12" s="46"/>
      <c r="MUT12" s="46"/>
      <c r="MUU12" s="46"/>
      <c r="MUV12" s="46"/>
      <c r="MUW12" s="46"/>
      <c r="MUX12" s="46"/>
      <c r="MUY12" s="46"/>
      <c r="MUZ12" s="46"/>
      <c r="MVA12" s="46"/>
      <c r="MVB12" s="46"/>
      <c r="MVC12" s="46"/>
      <c r="MVD12" s="46"/>
      <c r="MVE12" s="46"/>
      <c r="MVF12" s="46"/>
      <c r="MVG12" s="46"/>
      <c r="MVH12" s="46"/>
      <c r="MVI12" s="46"/>
      <c r="MVJ12" s="46"/>
      <c r="MVK12" s="46"/>
      <c r="MVL12" s="46"/>
      <c r="MVM12" s="46"/>
      <c r="MVN12" s="46"/>
      <c r="MVO12" s="46"/>
      <c r="MVP12" s="46"/>
      <c r="MVQ12" s="46"/>
      <c r="MVR12" s="46"/>
      <c r="MVS12" s="46"/>
      <c r="MVT12" s="46"/>
      <c r="MVU12" s="46"/>
      <c r="MVV12" s="46"/>
      <c r="MVW12" s="46"/>
      <c r="MVX12" s="46"/>
      <c r="MVY12" s="46"/>
      <c r="MVZ12" s="46"/>
      <c r="MWA12" s="46"/>
      <c r="MWB12" s="46"/>
      <c r="MWC12" s="46"/>
      <c r="MWD12" s="46"/>
      <c r="MWE12" s="46"/>
      <c r="MWF12" s="46"/>
      <c r="MWG12" s="46"/>
      <c r="MWH12" s="46"/>
      <c r="MWI12" s="46"/>
      <c r="MWJ12" s="46"/>
      <c r="MWK12" s="46"/>
      <c r="MWL12" s="46"/>
      <c r="MWM12" s="46"/>
      <c r="MWN12" s="46"/>
      <c r="MWO12" s="46"/>
      <c r="MWP12" s="46"/>
      <c r="MWQ12" s="46"/>
      <c r="MWR12" s="46"/>
      <c r="MWS12" s="46"/>
      <c r="MWT12" s="46"/>
      <c r="MWU12" s="46"/>
      <c r="MWV12" s="46"/>
      <c r="MWW12" s="46"/>
      <c r="MWX12" s="46"/>
      <c r="MWY12" s="46"/>
      <c r="MWZ12" s="46"/>
      <c r="MXA12" s="46"/>
      <c r="MXB12" s="46"/>
      <c r="MXC12" s="46"/>
      <c r="MXD12" s="46"/>
      <c r="MXE12" s="46"/>
      <c r="MXF12" s="46"/>
      <c r="MXG12" s="46"/>
      <c r="MXH12" s="46"/>
      <c r="MXI12" s="46"/>
      <c r="MXJ12" s="46"/>
      <c r="MXK12" s="46"/>
      <c r="MXL12" s="46"/>
      <c r="MXM12" s="46"/>
      <c r="MXN12" s="46"/>
      <c r="MXO12" s="46"/>
      <c r="MXP12" s="46"/>
      <c r="MXQ12" s="46"/>
      <c r="MXR12" s="46"/>
      <c r="MXS12" s="46"/>
      <c r="MXT12" s="46"/>
      <c r="MXU12" s="46"/>
      <c r="MXV12" s="46"/>
      <c r="MXW12" s="46"/>
      <c r="MXX12" s="46"/>
      <c r="MXY12" s="46"/>
      <c r="MXZ12" s="46"/>
      <c r="MYA12" s="46"/>
      <c r="MYB12" s="46"/>
      <c r="MYC12" s="46"/>
      <c r="MYD12" s="46"/>
      <c r="MYE12" s="46"/>
      <c r="MYF12" s="46"/>
      <c r="MYG12" s="46"/>
      <c r="MYH12" s="46"/>
      <c r="MYI12" s="46"/>
      <c r="MYJ12" s="46"/>
      <c r="MYK12" s="46"/>
      <c r="MYL12" s="46"/>
      <c r="MYM12" s="46"/>
      <c r="MYN12" s="46"/>
      <c r="MYO12" s="46"/>
      <c r="MYP12" s="46"/>
      <c r="MYQ12" s="46"/>
      <c r="MYR12" s="46"/>
      <c r="MYS12" s="46"/>
      <c r="MYT12" s="46"/>
      <c r="MYU12" s="46"/>
      <c r="MYV12" s="46"/>
      <c r="MYW12" s="46"/>
      <c r="MYX12" s="46"/>
      <c r="MYY12" s="46"/>
      <c r="MYZ12" s="46"/>
      <c r="MZA12" s="46"/>
      <c r="MZB12" s="46"/>
      <c r="MZC12" s="46"/>
      <c r="MZD12" s="46"/>
      <c r="MZE12" s="46"/>
      <c r="MZF12" s="46"/>
      <c r="MZG12" s="46"/>
      <c r="MZH12" s="46"/>
      <c r="MZI12" s="46"/>
      <c r="MZJ12" s="46"/>
      <c r="MZK12" s="46"/>
      <c r="MZL12" s="46"/>
      <c r="MZM12" s="46"/>
      <c r="MZN12" s="46"/>
      <c r="MZO12" s="46"/>
      <c r="MZP12" s="46"/>
      <c r="MZQ12" s="46"/>
      <c r="MZR12" s="46"/>
      <c r="MZS12" s="46"/>
      <c r="MZT12" s="46"/>
      <c r="MZU12" s="46"/>
      <c r="MZV12" s="46"/>
      <c r="MZW12" s="46"/>
      <c r="MZX12" s="46"/>
      <c r="MZY12" s="46"/>
      <c r="MZZ12" s="46"/>
      <c r="NAA12" s="46"/>
      <c r="NAB12" s="46"/>
      <c r="NAC12" s="46"/>
      <c r="NAD12" s="46"/>
      <c r="NAE12" s="46"/>
      <c r="NAF12" s="46"/>
      <c r="NAG12" s="46"/>
      <c r="NAH12" s="46"/>
      <c r="NAI12" s="46"/>
      <c r="NAJ12" s="46"/>
      <c r="NAK12" s="46"/>
      <c r="NAL12" s="46"/>
      <c r="NAM12" s="46"/>
      <c r="NAN12" s="46"/>
      <c r="NAO12" s="46"/>
      <c r="NAP12" s="46"/>
      <c r="NAQ12" s="46"/>
      <c r="NAR12" s="46"/>
      <c r="NAS12" s="46"/>
      <c r="NAT12" s="46"/>
      <c r="NAU12" s="46"/>
      <c r="NAV12" s="46"/>
      <c r="NAW12" s="46"/>
      <c r="NAX12" s="46"/>
      <c r="NAY12" s="46"/>
      <c r="NAZ12" s="46"/>
      <c r="NBA12" s="46"/>
      <c r="NBB12" s="46"/>
      <c r="NBC12" s="46"/>
      <c r="NBD12" s="46"/>
      <c r="NBE12" s="46"/>
      <c r="NBF12" s="46"/>
      <c r="NBG12" s="46"/>
      <c r="NBH12" s="46"/>
      <c r="NBI12" s="46"/>
      <c r="NBJ12" s="46"/>
      <c r="NBK12" s="46"/>
      <c r="NBL12" s="46"/>
      <c r="NBM12" s="46"/>
      <c r="NBN12" s="46"/>
      <c r="NBO12" s="46"/>
      <c r="NBP12" s="46"/>
      <c r="NBQ12" s="46"/>
      <c r="NBR12" s="46"/>
      <c r="NBS12" s="46"/>
      <c r="NBT12" s="46"/>
      <c r="NBU12" s="46"/>
      <c r="NBV12" s="46"/>
      <c r="NBW12" s="46"/>
      <c r="NBX12" s="46"/>
      <c r="NBY12" s="46"/>
      <c r="NBZ12" s="46"/>
      <c r="NCA12" s="46"/>
      <c r="NCB12" s="46"/>
      <c r="NCC12" s="46"/>
      <c r="NCD12" s="46"/>
      <c r="NCE12" s="46"/>
      <c r="NCF12" s="46"/>
      <c r="NCG12" s="46"/>
      <c r="NCH12" s="46"/>
      <c r="NCI12" s="46"/>
      <c r="NCJ12" s="46"/>
      <c r="NCK12" s="46"/>
      <c r="NCL12" s="46"/>
      <c r="NCM12" s="46"/>
      <c r="NCN12" s="46"/>
      <c r="NCO12" s="46"/>
      <c r="NCP12" s="46"/>
      <c r="NCQ12" s="46"/>
      <c r="NCR12" s="46"/>
      <c r="NCS12" s="46"/>
      <c r="NCT12" s="46"/>
      <c r="NCU12" s="46"/>
      <c r="NCV12" s="46"/>
      <c r="NCW12" s="46"/>
      <c r="NCX12" s="46"/>
      <c r="NCY12" s="46"/>
      <c r="NCZ12" s="46"/>
      <c r="NDA12" s="46"/>
      <c r="NDB12" s="46"/>
      <c r="NDC12" s="46"/>
      <c r="NDD12" s="46"/>
      <c r="NDE12" s="46"/>
      <c r="NDF12" s="46"/>
      <c r="NDG12" s="46"/>
      <c r="NDH12" s="46"/>
      <c r="NDI12" s="46"/>
      <c r="NDJ12" s="46"/>
      <c r="NDK12" s="46"/>
      <c r="NDL12" s="46"/>
      <c r="NDM12" s="46"/>
      <c r="NDN12" s="46"/>
      <c r="NDO12" s="46"/>
      <c r="NDP12" s="46"/>
      <c r="NDQ12" s="46"/>
      <c r="NDR12" s="46"/>
      <c r="NDS12" s="46"/>
      <c r="NDT12" s="46"/>
      <c r="NDU12" s="46"/>
      <c r="NDV12" s="46"/>
      <c r="NDW12" s="46"/>
      <c r="NDX12" s="46"/>
      <c r="NDY12" s="46"/>
      <c r="NDZ12" s="46"/>
      <c r="NEA12" s="46"/>
      <c r="NEB12" s="46"/>
      <c r="NEC12" s="46"/>
      <c r="NED12" s="46"/>
      <c r="NEE12" s="46"/>
      <c r="NEF12" s="46"/>
      <c r="NEG12" s="46"/>
      <c r="NEH12" s="46"/>
      <c r="NEI12" s="46"/>
      <c r="NEJ12" s="46"/>
      <c r="NEK12" s="46"/>
      <c r="NEL12" s="46"/>
      <c r="NEM12" s="46"/>
      <c r="NEN12" s="46"/>
      <c r="NEO12" s="46"/>
      <c r="NEP12" s="46"/>
      <c r="NEQ12" s="46"/>
      <c r="NER12" s="46"/>
      <c r="NES12" s="46"/>
      <c r="NET12" s="46"/>
      <c r="NEU12" s="46"/>
      <c r="NEV12" s="46"/>
      <c r="NEW12" s="46"/>
      <c r="NEX12" s="46"/>
      <c r="NEY12" s="46"/>
      <c r="NEZ12" s="46"/>
      <c r="NFA12" s="46"/>
      <c r="NFB12" s="46"/>
      <c r="NFC12" s="46"/>
      <c r="NFD12" s="46"/>
      <c r="NFE12" s="46"/>
      <c r="NFF12" s="46"/>
      <c r="NFG12" s="46"/>
      <c r="NFH12" s="46"/>
      <c r="NFI12" s="46"/>
      <c r="NFJ12" s="46"/>
      <c r="NFK12" s="46"/>
      <c r="NFL12" s="46"/>
      <c r="NFM12" s="46"/>
      <c r="NFN12" s="46"/>
      <c r="NFO12" s="46"/>
      <c r="NFP12" s="46"/>
      <c r="NFQ12" s="46"/>
      <c r="NFR12" s="46"/>
      <c r="NFS12" s="46"/>
      <c r="NFT12" s="46"/>
      <c r="NFU12" s="46"/>
      <c r="NFV12" s="46"/>
      <c r="NFW12" s="46"/>
      <c r="NFX12" s="46"/>
      <c r="NFY12" s="46"/>
      <c r="NFZ12" s="46"/>
      <c r="NGA12" s="46"/>
      <c r="NGB12" s="46"/>
      <c r="NGC12" s="46"/>
      <c r="NGD12" s="46"/>
      <c r="NGE12" s="46"/>
      <c r="NGF12" s="46"/>
      <c r="NGG12" s="46"/>
      <c r="NGH12" s="46"/>
      <c r="NGI12" s="46"/>
      <c r="NGJ12" s="46"/>
      <c r="NGK12" s="46"/>
      <c r="NGL12" s="46"/>
      <c r="NGM12" s="46"/>
      <c r="NGN12" s="46"/>
      <c r="NGO12" s="46"/>
      <c r="NGP12" s="46"/>
      <c r="NGQ12" s="46"/>
      <c r="NGR12" s="46"/>
      <c r="NGS12" s="46"/>
      <c r="NGT12" s="46"/>
      <c r="NGU12" s="46"/>
      <c r="NGV12" s="46"/>
      <c r="NGW12" s="46"/>
      <c r="NGX12" s="46"/>
      <c r="NGY12" s="46"/>
      <c r="NGZ12" s="46"/>
      <c r="NHA12" s="46"/>
      <c r="NHB12" s="46"/>
      <c r="NHC12" s="46"/>
      <c r="NHD12" s="46"/>
      <c r="NHE12" s="46"/>
      <c r="NHF12" s="46"/>
      <c r="NHG12" s="46"/>
      <c r="NHH12" s="46"/>
      <c r="NHI12" s="46"/>
      <c r="NHJ12" s="46"/>
      <c r="NHK12" s="46"/>
      <c r="NHL12" s="46"/>
      <c r="NHM12" s="46"/>
      <c r="NHN12" s="46"/>
      <c r="NHO12" s="46"/>
      <c r="NHP12" s="46"/>
      <c r="NHQ12" s="46"/>
      <c r="NHR12" s="46"/>
      <c r="NHS12" s="46"/>
      <c r="NHT12" s="46"/>
      <c r="NHU12" s="46"/>
      <c r="NHV12" s="46"/>
      <c r="NHW12" s="46"/>
      <c r="NHX12" s="46"/>
      <c r="NHY12" s="46"/>
      <c r="NHZ12" s="46"/>
      <c r="NIA12" s="46"/>
      <c r="NIB12" s="46"/>
      <c r="NIC12" s="46"/>
      <c r="NID12" s="46"/>
      <c r="NIE12" s="46"/>
      <c r="NIF12" s="46"/>
      <c r="NIG12" s="46"/>
      <c r="NIH12" s="46"/>
      <c r="NII12" s="46"/>
      <c r="NIJ12" s="46"/>
      <c r="NIK12" s="46"/>
      <c r="NIL12" s="46"/>
      <c r="NIM12" s="46"/>
      <c r="NIN12" s="46"/>
      <c r="NIO12" s="46"/>
      <c r="NIP12" s="46"/>
      <c r="NIQ12" s="46"/>
      <c r="NIR12" s="46"/>
      <c r="NIS12" s="46"/>
      <c r="NIT12" s="46"/>
      <c r="NIU12" s="46"/>
      <c r="NIV12" s="46"/>
      <c r="NIW12" s="46"/>
      <c r="NIX12" s="46"/>
      <c r="NIY12" s="46"/>
      <c r="NIZ12" s="46"/>
      <c r="NJA12" s="46"/>
      <c r="NJB12" s="46"/>
      <c r="NJC12" s="46"/>
      <c r="NJD12" s="46"/>
      <c r="NJE12" s="46"/>
      <c r="NJF12" s="46"/>
      <c r="NJG12" s="46"/>
      <c r="NJH12" s="46"/>
      <c r="NJI12" s="46"/>
      <c r="NJJ12" s="46"/>
      <c r="NJK12" s="46"/>
      <c r="NJL12" s="46"/>
      <c r="NJM12" s="46"/>
      <c r="NJN12" s="46"/>
      <c r="NJO12" s="46"/>
      <c r="NJP12" s="46"/>
      <c r="NJQ12" s="46"/>
      <c r="NJR12" s="46"/>
      <c r="NJS12" s="46"/>
      <c r="NJT12" s="46"/>
      <c r="NJU12" s="46"/>
      <c r="NJV12" s="46"/>
      <c r="NJW12" s="46"/>
      <c r="NJX12" s="46"/>
      <c r="NJY12" s="46"/>
      <c r="NJZ12" s="46"/>
      <c r="NKA12" s="46"/>
      <c r="NKB12" s="46"/>
      <c r="NKC12" s="46"/>
      <c r="NKD12" s="46"/>
      <c r="NKE12" s="46"/>
      <c r="NKF12" s="46"/>
      <c r="NKG12" s="46"/>
      <c r="NKH12" s="46"/>
      <c r="NKI12" s="46"/>
      <c r="NKJ12" s="46"/>
      <c r="NKK12" s="46"/>
      <c r="NKL12" s="46"/>
      <c r="NKM12" s="46"/>
      <c r="NKN12" s="46"/>
      <c r="NKO12" s="46"/>
      <c r="NKP12" s="46"/>
      <c r="NKQ12" s="46"/>
      <c r="NKR12" s="46"/>
      <c r="NKS12" s="46"/>
      <c r="NKT12" s="46"/>
      <c r="NKU12" s="46"/>
      <c r="NKV12" s="46"/>
      <c r="NKW12" s="46"/>
      <c r="NKX12" s="46"/>
      <c r="NKY12" s="46"/>
      <c r="NKZ12" s="46"/>
      <c r="NLA12" s="46"/>
      <c r="NLB12" s="46"/>
      <c r="NLC12" s="46"/>
      <c r="NLD12" s="46"/>
      <c r="NLE12" s="46"/>
      <c r="NLF12" s="46"/>
      <c r="NLG12" s="46"/>
      <c r="NLH12" s="46"/>
      <c r="NLI12" s="46"/>
      <c r="NLJ12" s="46"/>
      <c r="NLK12" s="46"/>
      <c r="NLL12" s="46"/>
      <c r="NLM12" s="46"/>
      <c r="NLN12" s="46"/>
      <c r="NLO12" s="46"/>
      <c r="NLP12" s="46"/>
      <c r="NLQ12" s="46"/>
      <c r="NLR12" s="46"/>
      <c r="NLS12" s="46"/>
      <c r="NLT12" s="46"/>
      <c r="NLU12" s="46"/>
      <c r="NLV12" s="46"/>
      <c r="NLW12" s="46"/>
      <c r="NLX12" s="46"/>
      <c r="NLY12" s="46"/>
      <c r="NLZ12" s="46"/>
      <c r="NMA12" s="46"/>
      <c r="NMB12" s="46"/>
      <c r="NMC12" s="46"/>
      <c r="NMD12" s="46"/>
      <c r="NME12" s="46"/>
      <c r="NMF12" s="46"/>
      <c r="NMG12" s="46"/>
      <c r="NMH12" s="46"/>
      <c r="NMI12" s="46"/>
      <c r="NMJ12" s="46"/>
      <c r="NMK12" s="46"/>
      <c r="NML12" s="46"/>
      <c r="NMM12" s="46"/>
      <c r="NMN12" s="46"/>
      <c r="NMO12" s="46"/>
      <c r="NMP12" s="46"/>
      <c r="NMQ12" s="46"/>
      <c r="NMR12" s="46"/>
      <c r="NMS12" s="46"/>
      <c r="NMT12" s="46"/>
      <c r="NMU12" s="46"/>
      <c r="NMV12" s="46"/>
      <c r="NMW12" s="46"/>
      <c r="NMX12" s="46"/>
      <c r="NMY12" s="46"/>
      <c r="NMZ12" s="46"/>
      <c r="NNA12" s="46"/>
      <c r="NNB12" s="46"/>
      <c r="NNC12" s="46"/>
      <c r="NND12" s="46"/>
      <c r="NNE12" s="46"/>
      <c r="NNF12" s="46"/>
      <c r="NNG12" s="46"/>
      <c r="NNH12" s="46"/>
      <c r="NNI12" s="46"/>
      <c r="NNJ12" s="46"/>
      <c r="NNK12" s="46"/>
      <c r="NNL12" s="46"/>
      <c r="NNM12" s="46"/>
      <c r="NNN12" s="46"/>
      <c r="NNO12" s="46"/>
      <c r="NNP12" s="46"/>
      <c r="NNQ12" s="46"/>
      <c r="NNR12" s="46"/>
      <c r="NNS12" s="46"/>
      <c r="NNT12" s="46"/>
      <c r="NNU12" s="46"/>
      <c r="NNV12" s="46"/>
      <c r="NNW12" s="46"/>
      <c r="NNX12" s="46"/>
      <c r="NNY12" s="46"/>
      <c r="NNZ12" s="46"/>
      <c r="NOA12" s="46"/>
      <c r="NOB12" s="46"/>
      <c r="NOC12" s="46"/>
      <c r="NOD12" s="46"/>
      <c r="NOE12" s="46"/>
      <c r="NOF12" s="46"/>
      <c r="NOG12" s="46"/>
      <c r="NOH12" s="46"/>
      <c r="NOI12" s="46"/>
      <c r="NOJ12" s="46"/>
      <c r="NOK12" s="46"/>
      <c r="NOL12" s="46"/>
      <c r="NOM12" s="46"/>
      <c r="NON12" s="46"/>
      <c r="NOO12" s="46"/>
      <c r="NOP12" s="46"/>
      <c r="NOQ12" s="46"/>
      <c r="NOR12" s="46"/>
      <c r="NOS12" s="46"/>
      <c r="NOT12" s="46"/>
      <c r="NOU12" s="46"/>
      <c r="NOV12" s="46"/>
      <c r="NOW12" s="46"/>
      <c r="NOX12" s="46"/>
      <c r="NOY12" s="46"/>
      <c r="NOZ12" s="46"/>
      <c r="NPA12" s="46"/>
      <c r="NPB12" s="46"/>
      <c r="NPC12" s="46"/>
      <c r="NPD12" s="46"/>
      <c r="NPE12" s="46"/>
      <c r="NPF12" s="46"/>
      <c r="NPG12" s="46"/>
      <c r="NPH12" s="46"/>
      <c r="NPI12" s="46"/>
      <c r="NPJ12" s="46"/>
      <c r="NPK12" s="46"/>
      <c r="NPL12" s="46"/>
      <c r="NPM12" s="46"/>
      <c r="NPN12" s="46"/>
      <c r="NPO12" s="46"/>
      <c r="NPP12" s="46"/>
      <c r="NPQ12" s="46"/>
      <c r="NPR12" s="46"/>
      <c r="NPS12" s="46"/>
      <c r="NPT12" s="46"/>
      <c r="NPU12" s="46"/>
      <c r="NPV12" s="46"/>
      <c r="NPW12" s="46"/>
      <c r="NPX12" s="46"/>
      <c r="NPY12" s="46"/>
      <c r="NPZ12" s="46"/>
      <c r="NQA12" s="46"/>
      <c r="NQB12" s="46"/>
      <c r="NQC12" s="46"/>
      <c r="NQD12" s="46"/>
      <c r="NQE12" s="46"/>
      <c r="NQF12" s="46"/>
      <c r="NQG12" s="46"/>
      <c r="NQH12" s="46"/>
      <c r="NQI12" s="46"/>
      <c r="NQJ12" s="46"/>
      <c r="NQK12" s="46"/>
      <c r="NQL12" s="46"/>
      <c r="NQM12" s="46"/>
      <c r="NQN12" s="46"/>
      <c r="NQO12" s="46"/>
      <c r="NQP12" s="46"/>
      <c r="NQQ12" s="46"/>
      <c r="NQR12" s="46"/>
      <c r="NQS12" s="46"/>
      <c r="NQT12" s="46"/>
      <c r="NQU12" s="46"/>
      <c r="NQV12" s="46"/>
      <c r="NQW12" s="46"/>
      <c r="NQX12" s="46"/>
      <c r="NQY12" s="46"/>
      <c r="NQZ12" s="46"/>
      <c r="NRA12" s="46"/>
      <c r="NRB12" s="46"/>
      <c r="NRC12" s="46"/>
      <c r="NRD12" s="46"/>
      <c r="NRE12" s="46"/>
      <c r="NRF12" s="46"/>
      <c r="NRG12" s="46"/>
      <c r="NRH12" s="46"/>
      <c r="NRI12" s="46"/>
      <c r="NRJ12" s="46"/>
      <c r="NRK12" s="46"/>
      <c r="NRL12" s="46"/>
      <c r="NRM12" s="46"/>
      <c r="NRN12" s="46"/>
      <c r="NRO12" s="46"/>
      <c r="NRP12" s="46"/>
      <c r="NRQ12" s="46"/>
      <c r="NRR12" s="46"/>
      <c r="NRS12" s="46"/>
      <c r="NRT12" s="46"/>
      <c r="NRU12" s="46"/>
      <c r="NRV12" s="46"/>
      <c r="NRW12" s="46"/>
      <c r="NRX12" s="46"/>
      <c r="NRY12" s="46"/>
      <c r="NRZ12" s="46"/>
      <c r="NSA12" s="46"/>
      <c r="NSB12" s="46"/>
      <c r="NSC12" s="46"/>
      <c r="NSD12" s="46"/>
      <c r="NSE12" s="46"/>
      <c r="NSF12" s="46"/>
      <c r="NSG12" s="46"/>
      <c r="NSH12" s="46"/>
      <c r="NSI12" s="46"/>
      <c r="NSJ12" s="46"/>
      <c r="NSK12" s="46"/>
      <c r="NSL12" s="46"/>
      <c r="NSM12" s="46"/>
      <c r="NSN12" s="46"/>
      <c r="NSO12" s="46"/>
      <c r="NSP12" s="46"/>
      <c r="NSQ12" s="46"/>
      <c r="NSR12" s="46"/>
      <c r="NSS12" s="46"/>
      <c r="NST12" s="46"/>
      <c r="NSU12" s="46"/>
      <c r="NSV12" s="46"/>
      <c r="NSW12" s="46"/>
      <c r="NSX12" s="46"/>
      <c r="NSY12" s="46"/>
      <c r="NSZ12" s="46"/>
      <c r="NTA12" s="46"/>
      <c r="NTB12" s="46"/>
      <c r="NTC12" s="46"/>
      <c r="NTD12" s="46"/>
      <c r="NTE12" s="46"/>
      <c r="NTF12" s="46"/>
      <c r="NTG12" s="46"/>
      <c r="NTH12" s="46"/>
      <c r="NTI12" s="46"/>
      <c r="NTJ12" s="46"/>
      <c r="NTK12" s="46"/>
      <c r="NTL12" s="46"/>
      <c r="NTM12" s="46"/>
      <c r="NTN12" s="46"/>
      <c r="NTO12" s="46"/>
      <c r="NTP12" s="46"/>
      <c r="NTQ12" s="46"/>
      <c r="NTR12" s="46"/>
      <c r="NTS12" s="46"/>
      <c r="NTT12" s="46"/>
      <c r="NTU12" s="46"/>
      <c r="NTV12" s="46"/>
      <c r="NTW12" s="46"/>
      <c r="NTX12" s="46"/>
      <c r="NTY12" s="46"/>
      <c r="NTZ12" s="46"/>
      <c r="NUA12" s="46"/>
      <c r="NUB12" s="46"/>
      <c r="NUC12" s="46"/>
      <c r="NUD12" s="46"/>
      <c r="NUE12" s="46"/>
      <c r="NUF12" s="46"/>
      <c r="NUG12" s="46"/>
      <c r="NUH12" s="46"/>
      <c r="NUI12" s="46"/>
      <c r="NUJ12" s="46"/>
      <c r="NUK12" s="46"/>
      <c r="NUL12" s="46"/>
      <c r="NUM12" s="46"/>
      <c r="NUN12" s="46"/>
      <c r="NUO12" s="46"/>
      <c r="NUP12" s="46"/>
      <c r="NUQ12" s="46"/>
      <c r="NUR12" s="46"/>
      <c r="NUS12" s="46"/>
      <c r="NUT12" s="46"/>
      <c r="NUU12" s="46"/>
      <c r="NUV12" s="46"/>
      <c r="NUW12" s="46"/>
      <c r="NUX12" s="46"/>
      <c r="NUY12" s="46"/>
      <c r="NUZ12" s="46"/>
      <c r="NVA12" s="46"/>
      <c r="NVB12" s="46"/>
      <c r="NVC12" s="46"/>
      <c r="NVD12" s="46"/>
      <c r="NVE12" s="46"/>
      <c r="NVF12" s="46"/>
      <c r="NVG12" s="46"/>
      <c r="NVH12" s="46"/>
      <c r="NVI12" s="46"/>
      <c r="NVJ12" s="46"/>
      <c r="NVK12" s="46"/>
      <c r="NVL12" s="46"/>
      <c r="NVM12" s="46"/>
      <c r="NVN12" s="46"/>
      <c r="NVO12" s="46"/>
      <c r="NVP12" s="46"/>
      <c r="NVQ12" s="46"/>
      <c r="NVR12" s="46"/>
      <c r="NVS12" s="46"/>
      <c r="NVT12" s="46"/>
      <c r="NVU12" s="46"/>
      <c r="NVV12" s="46"/>
      <c r="NVW12" s="46"/>
      <c r="NVX12" s="46"/>
      <c r="NVY12" s="46"/>
      <c r="NVZ12" s="46"/>
      <c r="NWA12" s="46"/>
      <c r="NWB12" s="46"/>
      <c r="NWC12" s="46"/>
      <c r="NWD12" s="46"/>
      <c r="NWE12" s="46"/>
      <c r="NWF12" s="46"/>
      <c r="NWG12" s="46"/>
      <c r="NWH12" s="46"/>
      <c r="NWI12" s="46"/>
      <c r="NWJ12" s="46"/>
      <c r="NWK12" s="46"/>
      <c r="NWL12" s="46"/>
      <c r="NWM12" s="46"/>
      <c r="NWN12" s="46"/>
      <c r="NWO12" s="46"/>
      <c r="NWP12" s="46"/>
      <c r="NWQ12" s="46"/>
      <c r="NWR12" s="46"/>
      <c r="NWS12" s="46"/>
      <c r="NWT12" s="46"/>
      <c r="NWU12" s="46"/>
      <c r="NWV12" s="46"/>
      <c r="NWW12" s="46"/>
      <c r="NWX12" s="46"/>
      <c r="NWY12" s="46"/>
      <c r="NWZ12" s="46"/>
      <c r="NXA12" s="46"/>
      <c r="NXB12" s="46"/>
      <c r="NXC12" s="46"/>
      <c r="NXD12" s="46"/>
      <c r="NXE12" s="46"/>
      <c r="NXF12" s="46"/>
      <c r="NXG12" s="46"/>
      <c r="NXH12" s="46"/>
      <c r="NXI12" s="46"/>
      <c r="NXJ12" s="46"/>
      <c r="NXK12" s="46"/>
      <c r="NXL12" s="46"/>
      <c r="NXM12" s="46"/>
      <c r="NXN12" s="46"/>
      <c r="NXO12" s="46"/>
      <c r="NXP12" s="46"/>
      <c r="NXQ12" s="46"/>
      <c r="NXR12" s="46"/>
      <c r="NXS12" s="46"/>
      <c r="NXT12" s="46"/>
      <c r="NXU12" s="46"/>
      <c r="NXV12" s="46"/>
      <c r="NXW12" s="46"/>
      <c r="NXX12" s="46"/>
      <c r="NXY12" s="46"/>
      <c r="NXZ12" s="46"/>
      <c r="NYA12" s="46"/>
      <c r="NYB12" s="46"/>
      <c r="NYC12" s="46"/>
      <c r="NYD12" s="46"/>
      <c r="NYE12" s="46"/>
      <c r="NYF12" s="46"/>
      <c r="NYG12" s="46"/>
      <c r="NYH12" s="46"/>
      <c r="NYI12" s="46"/>
      <c r="NYJ12" s="46"/>
      <c r="NYK12" s="46"/>
      <c r="NYL12" s="46"/>
      <c r="NYM12" s="46"/>
      <c r="NYN12" s="46"/>
      <c r="NYO12" s="46"/>
      <c r="NYP12" s="46"/>
      <c r="NYQ12" s="46"/>
      <c r="NYR12" s="46"/>
      <c r="NYS12" s="46"/>
      <c r="NYT12" s="46"/>
      <c r="NYU12" s="46"/>
      <c r="NYV12" s="46"/>
      <c r="NYW12" s="46"/>
      <c r="NYX12" s="46"/>
      <c r="NYY12" s="46"/>
      <c r="NYZ12" s="46"/>
      <c r="NZA12" s="46"/>
      <c r="NZB12" s="46"/>
      <c r="NZC12" s="46"/>
      <c r="NZD12" s="46"/>
      <c r="NZE12" s="46"/>
      <c r="NZF12" s="46"/>
      <c r="NZG12" s="46"/>
      <c r="NZH12" s="46"/>
      <c r="NZI12" s="46"/>
      <c r="NZJ12" s="46"/>
      <c r="NZK12" s="46"/>
      <c r="NZL12" s="46"/>
      <c r="NZM12" s="46"/>
      <c r="NZN12" s="46"/>
      <c r="NZO12" s="46"/>
      <c r="NZP12" s="46"/>
      <c r="NZQ12" s="46"/>
      <c r="NZR12" s="46"/>
      <c r="NZS12" s="46"/>
      <c r="NZT12" s="46"/>
      <c r="NZU12" s="46"/>
      <c r="NZV12" s="46"/>
      <c r="NZW12" s="46"/>
      <c r="NZX12" s="46"/>
      <c r="NZY12" s="46"/>
      <c r="NZZ12" s="46"/>
      <c r="OAA12" s="46"/>
      <c r="OAB12" s="46"/>
      <c r="OAC12" s="46"/>
      <c r="OAD12" s="46"/>
      <c r="OAE12" s="46"/>
      <c r="OAF12" s="46"/>
      <c r="OAG12" s="46"/>
      <c r="OAH12" s="46"/>
      <c r="OAI12" s="46"/>
      <c r="OAJ12" s="46"/>
      <c r="OAK12" s="46"/>
      <c r="OAL12" s="46"/>
      <c r="OAM12" s="46"/>
      <c r="OAN12" s="46"/>
      <c r="OAO12" s="46"/>
      <c r="OAP12" s="46"/>
      <c r="OAQ12" s="46"/>
      <c r="OAR12" s="46"/>
      <c r="OAS12" s="46"/>
      <c r="OAT12" s="46"/>
      <c r="OAU12" s="46"/>
      <c r="OAV12" s="46"/>
      <c r="OAW12" s="46"/>
      <c r="OAX12" s="46"/>
      <c r="OAY12" s="46"/>
      <c r="OAZ12" s="46"/>
      <c r="OBA12" s="46"/>
      <c r="OBB12" s="46"/>
      <c r="OBC12" s="46"/>
      <c r="OBD12" s="46"/>
      <c r="OBE12" s="46"/>
      <c r="OBF12" s="46"/>
      <c r="OBG12" s="46"/>
      <c r="OBH12" s="46"/>
      <c r="OBI12" s="46"/>
      <c r="OBJ12" s="46"/>
      <c r="OBK12" s="46"/>
      <c r="OBL12" s="46"/>
      <c r="OBM12" s="46"/>
      <c r="OBN12" s="46"/>
      <c r="OBO12" s="46"/>
      <c r="OBP12" s="46"/>
      <c r="OBQ12" s="46"/>
      <c r="OBR12" s="46"/>
      <c r="OBS12" s="46"/>
      <c r="OBT12" s="46"/>
      <c r="OBU12" s="46"/>
      <c r="OBV12" s="46"/>
      <c r="OBW12" s="46"/>
      <c r="OBX12" s="46"/>
      <c r="OBY12" s="46"/>
      <c r="OBZ12" s="46"/>
      <c r="OCA12" s="46"/>
      <c r="OCB12" s="46"/>
      <c r="OCC12" s="46"/>
      <c r="OCD12" s="46"/>
      <c r="OCE12" s="46"/>
      <c r="OCF12" s="46"/>
      <c r="OCG12" s="46"/>
      <c r="OCH12" s="46"/>
      <c r="OCI12" s="46"/>
      <c r="OCJ12" s="46"/>
      <c r="OCK12" s="46"/>
      <c r="OCL12" s="46"/>
      <c r="OCM12" s="46"/>
      <c r="OCN12" s="46"/>
      <c r="OCO12" s="46"/>
      <c r="OCP12" s="46"/>
      <c r="OCQ12" s="46"/>
      <c r="OCR12" s="46"/>
      <c r="OCS12" s="46"/>
      <c r="OCT12" s="46"/>
      <c r="OCU12" s="46"/>
      <c r="OCV12" s="46"/>
      <c r="OCW12" s="46"/>
      <c r="OCX12" s="46"/>
      <c r="OCY12" s="46"/>
      <c r="OCZ12" s="46"/>
      <c r="ODA12" s="46"/>
      <c r="ODB12" s="46"/>
      <c r="ODC12" s="46"/>
      <c r="ODD12" s="46"/>
      <c r="ODE12" s="46"/>
      <c r="ODF12" s="46"/>
      <c r="ODG12" s="46"/>
      <c r="ODH12" s="46"/>
      <c r="ODI12" s="46"/>
      <c r="ODJ12" s="46"/>
      <c r="ODK12" s="46"/>
      <c r="ODL12" s="46"/>
      <c r="ODM12" s="46"/>
      <c r="ODN12" s="46"/>
      <c r="ODO12" s="46"/>
      <c r="ODP12" s="46"/>
      <c r="ODQ12" s="46"/>
      <c r="ODR12" s="46"/>
      <c r="ODS12" s="46"/>
      <c r="ODT12" s="46"/>
      <c r="ODU12" s="46"/>
      <c r="ODV12" s="46"/>
      <c r="ODW12" s="46"/>
      <c r="ODX12" s="46"/>
      <c r="ODY12" s="46"/>
      <c r="ODZ12" s="46"/>
      <c r="OEA12" s="46"/>
      <c r="OEB12" s="46"/>
      <c r="OEC12" s="46"/>
      <c r="OED12" s="46"/>
      <c r="OEE12" s="46"/>
      <c r="OEF12" s="46"/>
      <c r="OEG12" s="46"/>
      <c r="OEH12" s="46"/>
      <c r="OEI12" s="46"/>
      <c r="OEJ12" s="46"/>
      <c r="OEK12" s="46"/>
      <c r="OEL12" s="46"/>
      <c r="OEM12" s="46"/>
      <c r="OEN12" s="46"/>
      <c r="OEO12" s="46"/>
      <c r="OEP12" s="46"/>
      <c r="OEQ12" s="46"/>
      <c r="OER12" s="46"/>
      <c r="OES12" s="46"/>
      <c r="OET12" s="46"/>
      <c r="OEU12" s="46"/>
      <c r="OEV12" s="46"/>
      <c r="OEW12" s="46"/>
      <c r="OEX12" s="46"/>
      <c r="OEY12" s="46"/>
      <c r="OEZ12" s="46"/>
      <c r="OFA12" s="46"/>
      <c r="OFB12" s="46"/>
      <c r="OFC12" s="46"/>
      <c r="OFD12" s="46"/>
      <c r="OFE12" s="46"/>
      <c r="OFF12" s="46"/>
      <c r="OFG12" s="46"/>
      <c r="OFH12" s="46"/>
      <c r="OFI12" s="46"/>
      <c r="OFJ12" s="46"/>
      <c r="OFK12" s="46"/>
      <c r="OFL12" s="46"/>
      <c r="OFM12" s="46"/>
      <c r="OFN12" s="46"/>
      <c r="OFO12" s="46"/>
      <c r="OFP12" s="46"/>
      <c r="OFQ12" s="46"/>
      <c r="OFR12" s="46"/>
      <c r="OFS12" s="46"/>
      <c r="OFT12" s="46"/>
      <c r="OFU12" s="46"/>
      <c r="OFV12" s="46"/>
      <c r="OFW12" s="46"/>
      <c r="OFX12" s="46"/>
      <c r="OFY12" s="46"/>
      <c r="OFZ12" s="46"/>
      <c r="OGA12" s="46"/>
      <c r="OGB12" s="46"/>
      <c r="OGC12" s="46"/>
      <c r="OGD12" s="46"/>
      <c r="OGE12" s="46"/>
      <c r="OGF12" s="46"/>
      <c r="OGG12" s="46"/>
      <c r="OGH12" s="46"/>
      <c r="OGI12" s="46"/>
      <c r="OGJ12" s="46"/>
      <c r="OGK12" s="46"/>
      <c r="OGL12" s="46"/>
      <c r="OGM12" s="46"/>
      <c r="OGN12" s="46"/>
      <c r="OGO12" s="46"/>
      <c r="OGP12" s="46"/>
      <c r="OGQ12" s="46"/>
      <c r="OGR12" s="46"/>
      <c r="OGS12" s="46"/>
      <c r="OGT12" s="46"/>
      <c r="OGU12" s="46"/>
      <c r="OGV12" s="46"/>
      <c r="OGW12" s="46"/>
      <c r="OGX12" s="46"/>
      <c r="OGY12" s="46"/>
      <c r="OGZ12" s="46"/>
      <c r="OHA12" s="46"/>
      <c r="OHB12" s="46"/>
      <c r="OHC12" s="46"/>
      <c r="OHD12" s="46"/>
      <c r="OHE12" s="46"/>
      <c r="OHF12" s="46"/>
      <c r="OHG12" s="46"/>
      <c r="OHH12" s="46"/>
      <c r="OHI12" s="46"/>
      <c r="OHJ12" s="46"/>
      <c r="OHK12" s="46"/>
      <c r="OHL12" s="46"/>
      <c r="OHM12" s="46"/>
      <c r="OHN12" s="46"/>
      <c r="OHO12" s="46"/>
      <c r="OHP12" s="46"/>
      <c r="OHQ12" s="46"/>
      <c r="OHR12" s="46"/>
      <c r="OHS12" s="46"/>
      <c r="OHT12" s="46"/>
      <c r="OHU12" s="46"/>
      <c r="OHV12" s="46"/>
      <c r="OHW12" s="46"/>
      <c r="OHX12" s="46"/>
      <c r="OHY12" s="46"/>
      <c r="OHZ12" s="46"/>
      <c r="OIA12" s="46"/>
      <c r="OIB12" s="46"/>
      <c r="OIC12" s="46"/>
      <c r="OID12" s="46"/>
      <c r="OIE12" s="46"/>
      <c r="OIF12" s="46"/>
      <c r="OIG12" s="46"/>
      <c r="OIH12" s="46"/>
      <c r="OII12" s="46"/>
      <c r="OIJ12" s="46"/>
      <c r="OIK12" s="46"/>
      <c r="OIL12" s="46"/>
      <c r="OIM12" s="46"/>
      <c r="OIN12" s="46"/>
      <c r="OIO12" s="46"/>
      <c r="OIP12" s="46"/>
      <c r="OIQ12" s="46"/>
      <c r="OIR12" s="46"/>
      <c r="OIS12" s="46"/>
      <c r="OIT12" s="46"/>
      <c r="OIU12" s="46"/>
      <c r="OIV12" s="46"/>
      <c r="OIW12" s="46"/>
      <c r="OIX12" s="46"/>
      <c r="OIY12" s="46"/>
      <c r="OIZ12" s="46"/>
      <c r="OJA12" s="46"/>
      <c r="OJB12" s="46"/>
      <c r="OJC12" s="46"/>
      <c r="OJD12" s="46"/>
      <c r="OJE12" s="46"/>
      <c r="OJF12" s="46"/>
      <c r="OJG12" s="46"/>
      <c r="OJH12" s="46"/>
      <c r="OJI12" s="46"/>
      <c r="OJJ12" s="46"/>
      <c r="OJK12" s="46"/>
      <c r="OJL12" s="46"/>
      <c r="OJM12" s="46"/>
      <c r="OJN12" s="46"/>
      <c r="OJO12" s="46"/>
      <c r="OJP12" s="46"/>
      <c r="OJQ12" s="46"/>
      <c r="OJR12" s="46"/>
      <c r="OJS12" s="46"/>
      <c r="OJT12" s="46"/>
      <c r="OJU12" s="46"/>
      <c r="OJV12" s="46"/>
      <c r="OJW12" s="46"/>
      <c r="OJX12" s="46"/>
      <c r="OJY12" s="46"/>
      <c r="OJZ12" s="46"/>
      <c r="OKA12" s="46"/>
      <c r="OKB12" s="46"/>
      <c r="OKC12" s="46"/>
      <c r="OKD12" s="46"/>
      <c r="OKE12" s="46"/>
      <c r="OKF12" s="46"/>
      <c r="OKG12" s="46"/>
      <c r="OKH12" s="46"/>
      <c r="OKI12" s="46"/>
      <c r="OKJ12" s="46"/>
      <c r="OKK12" s="46"/>
      <c r="OKL12" s="46"/>
      <c r="OKM12" s="46"/>
      <c r="OKN12" s="46"/>
      <c r="OKO12" s="46"/>
      <c r="OKP12" s="46"/>
      <c r="OKQ12" s="46"/>
      <c r="OKR12" s="46"/>
      <c r="OKS12" s="46"/>
      <c r="OKT12" s="46"/>
      <c r="OKU12" s="46"/>
      <c r="OKV12" s="46"/>
      <c r="OKW12" s="46"/>
      <c r="OKX12" s="46"/>
      <c r="OKY12" s="46"/>
      <c r="OKZ12" s="46"/>
      <c r="OLA12" s="46"/>
      <c r="OLB12" s="46"/>
      <c r="OLC12" s="46"/>
      <c r="OLD12" s="46"/>
      <c r="OLE12" s="46"/>
      <c r="OLF12" s="46"/>
      <c r="OLG12" s="46"/>
      <c r="OLH12" s="46"/>
      <c r="OLI12" s="46"/>
      <c r="OLJ12" s="46"/>
      <c r="OLK12" s="46"/>
      <c r="OLL12" s="46"/>
      <c r="OLM12" s="46"/>
      <c r="OLN12" s="46"/>
      <c r="OLO12" s="46"/>
      <c r="OLP12" s="46"/>
      <c r="OLQ12" s="46"/>
      <c r="OLR12" s="46"/>
      <c r="OLS12" s="46"/>
      <c r="OLT12" s="46"/>
      <c r="OLU12" s="46"/>
      <c r="OLV12" s="46"/>
      <c r="OLW12" s="46"/>
      <c r="OLX12" s="46"/>
      <c r="OLY12" s="46"/>
      <c r="OLZ12" s="46"/>
      <c r="OMA12" s="46"/>
      <c r="OMB12" s="46"/>
      <c r="OMC12" s="46"/>
      <c r="OMD12" s="46"/>
      <c r="OME12" s="46"/>
      <c r="OMF12" s="46"/>
      <c r="OMG12" s="46"/>
      <c r="OMH12" s="46"/>
      <c r="OMI12" s="46"/>
      <c r="OMJ12" s="46"/>
      <c r="OMK12" s="46"/>
      <c r="OML12" s="46"/>
      <c r="OMM12" s="46"/>
      <c r="OMN12" s="46"/>
      <c r="OMO12" s="46"/>
      <c r="OMP12" s="46"/>
      <c r="OMQ12" s="46"/>
      <c r="OMR12" s="46"/>
      <c r="OMS12" s="46"/>
      <c r="OMT12" s="46"/>
      <c r="OMU12" s="46"/>
      <c r="OMV12" s="46"/>
      <c r="OMW12" s="46"/>
      <c r="OMX12" s="46"/>
      <c r="OMY12" s="46"/>
      <c r="OMZ12" s="46"/>
      <c r="ONA12" s="46"/>
      <c r="ONB12" s="46"/>
      <c r="ONC12" s="46"/>
      <c r="OND12" s="46"/>
      <c r="ONE12" s="46"/>
      <c r="ONF12" s="46"/>
      <c r="ONG12" s="46"/>
      <c r="ONH12" s="46"/>
      <c r="ONI12" s="46"/>
      <c r="ONJ12" s="46"/>
      <c r="ONK12" s="46"/>
      <c r="ONL12" s="46"/>
      <c r="ONM12" s="46"/>
      <c r="ONN12" s="46"/>
      <c r="ONO12" s="46"/>
      <c r="ONP12" s="46"/>
      <c r="ONQ12" s="46"/>
      <c r="ONR12" s="46"/>
      <c r="ONS12" s="46"/>
      <c r="ONT12" s="46"/>
      <c r="ONU12" s="46"/>
      <c r="ONV12" s="46"/>
      <c r="ONW12" s="46"/>
      <c r="ONX12" s="46"/>
      <c r="ONY12" s="46"/>
      <c r="ONZ12" s="46"/>
      <c r="OOA12" s="46"/>
      <c r="OOB12" s="46"/>
      <c r="OOC12" s="46"/>
      <c r="OOD12" s="46"/>
      <c r="OOE12" s="46"/>
      <c r="OOF12" s="46"/>
      <c r="OOG12" s="46"/>
      <c r="OOH12" s="46"/>
      <c r="OOI12" s="46"/>
      <c r="OOJ12" s="46"/>
      <c r="OOK12" s="46"/>
      <c r="OOL12" s="46"/>
      <c r="OOM12" s="46"/>
      <c r="OON12" s="46"/>
      <c r="OOO12" s="46"/>
      <c r="OOP12" s="46"/>
      <c r="OOQ12" s="46"/>
      <c r="OOR12" s="46"/>
      <c r="OOS12" s="46"/>
      <c r="OOT12" s="46"/>
      <c r="OOU12" s="46"/>
      <c r="OOV12" s="46"/>
      <c r="OOW12" s="46"/>
      <c r="OOX12" s="46"/>
      <c r="OOY12" s="46"/>
      <c r="OOZ12" s="46"/>
      <c r="OPA12" s="46"/>
      <c r="OPB12" s="46"/>
      <c r="OPC12" s="46"/>
      <c r="OPD12" s="46"/>
      <c r="OPE12" s="46"/>
      <c r="OPF12" s="46"/>
      <c r="OPG12" s="46"/>
      <c r="OPH12" s="46"/>
      <c r="OPI12" s="46"/>
      <c r="OPJ12" s="46"/>
      <c r="OPK12" s="46"/>
      <c r="OPL12" s="46"/>
      <c r="OPM12" s="46"/>
      <c r="OPN12" s="46"/>
      <c r="OPO12" s="46"/>
      <c r="OPP12" s="46"/>
      <c r="OPQ12" s="46"/>
      <c r="OPR12" s="46"/>
      <c r="OPS12" s="46"/>
      <c r="OPT12" s="46"/>
      <c r="OPU12" s="46"/>
      <c r="OPV12" s="46"/>
      <c r="OPW12" s="46"/>
      <c r="OPX12" s="46"/>
      <c r="OPY12" s="46"/>
      <c r="OPZ12" s="46"/>
      <c r="OQA12" s="46"/>
      <c r="OQB12" s="46"/>
      <c r="OQC12" s="46"/>
      <c r="OQD12" s="46"/>
      <c r="OQE12" s="46"/>
      <c r="OQF12" s="46"/>
      <c r="OQG12" s="46"/>
      <c r="OQH12" s="46"/>
      <c r="OQI12" s="46"/>
      <c r="OQJ12" s="46"/>
      <c r="OQK12" s="46"/>
      <c r="OQL12" s="46"/>
      <c r="OQM12" s="46"/>
      <c r="OQN12" s="46"/>
      <c r="OQO12" s="46"/>
      <c r="OQP12" s="46"/>
      <c r="OQQ12" s="46"/>
      <c r="OQR12" s="46"/>
      <c r="OQS12" s="46"/>
      <c r="OQT12" s="46"/>
      <c r="OQU12" s="46"/>
      <c r="OQV12" s="46"/>
      <c r="OQW12" s="46"/>
      <c r="OQX12" s="46"/>
      <c r="OQY12" s="46"/>
      <c r="OQZ12" s="46"/>
      <c r="ORA12" s="46"/>
      <c r="ORB12" s="46"/>
      <c r="ORC12" s="46"/>
      <c r="ORD12" s="46"/>
      <c r="ORE12" s="46"/>
      <c r="ORF12" s="46"/>
      <c r="ORG12" s="46"/>
      <c r="ORH12" s="46"/>
      <c r="ORI12" s="46"/>
      <c r="ORJ12" s="46"/>
      <c r="ORK12" s="46"/>
      <c r="ORL12" s="46"/>
      <c r="ORM12" s="46"/>
      <c r="ORN12" s="46"/>
      <c r="ORO12" s="46"/>
      <c r="ORP12" s="46"/>
      <c r="ORQ12" s="46"/>
      <c r="ORR12" s="46"/>
      <c r="ORS12" s="46"/>
      <c r="ORT12" s="46"/>
      <c r="ORU12" s="46"/>
      <c r="ORV12" s="46"/>
      <c r="ORW12" s="46"/>
      <c r="ORX12" s="46"/>
      <c r="ORY12" s="46"/>
      <c r="ORZ12" s="46"/>
      <c r="OSA12" s="46"/>
      <c r="OSB12" s="46"/>
      <c r="OSC12" s="46"/>
      <c r="OSD12" s="46"/>
      <c r="OSE12" s="46"/>
      <c r="OSF12" s="46"/>
      <c r="OSG12" s="46"/>
      <c r="OSH12" s="46"/>
      <c r="OSI12" s="46"/>
      <c r="OSJ12" s="46"/>
      <c r="OSK12" s="46"/>
      <c r="OSL12" s="46"/>
      <c r="OSM12" s="46"/>
      <c r="OSN12" s="46"/>
      <c r="OSO12" s="46"/>
      <c r="OSP12" s="46"/>
      <c r="OSQ12" s="46"/>
      <c r="OSR12" s="46"/>
      <c r="OSS12" s="46"/>
      <c r="OST12" s="46"/>
      <c r="OSU12" s="46"/>
      <c r="OSV12" s="46"/>
      <c r="OSW12" s="46"/>
      <c r="OSX12" s="46"/>
      <c r="OSY12" s="46"/>
      <c r="OSZ12" s="46"/>
      <c r="OTA12" s="46"/>
      <c r="OTB12" s="46"/>
      <c r="OTC12" s="46"/>
      <c r="OTD12" s="46"/>
      <c r="OTE12" s="46"/>
      <c r="OTF12" s="46"/>
      <c r="OTG12" s="46"/>
      <c r="OTH12" s="46"/>
      <c r="OTI12" s="46"/>
      <c r="OTJ12" s="46"/>
      <c r="OTK12" s="46"/>
      <c r="OTL12" s="46"/>
      <c r="OTM12" s="46"/>
      <c r="OTN12" s="46"/>
      <c r="OTO12" s="46"/>
      <c r="OTP12" s="46"/>
      <c r="OTQ12" s="46"/>
      <c r="OTR12" s="46"/>
      <c r="OTS12" s="46"/>
      <c r="OTT12" s="46"/>
      <c r="OTU12" s="46"/>
      <c r="OTV12" s="46"/>
      <c r="OTW12" s="46"/>
      <c r="OTX12" s="46"/>
      <c r="OTY12" s="46"/>
      <c r="OTZ12" s="46"/>
      <c r="OUA12" s="46"/>
      <c r="OUB12" s="46"/>
      <c r="OUC12" s="46"/>
      <c r="OUD12" s="46"/>
      <c r="OUE12" s="46"/>
      <c r="OUF12" s="46"/>
      <c r="OUG12" s="46"/>
      <c r="OUH12" s="46"/>
      <c r="OUI12" s="46"/>
      <c r="OUJ12" s="46"/>
      <c r="OUK12" s="46"/>
      <c r="OUL12" s="46"/>
      <c r="OUM12" s="46"/>
      <c r="OUN12" s="46"/>
      <c r="OUO12" s="46"/>
      <c r="OUP12" s="46"/>
      <c r="OUQ12" s="46"/>
      <c r="OUR12" s="46"/>
      <c r="OUS12" s="46"/>
      <c r="OUT12" s="46"/>
      <c r="OUU12" s="46"/>
      <c r="OUV12" s="46"/>
      <c r="OUW12" s="46"/>
      <c r="OUX12" s="46"/>
      <c r="OUY12" s="46"/>
      <c r="OUZ12" s="46"/>
      <c r="OVA12" s="46"/>
      <c r="OVB12" s="46"/>
      <c r="OVC12" s="46"/>
      <c r="OVD12" s="46"/>
      <c r="OVE12" s="46"/>
      <c r="OVF12" s="46"/>
      <c r="OVG12" s="46"/>
      <c r="OVH12" s="46"/>
      <c r="OVI12" s="46"/>
      <c r="OVJ12" s="46"/>
      <c r="OVK12" s="46"/>
      <c r="OVL12" s="46"/>
      <c r="OVM12" s="46"/>
      <c r="OVN12" s="46"/>
      <c r="OVO12" s="46"/>
      <c r="OVP12" s="46"/>
      <c r="OVQ12" s="46"/>
      <c r="OVR12" s="46"/>
      <c r="OVS12" s="46"/>
      <c r="OVT12" s="46"/>
      <c r="OVU12" s="46"/>
      <c r="OVV12" s="46"/>
      <c r="OVW12" s="46"/>
      <c r="OVX12" s="46"/>
      <c r="OVY12" s="46"/>
      <c r="OVZ12" s="46"/>
      <c r="OWA12" s="46"/>
      <c r="OWB12" s="46"/>
      <c r="OWC12" s="46"/>
      <c r="OWD12" s="46"/>
      <c r="OWE12" s="46"/>
      <c r="OWF12" s="46"/>
      <c r="OWG12" s="46"/>
      <c r="OWH12" s="46"/>
      <c r="OWI12" s="46"/>
      <c r="OWJ12" s="46"/>
      <c r="OWK12" s="46"/>
      <c r="OWL12" s="46"/>
      <c r="OWM12" s="46"/>
      <c r="OWN12" s="46"/>
      <c r="OWO12" s="46"/>
      <c r="OWP12" s="46"/>
      <c r="OWQ12" s="46"/>
      <c r="OWR12" s="46"/>
      <c r="OWS12" s="46"/>
      <c r="OWT12" s="46"/>
      <c r="OWU12" s="46"/>
      <c r="OWV12" s="46"/>
      <c r="OWW12" s="46"/>
      <c r="OWX12" s="46"/>
      <c r="OWY12" s="46"/>
      <c r="OWZ12" s="46"/>
      <c r="OXA12" s="46"/>
      <c r="OXB12" s="46"/>
      <c r="OXC12" s="46"/>
      <c r="OXD12" s="46"/>
      <c r="OXE12" s="46"/>
      <c r="OXF12" s="46"/>
      <c r="OXG12" s="46"/>
      <c r="OXH12" s="46"/>
      <c r="OXI12" s="46"/>
      <c r="OXJ12" s="46"/>
      <c r="OXK12" s="46"/>
      <c r="OXL12" s="46"/>
      <c r="OXM12" s="46"/>
      <c r="OXN12" s="46"/>
      <c r="OXO12" s="46"/>
      <c r="OXP12" s="46"/>
      <c r="OXQ12" s="46"/>
      <c r="OXR12" s="46"/>
      <c r="OXS12" s="46"/>
      <c r="OXT12" s="46"/>
      <c r="OXU12" s="46"/>
      <c r="OXV12" s="46"/>
      <c r="OXW12" s="46"/>
      <c r="OXX12" s="46"/>
      <c r="OXY12" s="46"/>
      <c r="OXZ12" s="46"/>
      <c r="OYA12" s="46"/>
      <c r="OYB12" s="46"/>
      <c r="OYC12" s="46"/>
      <c r="OYD12" s="46"/>
      <c r="OYE12" s="46"/>
      <c r="OYF12" s="46"/>
      <c r="OYG12" s="46"/>
      <c r="OYH12" s="46"/>
      <c r="OYI12" s="46"/>
      <c r="OYJ12" s="46"/>
      <c r="OYK12" s="46"/>
      <c r="OYL12" s="46"/>
      <c r="OYM12" s="46"/>
      <c r="OYN12" s="46"/>
      <c r="OYO12" s="46"/>
      <c r="OYP12" s="46"/>
      <c r="OYQ12" s="46"/>
      <c r="OYR12" s="46"/>
      <c r="OYS12" s="46"/>
      <c r="OYT12" s="46"/>
      <c r="OYU12" s="46"/>
      <c r="OYV12" s="46"/>
      <c r="OYW12" s="46"/>
      <c r="OYX12" s="46"/>
      <c r="OYY12" s="46"/>
      <c r="OYZ12" s="46"/>
      <c r="OZA12" s="46"/>
      <c r="OZB12" s="46"/>
      <c r="OZC12" s="46"/>
      <c r="OZD12" s="46"/>
      <c r="OZE12" s="46"/>
      <c r="OZF12" s="46"/>
      <c r="OZG12" s="46"/>
      <c r="OZH12" s="46"/>
      <c r="OZI12" s="46"/>
      <c r="OZJ12" s="46"/>
      <c r="OZK12" s="46"/>
      <c r="OZL12" s="46"/>
      <c r="OZM12" s="46"/>
      <c r="OZN12" s="46"/>
      <c r="OZO12" s="46"/>
      <c r="OZP12" s="46"/>
      <c r="OZQ12" s="46"/>
      <c r="OZR12" s="46"/>
      <c r="OZS12" s="46"/>
      <c r="OZT12" s="46"/>
      <c r="OZU12" s="46"/>
      <c r="OZV12" s="46"/>
      <c r="OZW12" s="46"/>
      <c r="OZX12" s="46"/>
      <c r="OZY12" s="46"/>
      <c r="OZZ12" s="46"/>
      <c r="PAA12" s="46"/>
      <c r="PAB12" s="46"/>
      <c r="PAC12" s="46"/>
      <c r="PAD12" s="46"/>
      <c r="PAE12" s="46"/>
      <c r="PAF12" s="46"/>
      <c r="PAG12" s="46"/>
      <c r="PAH12" s="46"/>
      <c r="PAI12" s="46"/>
      <c r="PAJ12" s="46"/>
      <c r="PAK12" s="46"/>
      <c r="PAL12" s="46"/>
      <c r="PAM12" s="46"/>
      <c r="PAN12" s="46"/>
      <c r="PAO12" s="46"/>
      <c r="PAP12" s="46"/>
      <c r="PAQ12" s="46"/>
      <c r="PAR12" s="46"/>
      <c r="PAS12" s="46"/>
      <c r="PAT12" s="46"/>
      <c r="PAU12" s="46"/>
      <c r="PAV12" s="46"/>
      <c r="PAW12" s="46"/>
      <c r="PAX12" s="46"/>
      <c r="PAY12" s="46"/>
      <c r="PAZ12" s="46"/>
      <c r="PBA12" s="46"/>
      <c r="PBB12" s="46"/>
      <c r="PBC12" s="46"/>
      <c r="PBD12" s="46"/>
      <c r="PBE12" s="46"/>
      <c r="PBF12" s="46"/>
      <c r="PBG12" s="46"/>
      <c r="PBH12" s="46"/>
      <c r="PBI12" s="46"/>
      <c r="PBJ12" s="46"/>
      <c r="PBK12" s="46"/>
      <c r="PBL12" s="46"/>
      <c r="PBM12" s="46"/>
      <c r="PBN12" s="46"/>
      <c r="PBO12" s="46"/>
      <c r="PBP12" s="46"/>
      <c r="PBQ12" s="46"/>
      <c r="PBR12" s="46"/>
      <c r="PBS12" s="46"/>
      <c r="PBT12" s="46"/>
      <c r="PBU12" s="46"/>
      <c r="PBV12" s="46"/>
      <c r="PBW12" s="46"/>
      <c r="PBX12" s="46"/>
      <c r="PBY12" s="46"/>
      <c r="PBZ12" s="46"/>
      <c r="PCA12" s="46"/>
      <c r="PCB12" s="46"/>
      <c r="PCC12" s="46"/>
      <c r="PCD12" s="46"/>
      <c r="PCE12" s="46"/>
      <c r="PCF12" s="46"/>
      <c r="PCG12" s="46"/>
      <c r="PCH12" s="46"/>
      <c r="PCI12" s="46"/>
      <c r="PCJ12" s="46"/>
      <c r="PCK12" s="46"/>
      <c r="PCL12" s="46"/>
      <c r="PCM12" s="46"/>
      <c r="PCN12" s="46"/>
      <c r="PCO12" s="46"/>
      <c r="PCP12" s="46"/>
      <c r="PCQ12" s="46"/>
      <c r="PCR12" s="46"/>
      <c r="PCS12" s="46"/>
      <c r="PCT12" s="46"/>
      <c r="PCU12" s="46"/>
      <c r="PCV12" s="46"/>
      <c r="PCW12" s="46"/>
      <c r="PCX12" s="46"/>
      <c r="PCY12" s="46"/>
      <c r="PCZ12" s="46"/>
      <c r="PDA12" s="46"/>
      <c r="PDB12" s="46"/>
      <c r="PDC12" s="46"/>
      <c r="PDD12" s="46"/>
      <c r="PDE12" s="46"/>
      <c r="PDF12" s="46"/>
      <c r="PDG12" s="46"/>
      <c r="PDH12" s="46"/>
      <c r="PDI12" s="46"/>
      <c r="PDJ12" s="46"/>
      <c r="PDK12" s="46"/>
      <c r="PDL12" s="46"/>
      <c r="PDM12" s="46"/>
      <c r="PDN12" s="46"/>
      <c r="PDO12" s="46"/>
      <c r="PDP12" s="46"/>
      <c r="PDQ12" s="46"/>
      <c r="PDR12" s="46"/>
      <c r="PDS12" s="46"/>
      <c r="PDT12" s="46"/>
      <c r="PDU12" s="46"/>
      <c r="PDV12" s="46"/>
      <c r="PDW12" s="46"/>
      <c r="PDX12" s="46"/>
      <c r="PDY12" s="46"/>
      <c r="PDZ12" s="46"/>
      <c r="PEA12" s="46"/>
      <c r="PEB12" s="46"/>
      <c r="PEC12" s="46"/>
      <c r="PED12" s="46"/>
      <c r="PEE12" s="46"/>
      <c r="PEF12" s="46"/>
      <c r="PEG12" s="46"/>
      <c r="PEH12" s="46"/>
      <c r="PEI12" s="46"/>
      <c r="PEJ12" s="46"/>
      <c r="PEK12" s="46"/>
      <c r="PEL12" s="46"/>
      <c r="PEM12" s="46"/>
      <c r="PEN12" s="46"/>
      <c r="PEO12" s="46"/>
      <c r="PEP12" s="46"/>
      <c r="PEQ12" s="46"/>
      <c r="PER12" s="46"/>
      <c r="PES12" s="46"/>
      <c r="PET12" s="46"/>
      <c r="PEU12" s="46"/>
      <c r="PEV12" s="46"/>
      <c r="PEW12" s="46"/>
      <c r="PEX12" s="46"/>
      <c r="PEY12" s="46"/>
      <c r="PEZ12" s="46"/>
      <c r="PFA12" s="46"/>
      <c r="PFB12" s="46"/>
      <c r="PFC12" s="46"/>
      <c r="PFD12" s="46"/>
      <c r="PFE12" s="46"/>
      <c r="PFF12" s="46"/>
      <c r="PFG12" s="46"/>
      <c r="PFH12" s="46"/>
      <c r="PFI12" s="46"/>
      <c r="PFJ12" s="46"/>
      <c r="PFK12" s="46"/>
      <c r="PFL12" s="46"/>
      <c r="PFM12" s="46"/>
      <c r="PFN12" s="46"/>
      <c r="PFO12" s="46"/>
      <c r="PFP12" s="46"/>
      <c r="PFQ12" s="46"/>
      <c r="PFR12" s="46"/>
      <c r="PFS12" s="46"/>
      <c r="PFT12" s="46"/>
      <c r="PFU12" s="46"/>
      <c r="PFV12" s="46"/>
      <c r="PFW12" s="46"/>
      <c r="PFX12" s="46"/>
      <c r="PFY12" s="46"/>
      <c r="PFZ12" s="46"/>
      <c r="PGA12" s="46"/>
      <c r="PGB12" s="46"/>
      <c r="PGC12" s="46"/>
      <c r="PGD12" s="46"/>
      <c r="PGE12" s="46"/>
      <c r="PGF12" s="46"/>
      <c r="PGG12" s="46"/>
      <c r="PGH12" s="46"/>
      <c r="PGI12" s="46"/>
      <c r="PGJ12" s="46"/>
      <c r="PGK12" s="46"/>
      <c r="PGL12" s="46"/>
      <c r="PGM12" s="46"/>
      <c r="PGN12" s="46"/>
      <c r="PGO12" s="46"/>
      <c r="PGP12" s="46"/>
      <c r="PGQ12" s="46"/>
      <c r="PGR12" s="46"/>
      <c r="PGS12" s="46"/>
      <c r="PGT12" s="46"/>
      <c r="PGU12" s="46"/>
      <c r="PGV12" s="46"/>
      <c r="PGW12" s="46"/>
      <c r="PGX12" s="46"/>
      <c r="PGY12" s="46"/>
      <c r="PGZ12" s="46"/>
      <c r="PHA12" s="46"/>
      <c r="PHB12" s="46"/>
      <c r="PHC12" s="46"/>
      <c r="PHD12" s="46"/>
      <c r="PHE12" s="46"/>
      <c r="PHF12" s="46"/>
      <c r="PHG12" s="46"/>
      <c r="PHH12" s="46"/>
      <c r="PHI12" s="46"/>
      <c r="PHJ12" s="46"/>
      <c r="PHK12" s="46"/>
      <c r="PHL12" s="46"/>
      <c r="PHM12" s="46"/>
      <c r="PHN12" s="46"/>
      <c r="PHO12" s="46"/>
      <c r="PHP12" s="46"/>
      <c r="PHQ12" s="46"/>
      <c r="PHR12" s="46"/>
      <c r="PHS12" s="46"/>
      <c r="PHT12" s="46"/>
      <c r="PHU12" s="46"/>
      <c r="PHV12" s="46"/>
      <c r="PHW12" s="46"/>
      <c r="PHX12" s="46"/>
      <c r="PHY12" s="46"/>
      <c r="PHZ12" s="46"/>
      <c r="PIA12" s="46"/>
      <c r="PIB12" s="46"/>
      <c r="PIC12" s="46"/>
      <c r="PID12" s="46"/>
      <c r="PIE12" s="46"/>
      <c r="PIF12" s="46"/>
      <c r="PIG12" s="46"/>
      <c r="PIH12" s="46"/>
      <c r="PII12" s="46"/>
      <c r="PIJ12" s="46"/>
      <c r="PIK12" s="46"/>
      <c r="PIL12" s="46"/>
      <c r="PIM12" s="46"/>
      <c r="PIN12" s="46"/>
      <c r="PIO12" s="46"/>
      <c r="PIP12" s="46"/>
      <c r="PIQ12" s="46"/>
      <c r="PIR12" s="46"/>
      <c r="PIS12" s="46"/>
      <c r="PIT12" s="46"/>
      <c r="PIU12" s="46"/>
      <c r="PIV12" s="46"/>
      <c r="PIW12" s="46"/>
      <c r="PIX12" s="46"/>
      <c r="PIY12" s="46"/>
      <c r="PIZ12" s="46"/>
      <c r="PJA12" s="46"/>
      <c r="PJB12" s="46"/>
      <c r="PJC12" s="46"/>
      <c r="PJD12" s="46"/>
      <c r="PJE12" s="46"/>
      <c r="PJF12" s="46"/>
      <c r="PJG12" s="46"/>
      <c r="PJH12" s="46"/>
      <c r="PJI12" s="46"/>
      <c r="PJJ12" s="46"/>
      <c r="PJK12" s="46"/>
      <c r="PJL12" s="46"/>
      <c r="PJM12" s="46"/>
      <c r="PJN12" s="46"/>
      <c r="PJO12" s="46"/>
      <c r="PJP12" s="46"/>
      <c r="PJQ12" s="46"/>
      <c r="PJR12" s="46"/>
      <c r="PJS12" s="46"/>
      <c r="PJT12" s="46"/>
      <c r="PJU12" s="46"/>
      <c r="PJV12" s="46"/>
      <c r="PJW12" s="46"/>
      <c r="PJX12" s="46"/>
      <c r="PJY12" s="46"/>
      <c r="PJZ12" s="46"/>
      <c r="PKA12" s="46"/>
      <c r="PKB12" s="46"/>
      <c r="PKC12" s="46"/>
      <c r="PKD12" s="46"/>
      <c r="PKE12" s="46"/>
      <c r="PKF12" s="46"/>
      <c r="PKG12" s="46"/>
      <c r="PKH12" s="46"/>
      <c r="PKI12" s="46"/>
      <c r="PKJ12" s="46"/>
      <c r="PKK12" s="46"/>
      <c r="PKL12" s="46"/>
      <c r="PKM12" s="46"/>
      <c r="PKN12" s="46"/>
      <c r="PKO12" s="46"/>
      <c r="PKP12" s="46"/>
      <c r="PKQ12" s="46"/>
      <c r="PKR12" s="46"/>
      <c r="PKS12" s="46"/>
      <c r="PKT12" s="46"/>
      <c r="PKU12" s="46"/>
      <c r="PKV12" s="46"/>
      <c r="PKW12" s="46"/>
      <c r="PKX12" s="46"/>
      <c r="PKY12" s="46"/>
      <c r="PKZ12" s="46"/>
      <c r="PLA12" s="46"/>
      <c r="PLB12" s="46"/>
      <c r="PLC12" s="46"/>
      <c r="PLD12" s="46"/>
      <c r="PLE12" s="46"/>
      <c r="PLF12" s="46"/>
      <c r="PLG12" s="46"/>
      <c r="PLH12" s="46"/>
      <c r="PLI12" s="46"/>
      <c r="PLJ12" s="46"/>
      <c r="PLK12" s="46"/>
      <c r="PLL12" s="46"/>
      <c r="PLM12" s="46"/>
      <c r="PLN12" s="46"/>
      <c r="PLO12" s="46"/>
      <c r="PLP12" s="46"/>
      <c r="PLQ12" s="46"/>
      <c r="PLR12" s="46"/>
      <c r="PLS12" s="46"/>
      <c r="PLT12" s="46"/>
      <c r="PLU12" s="46"/>
      <c r="PLV12" s="46"/>
      <c r="PLW12" s="46"/>
      <c r="PLX12" s="46"/>
      <c r="PLY12" s="46"/>
      <c r="PLZ12" s="46"/>
      <c r="PMA12" s="46"/>
      <c r="PMB12" s="46"/>
      <c r="PMC12" s="46"/>
      <c r="PMD12" s="46"/>
      <c r="PME12" s="46"/>
      <c r="PMF12" s="46"/>
      <c r="PMG12" s="46"/>
      <c r="PMH12" s="46"/>
      <c r="PMI12" s="46"/>
      <c r="PMJ12" s="46"/>
      <c r="PMK12" s="46"/>
      <c r="PML12" s="46"/>
      <c r="PMM12" s="46"/>
      <c r="PMN12" s="46"/>
      <c r="PMO12" s="46"/>
      <c r="PMP12" s="46"/>
      <c r="PMQ12" s="46"/>
      <c r="PMR12" s="46"/>
      <c r="PMS12" s="46"/>
      <c r="PMT12" s="46"/>
      <c r="PMU12" s="46"/>
      <c r="PMV12" s="46"/>
      <c r="PMW12" s="46"/>
      <c r="PMX12" s="46"/>
      <c r="PMY12" s="46"/>
      <c r="PMZ12" s="46"/>
      <c r="PNA12" s="46"/>
      <c r="PNB12" s="46"/>
      <c r="PNC12" s="46"/>
      <c r="PND12" s="46"/>
      <c r="PNE12" s="46"/>
      <c r="PNF12" s="46"/>
      <c r="PNG12" s="46"/>
      <c r="PNH12" s="46"/>
      <c r="PNI12" s="46"/>
      <c r="PNJ12" s="46"/>
      <c r="PNK12" s="46"/>
      <c r="PNL12" s="46"/>
      <c r="PNM12" s="46"/>
      <c r="PNN12" s="46"/>
      <c r="PNO12" s="46"/>
      <c r="PNP12" s="46"/>
      <c r="PNQ12" s="46"/>
      <c r="PNR12" s="46"/>
      <c r="PNS12" s="46"/>
      <c r="PNT12" s="46"/>
      <c r="PNU12" s="46"/>
      <c r="PNV12" s="46"/>
      <c r="PNW12" s="46"/>
      <c r="PNX12" s="46"/>
      <c r="PNY12" s="46"/>
      <c r="PNZ12" s="46"/>
      <c r="POA12" s="46"/>
      <c r="POB12" s="46"/>
      <c r="POC12" s="46"/>
      <c r="POD12" s="46"/>
      <c r="POE12" s="46"/>
      <c r="POF12" s="46"/>
      <c r="POG12" s="46"/>
      <c r="POH12" s="46"/>
      <c r="POI12" s="46"/>
      <c r="POJ12" s="46"/>
      <c r="POK12" s="46"/>
      <c r="POL12" s="46"/>
      <c r="POM12" s="46"/>
      <c r="PON12" s="46"/>
      <c r="POO12" s="46"/>
      <c r="POP12" s="46"/>
      <c r="POQ12" s="46"/>
      <c r="POR12" s="46"/>
      <c r="POS12" s="46"/>
      <c r="POT12" s="46"/>
      <c r="POU12" s="46"/>
      <c r="POV12" s="46"/>
      <c r="POW12" s="46"/>
      <c r="POX12" s="46"/>
      <c r="POY12" s="46"/>
      <c r="POZ12" s="46"/>
      <c r="PPA12" s="46"/>
      <c r="PPB12" s="46"/>
      <c r="PPC12" s="46"/>
      <c r="PPD12" s="46"/>
      <c r="PPE12" s="46"/>
      <c r="PPF12" s="46"/>
      <c r="PPG12" s="46"/>
      <c r="PPH12" s="46"/>
      <c r="PPI12" s="46"/>
      <c r="PPJ12" s="46"/>
      <c r="PPK12" s="46"/>
      <c r="PPL12" s="46"/>
      <c r="PPM12" s="46"/>
      <c r="PPN12" s="46"/>
      <c r="PPO12" s="46"/>
      <c r="PPP12" s="46"/>
      <c r="PPQ12" s="46"/>
      <c r="PPR12" s="46"/>
      <c r="PPS12" s="46"/>
      <c r="PPT12" s="46"/>
      <c r="PPU12" s="46"/>
      <c r="PPV12" s="46"/>
      <c r="PPW12" s="46"/>
      <c r="PPX12" s="46"/>
      <c r="PPY12" s="46"/>
      <c r="PPZ12" s="46"/>
      <c r="PQA12" s="46"/>
      <c r="PQB12" s="46"/>
      <c r="PQC12" s="46"/>
      <c r="PQD12" s="46"/>
      <c r="PQE12" s="46"/>
      <c r="PQF12" s="46"/>
      <c r="PQG12" s="46"/>
      <c r="PQH12" s="46"/>
      <c r="PQI12" s="46"/>
      <c r="PQJ12" s="46"/>
      <c r="PQK12" s="46"/>
      <c r="PQL12" s="46"/>
      <c r="PQM12" s="46"/>
      <c r="PQN12" s="46"/>
      <c r="PQO12" s="46"/>
      <c r="PQP12" s="46"/>
      <c r="PQQ12" s="46"/>
      <c r="PQR12" s="46"/>
      <c r="PQS12" s="46"/>
      <c r="PQT12" s="46"/>
      <c r="PQU12" s="46"/>
      <c r="PQV12" s="46"/>
      <c r="PQW12" s="46"/>
      <c r="PQX12" s="46"/>
      <c r="PQY12" s="46"/>
      <c r="PQZ12" s="46"/>
      <c r="PRA12" s="46"/>
      <c r="PRB12" s="46"/>
      <c r="PRC12" s="46"/>
      <c r="PRD12" s="46"/>
      <c r="PRE12" s="46"/>
      <c r="PRF12" s="46"/>
      <c r="PRG12" s="46"/>
      <c r="PRH12" s="46"/>
      <c r="PRI12" s="46"/>
      <c r="PRJ12" s="46"/>
      <c r="PRK12" s="46"/>
      <c r="PRL12" s="46"/>
      <c r="PRM12" s="46"/>
      <c r="PRN12" s="46"/>
      <c r="PRO12" s="46"/>
      <c r="PRP12" s="46"/>
      <c r="PRQ12" s="46"/>
      <c r="PRR12" s="46"/>
      <c r="PRS12" s="46"/>
      <c r="PRT12" s="46"/>
      <c r="PRU12" s="46"/>
      <c r="PRV12" s="46"/>
      <c r="PRW12" s="46"/>
      <c r="PRX12" s="46"/>
      <c r="PRY12" s="46"/>
      <c r="PRZ12" s="46"/>
      <c r="PSA12" s="46"/>
      <c r="PSB12" s="46"/>
      <c r="PSC12" s="46"/>
      <c r="PSD12" s="46"/>
      <c r="PSE12" s="46"/>
      <c r="PSF12" s="46"/>
      <c r="PSG12" s="46"/>
      <c r="PSH12" s="46"/>
      <c r="PSI12" s="46"/>
      <c r="PSJ12" s="46"/>
      <c r="PSK12" s="46"/>
      <c r="PSL12" s="46"/>
      <c r="PSM12" s="46"/>
      <c r="PSN12" s="46"/>
      <c r="PSO12" s="46"/>
      <c r="PSP12" s="46"/>
      <c r="PSQ12" s="46"/>
      <c r="PSR12" s="46"/>
      <c r="PSS12" s="46"/>
      <c r="PST12" s="46"/>
      <c r="PSU12" s="46"/>
      <c r="PSV12" s="46"/>
      <c r="PSW12" s="46"/>
      <c r="PSX12" s="46"/>
      <c r="PSY12" s="46"/>
      <c r="PSZ12" s="46"/>
      <c r="PTA12" s="46"/>
      <c r="PTB12" s="46"/>
      <c r="PTC12" s="46"/>
      <c r="PTD12" s="46"/>
      <c r="PTE12" s="46"/>
      <c r="PTF12" s="46"/>
      <c r="PTG12" s="46"/>
      <c r="PTH12" s="46"/>
      <c r="PTI12" s="46"/>
      <c r="PTJ12" s="46"/>
      <c r="PTK12" s="46"/>
      <c r="PTL12" s="46"/>
      <c r="PTM12" s="46"/>
      <c r="PTN12" s="46"/>
      <c r="PTO12" s="46"/>
      <c r="PTP12" s="46"/>
      <c r="PTQ12" s="46"/>
      <c r="PTR12" s="46"/>
      <c r="PTS12" s="46"/>
      <c r="PTT12" s="46"/>
      <c r="PTU12" s="46"/>
      <c r="PTV12" s="46"/>
      <c r="PTW12" s="46"/>
      <c r="PTX12" s="46"/>
      <c r="PTY12" s="46"/>
      <c r="PTZ12" s="46"/>
      <c r="PUA12" s="46"/>
      <c r="PUB12" s="46"/>
      <c r="PUC12" s="46"/>
      <c r="PUD12" s="46"/>
      <c r="PUE12" s="46"/>
      <c r="PUF12" s="46"/>
      <c r="PUG12" s="46"/>
      <c r="PUH12" s="46"/>
      <c r="PUI12" s="46"/>
      <c r="PUJ12" s="46"/>
      <c r="PUK12" s="46"/>
      <c r="PUL12" s="46"/>
      <c r="PUM12" s="46"/>
      <c r="PUN12" s="46"/>
      <c r="PUO12" s="46"/>
      <c r="PUP12" s="46"/>
      <c r="PUQ12" s="46"/>
      <c r="PUR12" s="46"/>
      <c r="PUS12" s="46"/>
      <c r="PUT12" s="46"/>
      <c r="PUU12" s="46"/>
      <c r="PUV12" s="46"/>
      <c r="PUW12" s="46"/>
      <c r="PUX12" s="46"/>
      <c r="PUY12" s="46"/>
      <c r="PUZ12" s="46"/>
      <c r="PVA12" s="46"/>
      <c r="PVB12" s="46"/>
      <c r="PVC12" s="46"/>
      <c r="PVD12" s="46"/>
      <c r="PVE12" s="46"/>
      <c r="PVF12" s="46"/>
      <c r="PVG12" s="46"/>
      <c r="PVH12" s="46"/>
      <c r="PVI12" s="46"/>
      <c r="PVJ12" s="46"/>
      <c r="PVK12" s="46"/>
      <c r="PVL12" s="46"/>
      <c r="PVM12" s="46"/>
      <c r="PVN12" s="46"/>
      <c r="PVO12" s="46"/>
      <c r="PVP12" s="46"/>
      <c r="PVQ12" s="46"/>
      <c r="PVR12" s="46"/>
      <c r="PVS12" s="46"/>
      <c r="PVT12" s="46"/>
      <c r="PVU12" s="46"/>
      <c r="PVV12" s="46"/>
      <c r="PVW12" s="46"/>
      <c r="PVX12" s="46"/>
      <c r="PVY12" s="46"/>
      <c r="PVZ12" s="46"/>
      <c r="PWA12" s="46"/>
      <c r="PWB12" s="46"/>
      <c r="PWC12" s="46"/>
      <c r="PWD12" s="46"/>
      <c r="PWE12" s="46"/>
      <c r="PWF12" s="46"/>
      <c r="PWG12" s="46"/>
      <c r="PWH12" s="46"/>
      <c r="PWI12" s="46"/>
      <c r="PWJ12" s="46"/>
      <c r="PWK12" s="46"/>
      <c r="PWL12" s="46"/>
      <c r="PWM12" s="46"/>
      <c r="PWN12" s="46"/>
      <c r="PWO12" s="46"/>
      <c r="PWP12" s="46"/>
      <c r="PWQ12" s="46"/>
      <c r="PWR12" s="46"/>
      <c r="PWS12" s="46"/>
      <c r="PWT12" s="46"/>
      <c r="PWU12" s="46"/>
      <c r="PWV12" s="46"/>
      <c r="PWW12" s="46"/>
      <c r="PWX12" s="46"/>
      <c r="PWY12" s="46"/>
      <c r="PWZ12" s="46"/>
      <c r="PXA12" s="46"/>
      <c r="PXB12" s="46"/>
      <c r="PXC12" s="46"/>
      <c r="PXD12" s="46"/>
      <c r="PXE12" s="46"/>
      <c r="PXF12" s="46"/>
      <c r="PXG12" s="46"/>
      <c r="PXH12" s="46"/>
      <c r="PXI12" s="46"/>
      <c r="PXJ12" s="46"/>
      <c r="PXK12" s="46"/>
      <c r="PXL12" s="46"/>
      <c r="PXM12" s="46"/>
      <c r="PXN12" s="46"/>
      <c r="PXO12" s="46"/>
      <c r="PXP12" s="46"/>
      <c r="PXQ12" s="46"/>
      <c r="PXR12" s="46"/>
      <c r="PXS12" s="46"/>
      <c r="PXT12" s="46"/>
      <c r="PXU12" s="46"/>
      <c r="PXV12" s="46"/>
      <c r="PXW12" s="46"/>
      <c r="PXX12" s="46"/>
      <c r="PXY12" s="46"/>
      <c r="PXZ12" s="46"/>
      <c r="PYA12" s="46"/>
      <c r="PYB12" s="46"/>
      <c r="PYC12" s="46"/>
      <c r="PYD12" s="46"/>
      <c r="PYE12" s="46"/>
      <c r="PYF12" s="46"/>
      <c r="PYG12" s="46"/>
      <c r="PYH12" s="46"/>
      <c r="PYI12" s="46"/>
      <c r="PYJ12" s="46"/>
      <c r="PYK12" s="46"/>
      <c r="PYL12" s="46"/>
      <c r="PYM12" s="46"/>
      <c r="PYN12" s="46"/>
      <c r="PYO12" s="46"/>
      <c r="PYP12" s="46"/>
      <c r="PYQ12" s="46"/>
      <c r="PYR12" s="46"/>
      <c r="PYS12" s="46"/>
      <c r="PYT12" s="46"/>
      <c r="PYU12" s="46"/>
      <c r="PYV12" s="46"/>
      <c r="PYW12" s="46"/>
      <c r="PYX12" s="46"/>
      <c r="PYY12" s="46"/>
      <c r="PYZ12" s="46"/>
      <c r="PZA12" s="46"/>
      <c r="PZB12" s="46"/>
      <c r="PZC12" s="46"/>
      <c r="PZD12" s="46"/>
      <c r="PZE12" s="46"/>
      <c r="PZF12" s="46"/>
      <c r="PZG12" s="46"/>
      <c r="PZH12" s="46"/>
      <c r="PZI12" s="46"/>
      <c r="PZJ12" s="46"/>
      <c r="PZK12" s="46"/>
      <c r="PZL12" s="46"/>
      <c r="PZM12" s="46"/>
      <c r="PZN12" s="46"/>
      <c r="PZO12" s="46"/>
      <c r="PZP12" s="46"/>
      <c r="PZQ12" s="46"/>
      <c r="PZR12" s="46"/>
      <c r="PZS12" s="46"/>
      <c r="PZT12" s="46"/>
      <c r="PZU12" s="46"/>
      <c r="PZV12" s="46"/>
      <c r="PZW12" s="46"/>
      <c r="PZX12" s="46"/>
      <c r="PZY12" s="46"/>
      <c r="PZZ12" s="46"/>
      <c r="QAA12" s="46"/>
      <c r="QAB12" s="46"/>
      <c r="QAC12" s="46"/>
      <c r="QAD12" s="46"/>
      <c r="QAE12" s="46"/>
      <c r="QAF12" s="46"/>
      <c r="QAG12" s="46"/>
      <c r="QAH12" s="46"/>
      <c r="QAI12" s="46"/>
      <c r="QAJ12" s="46"/>
      <c r="QAK12" s="46"/>
      <c r="QAL12" s="46"/>
      <c r="QAM12" s="46"/>
      <c r="QAN12" s="46"/>
      <c r="QAO12" s="46"/>
      <c r="QAP12" s="46"/>
      <c r="QAQ12" s="46"/>
      <c r="QAR12" s="46"/>
      <c r="QAS12" s="46"/>
      <c r="QAT12" s="46"/>
      <c r="QAU12" s="46"/>
      <c r="QAV12" s="46"/>
      <c r="QAW12" s="46"/>
      <c r="QAX12" s="46"/>
      <c r="QAY12" s="46"/>
      <c r="QAZ12" s="46"/>
      <c r="QBA12" s="46"/>
      <c r="QBB12" s="46"/>
      <c r="QBC12" s="46"/>
      <c r="QBD12" s="46"/>
      <c r="QBE12" s="46"/>
      <c r="QBF12" s="46"/>
      <c r="QBG12" s="46"/>
      <c r="QBH12" s="46"/>
      <c r="QBI12" s="46"/>
      <c r="QBJ12" s="46"/>
      <c r="QBK12" s="46"/>
      <c r="QBL12" s="46"/>
      <c r="QBM12" s="46"/>
      <c r="QBN12" s="46"/>
      <c r="QBO12" s="46"/>
      <c r="QBP12" s="46"/>
      <c r="QBQ12" s="46"/>
      <c r="QBR12" s="46"/>
      <c r="QBS12" s="46"/>
      <c r="QBT12" s="46"/>
      <c r="QBU12" s="46"/>
      <c r="QBV12" s="46"/>
      <c r="QBW12" s="46"/>
      <c r="QBX12" s="46"/>
      <c r="QBY12" s="46"/>
      <c r="QBZ12" s="46"/>
      <c r="QCA12" s="46"/>
      <c r="QCB12" s="46"/>
      <c r="QCC12" s="46"/>
      <c r="QCD12" s="46"/>
      <c r="QCE12" s="46"/>
      <c r="QCF12" s="46"/>
      <c r="QCG12" s="46"/>
      <c r="QCH12" s="46"/>
      <c r="QCI12" s="46"/>
      <c r="QCJ12" s="46"/>
      <c r="QCK12" s="46"/>
      <c r="QCL12" s="46"/>
      <c r="QCM12" s="46"/>
      <c r="QCN12" s="46"/>
      <c r="QCO12" s="46"/>
      <c r="QCP12" s="46"/>
      <c r="QCQ12" s="46"/>
      <c r="QCR12" s="46"/>
      <c r="QCS12" s="46"/>
      <c r="QCT12" s="46"/>
      <c r="QCU12" s="46"/>
      <c r="QCV12" s="46"/>
      <c r="QCW12" s="46"/>
      <c r="QCX12" s="46"/>
      <c r="QCY12" s="46"/>
      <c r="QCZ12" s="46"/>
      <c r="QDA12" s="46"/>
      <c r="QDB12" s="46"/>
      <c r="QDC12" s="46"/>
      <c r="QDD12" s="46"/>
      <c r="QDE12" s="46"/>
      <c r="QDF12" s="46"/>
      <c r="QDG12" s="46"/>
      <c r="QDH12" s="46"/>
      <c r="QDI12" s="46"/>
      <c r="QDJ12" s="46"/>
      <c r="QDK12" s="46"/>
      <c r="QDL12" s="46"/>
      <c r="QDM12" s="46"/>
      <c r="QDN12" s="46"/>
      <c r="QDO12" s="46"/>
      <c r="QDP12" s="46"/>
      <c r="QDQ12" s="46"/>
      <c r="QDR12" s="46"/>
      <c r="QDS12" s="46"/>
      <c r="QDT12" s="46"/>
      <c r="QDU12" s="46"/>
      <c r="QDV12" s="46"/>
      <c r="QDW12" s="46"/>
      <c r="QDX12" s="46"/>
      <c r="QDY12" s="46"/>
      <c r="QDZ12" s="46"/>
      <c r="QEA12" s="46"/>
      <c r="QEB12" s="46"/>
      <c r="QEC12" s="46"/>
      <c r="QED12" s="46"/>
      <c r="QEE12" s="46"/>
      <c r="QEF12" s="46"/>
      <c r="QEG12" s="46"/>
      <c r="QEH12" s="46"/>
      <c r="QEI12" s="46"/>
      <c r="QEJ12" s="46"/>
      <c r="QEK12" s="46"/>
      <c r="QEL12" s="46"/>
      <c r="QEM12" s="46"/>
      <c r="QEN12" s="46"/>
      <c r="QEO12" s="46"/>
      <c r="QEP12" s="46"/>
      <c r="QEQ12" s="46"/>
      <c r="QER12" s="46"/>
      <c r="QES12" s="46"/>
      <c r="QET12" s="46"/>
      <c r="QEU12" s="46"/>
      <c r="QEV12" s="46"/>
      <c r="QEW12" s="46"/>
      <c r="QEX12" s="46"/>
      <c r="QEY12" s="46"/>
      <c r="QEZ12" s="46"/>
      <c r="QFA12" s="46"/>
      <c r="QFB12" s="46"/>
      <c r="QFC12" s="46"/>
      <c r="QFD12" s="46"/>
      <c r="QFE12" s="46"/>
      <c r="QFF12" s="46"/>
      <c r="QFG12" s="46"/>
      <c r="QFH12" s="46"/>
      <c r="QFI12" s="46"/>
      <c r="QFJ12" s="46"/>
      <c r="QFK12" s="46"/>
      <c r="QFL12" s="46"/>
      <c r="QFM12" s="46"/>
      <c r="QFN12" s="46"/>
      <c r="QFO12" s="46"/>
      <c r="QFP12" s="46"/>
      <c r="QFQ12" s="46"/>
      <c r="QFR12" s="46"/>
      <c r="QFS12" s="46"/>
      <c r="QFT12" s="46"/>
      <c r="QFU12" s="46"/>
      <c r="QFV12" s="46"/>
      <c r="QFW12" s="46"/>
      <c r="QFX12" s="46"/>
      <c r="QFY12" s="46"/>
      <c r="QFZ12" s="46"/>
      <c r="QGA12" s="46"/>
      <c r="QGB12" s="46"/>
      <c r="QGC12" s="46"/>
      <c r="QGD12" s="46"/>
      <c r="QGE12" s="46"/>
      <c r="QGF12" s="46"/>
      <c r="QGG12" s="46"/>
      <c r="QGH12" s="46"/>
      <c r="QGI12" s="46"/>
      <c r="QGJ12" s="46"/>
      <c r="QGK12" s="46"/>
      <c r="QGL12" s="46"/>
      <c r="QGM12" s="46"/>
      <c r="QGN12" s="46"/>
      <c r="QGO12" s="46"/>
      <c r="QGP12" s="46"/>
      <c r="QGQ12" s="46"/>
      <c r="QGR12" s="46"/>
      <c r="QGS12" s="46"/>
      <c r="QGT12" s="46"/>
      <c r="QGU12" s="46"/>
      <c r="QGV12" s="46"/>
      <c r="QGW12" s="46"/>
      <c r="QGX12" s="46"/>
      <c r="QGY12" s="46"/>
      <c r="QGZ12" s="46"/>
      <c r="QHA12" s="46"/>
      <c r="QHB12" s="46"/>
      <c r="QHC12" s="46"/>
      <c r="QHD12" s="46"/>
      <c r="QHE12" s="46"/>
      <c r="QHF12" s="46"/>
      <c r="QHG12" s="46"/>
      <c r="QHH12" s="46"/>
      <c r="QHI12" s="46"/>
      <c r="QHJ12" s="46"/>
      <c r="QHK12" s="46"/>
      <c r="QHL12" s="46"/>
      <c r="QHM12" s="46"/>
      <c r="QHN12" s="46"/>
      <c r="QHO12" s="46"/>
      <c r="QHP12" s="46"/>
      <c r="QHQ12" s="46"/>
      <c r="QHR12" s="46"/>
      <c r="QHS12" s="46"/>
      <c r="QHT12" s="46"/>
      <c r="QHU12" s="46"/>
      <c r="QHV12" s="46"/>
      <c r="QHW12" s="46"/>
      <c r="QHX12" s="46"/>
      <c r="QHY12" s="46"/>
      <c r="QHZ12" s="46"/>
      <c r="QIA12" s="46"/>
      <c r="QIB12" s="46"/>
      <c r="QIC12" s="46"/>
      <c r="QID12" s="46"/>
      <c r="QIE12" s="46"/>
      <c r="QIF12" s="46"/>
      <c r="QIG12" s="46"/>
      <c r="QIH12" s="46"/>
      <c r="QII12" s="46"/>
      <c r="QIJ12" s="46"/>
      <c r="QIK12" s="46"/>
      <c r="QIL12" s="46"/>
      <c r="QIM12" s="46"/>
      <c r="QIN12" s="46"/>
      <c r="QIO12" s="46"/>
      <c r="QIP12" s="46"/>
      <c r="QIQ12" s="46"/>
      <c r="QIR12" s="46"/>
      <c r="QIS12" s="46"/>
      <c r="QIT12" s="46"/>
      <c r="QIU12" s="46"/>
      <c r="QIV12" s="46"/>
      <c r="QIW12" s="46"/>
      <c r="QIX12" s="46"/>
      <c r="QIY12" s="46"/>
      <c r="QIZ12" s="46"/>
      <c r="QJA12" s="46"/>
      <c r="QJB12" s="46"/>
      <c r="QJC12" s="46"/>
      <c r="QJD12" s="46"/>
      <c r="QJE12" s="46"/>
      <c r="QJF12" s="46"/>
      <c r="QJG12" s="46"/>
      <c r="QJH12" s="46"/>
      <c r="QJI12" s="46"/>
      <c r="QJJ12" s="46"/>
      <c r="QJK12" s="46"/>
      <c r="QJL12" s="46"/>
      <c r="QJM12" s="46"/>
      <c r="QJN12" s="46"/>
      <c r="QJO12" s="46"/>
      <c r="QJP12" s="46"/>
      <c r="QJQ12" s="46"/>
      <c r="QJR12" s="46"/>
      <c r="QJS12" s="46"/>
      <c r="QJT12" s="46"/>
      <c r="QJU12" s="46"/>
      <c r="QJV12" s="46"/>
      <c r="QJW12" s="46"/>
      <c r="QJX12" s="46"/>
      <c r="QJY12" s="46"/>
      <c r="QJZ12" s="46"/>
      <c r="QKA12" s="46"/>
      <c r="QKB12" s="46"/>
      <c r="QKC12" s="46"/>
      <c r="QKD12" s="46"/>
      <c r="QKE12" s="46"/>
      <c r="QKF12" s="46"/>
      <c r="QKG12" s="46"/>
      <c r="QKH12" s="46"/>
      <c r="QKI12" s="46"/>
      <c r="QKJ12" s="46"/>
      <c r="QKK12" s="46"/>
      <c r="QKL12" s="46"/>
      <c r="QKM12" s="46"/>
      <c r="QKN12" s="46"/>
      <c r="QKO12" s="46"/>
      <c r="QKP12" s="46"/>
      <c r="QKQ12" s="46"/>
      <c r="QKR12" s="46"/>
      <c r="QKS12" s="46"/>
      <c r="QKT12" s="46"/>
      <c r="QKU12" s="46"/>
      <c r="QKV12" s="46"/>
      <c r="QKW12" s="46"/>
      <c r="QKX12" s="46"/>
      <c r="QKY12" s="46"/>
      <c r="QKZ12" s="46"/>
      <c r="QLA12" s="46"/>
      <c r="QLB12" s="46"/>
      <c r="QLC12" s="46"/>
      <c r="QLD12" s="46"/>
      <c r="QLE12" s="46"/>
      <c r="QLF12" s="46"/>
      <c r="QLG12" s="46"/>
      <c r="QLH12" s="46"/>
      <c r="QLI12" s="46"/>
      <c r="QLJ12" s="46"/>
      <c r="QLK12" s="46"/>
      <c r="QLL12" s="46"/>
      <c r="QLM12" s="46"/>
      <c r="QLN12" s="46"/>
      <c r="QLO12" s="46"/>
      <c r="QLP12" s="46"/>
      <c r="QLQ12" s="46"/>
      <c r="QLR12" s="46"/>
      <c r="QLS12" s="46"/>
      <c r="QLT12" s="46"/>
      <c r="QLU12" s="46"/>
      <c r="QLV12" s="46"/>
      <c r="QLW12" s="46"/>
      <c r="QLX12" s="46"/>
      <c r="QLY12" s="46"/>
      <c r="QLZ12" s="46"/>
      <c r="QMA12" s="46"/>
      <c r="QMB12" s="46"/>
      <c r="QMC12" s="46"/>
      <c r="QMD12" s="46"/>
      <c r="QME12" s="46"/>
      <c r="QMF12" s="46"/>
      <c r="QMG12" s="46"/>
      <c r="QMH12" s="46"/>
      <c r="QMI12" s="46"/>
      <c r="QMJ12" s="46"/>
      <c r="QMK12" s="46"/>
      <c r="QML12" s="46"/>
      <c r="QMM12" s="46"/>
      <c r="QMN12" s="46"/>
      <c r="QMO12" s="46"/>
      <c r="QMP12" s="46"/>
      <c r="QMQ12" s="46"/>
      <c r="QMR12" s="46"/>
      <c r="QMS12" s="46"/>
      <c r="QMT12" s="46"/>
      <c r="QMU12" s="46"/>
      <c r="QMV12" s="46"/>
      <c r="QMW12" s="46"/>
      <c r="QMX12" s="46"/>
      <c r="QMY12" s="46"/>
      <c r="QMZ12" s="46"/>
      <c r="QNA12" s="46"/>
      <c r="QNB12" s="46"/>
      <c r="QNC12" s="46"/>
      <c r="QND12" s="46"/>
      <c r="QNE12" s="46"/>
      <c r="QNF12" s="46"/>
      <c r="QNG12" s="46"/>
      <c r="QNH12" s="46"/>
      <c r="QNI12" s="46"/>
      <c r="QNJ12" s="46"/>
      <c r="QNK12" s="46"/>
      <c r="QNL12" s="46"/>
      <c r="QNM12" s="46"/>
      <c r="QNN12" s="46"/>
      <c r="QNO12" s="46"/>
      <c r="QNP12" s="46"/>
      <c r="QNQ12" s="46"/>
      <c r="QNR12" s="46"/>
      <c r="QNS12" s="46"/>
      <c r="QNT12" s="46"/>
      <c r="QNU12" s="46"/>
      <c r="QNV12" s="46"/>
      <c r="QNW12" s="46"/>
      <c r="QNX12" s="46"/>
      <c r="QNY12" s="46"/>
      <c r="QNZ12" s="46"/>
      <c r="QOA12" s="46"/>
      <c r="QOB12" s="46"/>
      <c r="QOC12" s="46"/>
      <c r="QOD12" s="46"/>
      <c r="QOE12" s="46"/>
      <c r="QOF12" s="46"/>
      <c r="QOG12" s="46"/>
      <c r="QOH12" s="46"/>
      <c r="QOI12" s="46"/>
      <c r="QOJ12" s="46"/>
      <c r="QOK12" s="46"/>
      <c r="QOL12" s="46"/>
      <c r="QOM12" s="46"/>
      <c r="QON12" s="46"/>
      <c r="QOO12" s="46"/>
      <c r="QOP12" s="46"/>
      <c r="QOQ12" s="46"/>
      <c r="QOR12" s="46"/>
      <c r="QOS12" s="46"/>
      <c r="QOT12" s="46"/>
      <c r="QOU12" s="46"/>
      <c r="QOV12" s="46"/>
      <c r="QOW12" s="46"/>
      <c r="QOX12" s="46"/>
      <c r="QOY12" s="46"/>
      <c r="QOZ12" s="46"/>
      <c r="QPA12" s="46"/>
      <c r="QPB12" s="46"/>
      <c r="QPC12" s="46"/>
      <c r="QPD12" s="46"/>
      <c r="QPE12" s="46"/>
      <c r="QPF12" s="46"/>
      <c r="QPG12" s="46"/>
      <c r="QPH12" s="46"/>
      <c r="QPI12" s="46"/>
      <c r="QPJ12" s="46"/>
      <c r="QPK12" s="46"/>
      <c r="QPL12" s="46"/>
      <c r="QPM12" s="46"/>
      <c r="QPN12" s="46"/>
      <c r="QPO12" s="46"/>
      <c r="QPP12" s="46"/>
      <c r="QPQ12" s="46"/>
      <c r="QPR12" s="46"/>
      <c r="QPS12" s="46"/>
      <c r="QPT12" s="46"/>
      <c r="QPU12" s="46"/>
      <c r="QPV12" s="46"/>
      <c r="QPW12" s="46"/>
      <c r="QPX12" s="46"/>
      <c r="QPY12" s="46"/>
      <c r="QPZ12" s="46"/>
      <c r="QQA12" s="46"/>
      <c r="QQB12" s="46"/>
      <c r="QQC12" s="46"/>
      <c r="QQD12" s="46"/>
      <c r="QQE12" s="46"/>
      <c r="QQF12" s="46"/>
      <c r="QQG12" s="46"/>
      <c r="QQH12" s="46"/>
      <c r="QQI12" s="46"/>
      <c r="QQJ12" s="46"/>
      <c r="QQK12" s="46"/>
      <c r="QQL12" s="46"/>
      <c r="QQM12" s="46"/>
      <c r="QQN12" s="46"/>
      <c r="QQO12" s="46"/>
      <c r="QQP12" s="46"/>
      <c r="QQQ12" s="46"/>
      <c r="QQR12" s="46"/>
      <c r="QQS12" s="46"/>
      <c r="QQT12" s="46"/>
      <c r="QQU12" s="46"/>
      <c r="QQV12" s="46"/>
      <c r="QQW12" s="46"/>
      <c r="QQX12" s="46"/>
      <c r="QQY12" s="46"/>
      <c r="QQZ12" s="46"/>
      <c r="QRA12" s="46"/>
      <c r="QRB12" s="46"/>
      <c r="QRC12" s="46"/>
      <c r="QRD12" s="46"/>
      <c r="QRE12" s="46"/>
      <c r="QRF12" s="46"/>
      <c r="QRG12" s="46"/>
      <c r="QRH12" s="46"/>
      <c r="QRI12" s="46"/>
      <c r="QRJ12" s="46"/>
      <c r="QRK12" s="46"/>
      <c r="QRL12" s="46"/>
      <c r="QRM12" s="46"/>
      <c r="QRN12" s="46"/>
      <c r="QRO12" s="46"/>
      <c r="QRP12" s="46"/>
      <c r="QRQ12" s="46"/>
      <c r="QRR12" s="46"/>
      <c r="QRS12" s="46"/>
      <c r="QRT12" s="46"/>
      <c r="QRU12" s="46"/>
      <c r="QRV12" s="46"/>
      <c r="QRW12" s="46"/>
      <c r="QRX12" s="46"/>
      <c r="QRY12" s="46"/>
      <c r="QRZ12" s="46"/>
      <c r="QSA12" s="46"/>
      <c r="QSB12" s="46"/>
      <c r="QSC12" s="46"/>
      <c r="QSD12" s="46"/>
      <c r="QSE12" s="46"/>
      <c r="QSF12" s="46"/>
      <c r="QSG12" s="46"/>
      <c r="QSH12" s="46"/>
      <c r="QSI12" s="46"/>
      <c r="QSJ12" s="46"/>
      <c r="QSK12" s="46"/>
      <c r="QSL12" s="46"/>
      <c r="QSM12" s="46"/>
      <c r="QSN12" s="46"/>
      <c r="QSO12" s="46"/>
      <c r="QSP12" s="46"/>
      <c r="QSQ12" s="46"/>
      <c r="QSR12" s="46"/>
      <c r="QSS12" s="46"/>
      <c r="QST12" s="46"/>
      <c r="QSU12" s="46"/>
      <c r="QSV12" s="46"/>
      <c r="QSW12" s="46"/>
      <c r="QSX12" s="46"/>
      <c r="QSY12" s="46"/>
      <c r="QSZ12" s="46"/>
      <c r="QTA12" s="46"/>
      <c r="QTB12" s="46"/>
      <c r="QTC12" s="46"/>
      <c r="QTD12" s="46"/>
      <c r="QTE12" s="46"/>
      <c r="QTF12" s="46"/>
      <c r="QTG12" s="46"/>
      <c r="QTH12" s="46"/>
      <c r="QTI12" s="46"/>
      <c r="QTJ12" s="46"/>
      <c r="QTK12" s="46"/>
      <c r="QTL12" s="46"/>
      <c r="QTM12" s="46"/>
      <c r="QTN12" s="46"/>
      <c r="QTO12" s="46"/>
      <c r="QTP12" s="46"/>
      <c r="QTQ12" s="46"/>
      <c r="QTR12" s="46"/>
      <c r="QTS12" s="46"/>
      <c r="QTT12" s="46"/>
      <c r="QTU12" s="46"/>
      <c r="QTV12" s="46"/>
      <c r="QTW12" s="46"/>
      <c r="QTX12" s="46"/>
      <c r="QTY12" s="46"/>
      <c r="QTZ12" s="46"/>
      <c r="QUA12" s="46"/>
      <c r="QUB12" s="46"/>
      <c r="QUC12" s="46"/>
      <c r="QUD12" s="46"/>
      <c r="QUE12" s="46"/>
      <c r="QUF12" s="46"/>
      <c r="QUG12" s="46"/>
      <c r="QUH12" s="46"/>
      <c r="QUI12" s="46"/>
      <c r="QUJ12" s="46"/>
      <c r="QUK12" s="46"/>
      <c r="QUL12" s="46"/>
      <c r="QUM12" s="46"/>
      <c r="QUN12" s="46"/>
      <c r="QUO12" s="46"/>
      <c r="QUP12" s="46"/>
      <c r="QUQ12" s="46"/>
      <c r="QUR12" s="46"/>
      <c r="QUS12" s="46"/>
      <c r="QUT12" s="46"/>
      <c r="QUU12" s="46"/>
      <c r="QUV12" s="46"/>
      <c r="QUW12" s="46"/>
      <c r="QUX12" s="46"/>
      <c r="QUY12" s="46"/>
      <c r="QUZ12" s="46"/>
      <c r="QVA12" s="46"/>
      <c r="QVB12" s="46"/>
      <c r="QVC12" s="46"/>
      <c r="QVD12" s="46"/>
      <c r="QVE12" s="46"/>
      <c r="QVF12" s="46"/>
      <c r="QVG12" s="46"/>
      <c r="QVH12" s="46"/>
      <c r="QVI12" s="46"/>
      <c r="QVJ12" s="46"/>
      <c r="QVK12" s="46"/>
      <c r="QVL12" s="46"/>
      <c r="QVM12" s="46"/>
      <c r="QVN12" s="46"/>
      <c r="QVO12" s="46"/>
      <c r="QVP12" s="46"/>
      <c r="QVQ12" s="46"/>
      <c r="QVR12" s="46"/>
      <c r="QVS12" s="46"/>
      <c r="QVT12" s="46"/>
      <c r="QVU12" s="46"/>
      <c r="QVV12" s="46"/>
      <c r="QVW12" s="46"/>
      <c r="QVX12" s="46"/>
      <c r="QVY12" s="46"/>
      <c r="QVZ12" s="46"/>
      <c r="QWA12" s="46"/>
      <c r="QWB12" s="46"/>
      <c r="QWC12" s="46"/>
      <c r="QWD12" s="46"/>
      <c r="QWE12" s="46"/>
      <c r="QWF12" s="46"/>
      <c r="QWG12" s="46"/>
      <c r="QWH12" s="46"/>
      <c r="QWI12" s="46"/>
      <c r="QWJ12" s="46"/>
      <c r="QWK12" s="46"/>
      <c r="QWL12" s="46"/>
      <c r="QWM12" s="46"/>
      <c r="QWN12" s="46"/>
      <c r="QWO12" s="46"/>
      <c r="QWP12" s="46"/>
      <c r="QWQ12" s="46"/>
      <c r="QWR12" s="46"/>
      <c r="QWS12" s="46"/>
      <c r="QWT12" s="46"/>
      <c r="QWU12" s="46"/>
      <c r="QWV12" s="46"/>
      <c r="QWW12" s="46"/>
      <c r="QWX12" s="46"/>
      <c r="QWY12" s="46"/>
      <c r="QWZ12" s="46"/>
      <c r="QXA12" s="46"/>
      <c r="QXB12" s="46"/>
      <c r="QXC12" s="46"/>
      <c r="QXD12" s="46"/>
      <c r="QXE12" s="46"/>
      <c r="QXF12" s="46"/>
      <c r="QXG12" s="46"/>
      <c r="QXH12" s="46"/>
      <c r="QXI12" s="46"/>
      <c r="QXJ12" s="46"/>
      <c r="QXK12" s="46"/>
      <c r="QXL12" s="46"/>
      <c r="QXM12" s="46"/>
      <c r="QXN12" s="46"/>
      <c r="QXO12" s="46"/>
      <c r="QXP12" s="46"/>
      <c r="QXQ12" s="46"/>
      <c r="QXR12" s="46"/>
      <c r="QXS12" s="46"/>
      <c r="QXT12" s="46"/>
      <c r="QXU12" s="46"/>
      <c r="QXV12" s="46"/>
      <c r="QXW12" s="46"/>
      <c r="QXX12" s="46"/>
      <c r="QXY12" s="46"/>
      <c r="QXZ12" s="46"/>
      <c r="QYA12" s="46"/>
      <c r="QYB12" s="46"/>
      <c r="QYC12" s="46"/>
      <c r="QYD12" s="46"/>
      <c r="QYE12" s="46"/>
      <c r="QYF12" s="46"/>
      <c r="QYG12" s="46"/>
      <c r="QYH12" s="46"/>
      <c r="QYI12" s="46"/>
      <c r="QYJ12" s="46"/>
      <c r="QYK12" s="46"/>
      <c r="QYL12" s="46"/>
      <c r="QYM12" s="46"/>
      <c r="QYN12" s="46"/>
      <c r="QYO12" s="46"/>
      <c r="QYP12" s="46"/>
      <c r="QYQ12" s="46"/>
      <c r="QYR12" s="46"/>
      <c r="QYS12" s="46"/>
      <c r="QYT12" s="46"/>
      <c r="QYU12" s="46"/>
      <c r="QYV12" s="46"/>
      <c r="QYW12" s="46"/>
      <c r="QYX12" s="46"/>
      <c r="QYY12" s="46"/>
      <c r="QYZ12" s="46"/>
      <c r="QZA12" s="46"/>
      <c r="QZB12" s="46"/>
      <c r="QZC12" s="46"/>
      <c r="QZD12" s="46"/>
      <c r="QZE12" s="46"/>
      <c r="QZF12" s="46"/>
      <c r="QZG12" s="46"/>
      <c r="QZH12" s="46"/>
      <c r="QZI12" s="46"/>
      <c r="QZJ12" s="46"/>
      <c r="QZK12" s="46"/>
      <c r="QZL12" s="46"/>
      <c r="QZM12" s="46"/>
      <c r="QZN12" s="46"/>
      <c r="QZO12" s="46"/>
      <c r="QZP12" s="46"/>
      <c r="QZQ12" s="46"/>
      <c r="QZR12" s="46"/>
      <c r="QZS12" s="46"/>
      <c r="QZT12" s="46"/>
      <c r="QZU12" s="46"/>
      <c r="QZV12" s="46"/>
      <c r="QZW12" s="46"/>
      <c r="QZX12" s="46"/>
      <c r="QZY12" s="46"/>
      <c r="QZZ12" s="46"/>
      <c r="RAA12" s="46"/>
      <c r="RAB12" s="46"/>
      <c r="RAC12" s="46"/>
      <c r="RAD12" s="46"/>
      <c r="RAE12" s="46"/>
      <c r="RAF12" s="46"/>
      <c r="RAG12" s="46"/>
      <c r="RAH12" s="46"/>
      <c r="RAI12" s="46"/>
      <c r="RAJ12" s="46"/>
      <c r="RAK12" s="46"/>
      <c r="RAL12" s="46"/>
      <c r="RAM12" s="46"/>
      <c r="RAN12" s="46"/>
      <c r="RAO12" s="46"/>
      <c r="RAP12" s="46"/>
      <c r="RAQ12" s="46"/>
      <c r="RAR12" s="46"/>
      <c r="RAS12" s="46"/>
      <c r="RAT12" s="46"/>
      <c r="RAU12" s="46"/>
      <c r="RAV12" s="46"/>
      <c r="RAW12" s="46"/>
      <c r="RAX12" s="46"/>
      <c r="RAY12" s="46"/>
      <c r="RAZ12" s="46"/>
      <c r="RBA12" s="46"/>
      <c r="RBB12" s="46"/>
      <c r="RBC12" s="46"/>
      <c r="RBD12" s="46"/>
      <c r="RBE12" s="46"/>
      <c r="RBF12" s="46"/>
      <c r="RBG12" s="46"/>
      <c r="RBH12" s="46"/>
      <c r="RBI12" s="46"/>
      <c r="RBJ12" s="46"/>
      <c r="RBK12" s="46"/>
      <c r="RBL12" s="46"/>
      <c r="RBM12" s="46"/>
      <c r="RBN12" s="46"/>
      <c r="RBO12" s="46"/>
      <c r="RBP12" s="46"/>
      <c r="RBQ12" s="46"/>
      <c r="RBR12" s="46"/>
      <c r="RBS12" s="46"/>
      <c r="RBT12" s="46"/>
      <c r="RBU12" s="46"/>
      <c r="RBV12" s="46"/>
      <c r="RBW12" s="46"/>
      <c r="RBX12" s="46"/>
      <c r="RBY12" s="46"/>
      <c r="RBZ12" s="46"/>
      <c r="RCA12" s="46"/>
      <c r="RCB12" s="46"/>
      <c r="RCC12" s="46"/>
      <c r="RCD12" s="46"/>
      <c r="RCE12" s="46"/>
      <c r="RCF12" s="46"/>
      <c r="RCG12" s="46"/>
      <c r="RCH12" s="46"/>
      <c r="RCI12" s="46"/>
      <c r="RCJ12" s="46"/>
      <c r="RCK12" s="46"/>
      <c r="RCL12" s="46"/>
      <c r="RCM12" s="46"/>
      <c r="RCN12" s="46"/>
      <c r="RCO12" s="46"/>
      <c r="RCP12" s="46"/>
      <c r="RCQ12" s="46"/>
      <c r="RCR12" s="46"/>
      <c r="RCS12" s="46"/>
      <c r="RCT12" s="46"/>
      <c r="RCU12" s="46"/>
      <c r="RCV12" s="46"/>
      <c r="RCW12" s="46"/>
      <c r="RCX12" s="46"/>
      <c r="RCY12" s="46"/>
      <c r="RCZ12" s="46"/>
      <c r="RDA12" s="46"/>
      <c r="RDB12" s="46"/>
      <c r="RDC12" s="46"/>
      <c r="RDD12" s="46"/>
      <c r="RDE12" s="46"/>
      <c r="RDF12" s="46"/>
      <c r="RDG12" s="46"/>
      <c r="RDH12" s="46"/>
      <c r="RDI12" s="46"/>
      <c r="RDJ12" s="46"/>
      <c r="RDK12" s="46"/>
      <c r="RDL12" s="46"/>
      <c r="RDM12" s="46"/>
      <c r="RDN12" s="46"/>
      <c r="RDO12" s="46"/>
      <c r="RDP12" s="46"/>
      <c r="RDQ12" s="46"/>
      <c r="RDR12" s="46"/>
      <c r="RDS12" s="46"/>
      <c r="RDT12" s="46"/>
      <c r="RDU12" s="46"/>
      <c r="RDV12" s="46"/>
      <c r="RDW12" s="46"/>
      <c r="RDX12" s="46"/>
      <c r="RDY12" s="46"/>
      <c r="RDZ12" s="46"/>
      <c r="REA12" s="46"/>
      <c r="REB12" s="46"/>
      <c r="REC12" s="46"/>
      <c r="RED12" s="46"/>
      <c r="REE12" s="46"/>
      <c r="REF12" s="46"/>
      <c r="REG12" s="46"/>
      <c r="REH12" s="46"/>
      <c r="REI12" s="46"/>
      <c r="REJ12" s="46"/>
      <c r="REK12" s="46"/>
      <c r="REL12" s="46"/>
      <c r="REM12" s="46"/>
      <c r="REN12" s="46"/>
      <c r="REO12" s="46"/>
      <c r="REP12" s="46"/>
      <c r="REQ12" s="46"/>
      <c r="RER12" s="46"/>
      <c r="RES12" s="46"/>
      <c r="RET12" s="46"/>
      <c r="REU12" s="46"/>
      <c r="REV12" s="46"/>
      <c r="REW12" s="46"/>
      <c r="REX12" s="46"/>
      <c r="REY12" s="46"/>
      <c r="REZ12" s="46"/>
      <c r="RFA12" s="46"/>
      <c r="RFB12" s="46"/>
      <c r="RFC12" s="46"/>
      <c r="RFD12" s="46"/>
      <c r="RFE12" s="46"/>
      <c r="RFF12" s="46"/>
      <c r="RFG12" s="46"/>
      <c r="RFH12" s="46"/>
      <c r="RFI12" s="46"/>
      <c r="RFJ12" s="46"/>
      <c r="RFK12" s="46"/>
      <c r="RFL12" s="46"/>
      <c r="RFM12" s="46"/>
      <c r="RFN12" s="46"/>
      <c r="RFO12" s="46"/>
      <c r="RFP12" s="46"/>
      <c r="RFQ12" s="46"/>
      <c r="RFR12" s="46"/>
      <c r="RFS12" s="46"/>
      <c r="RFT12" s="46"/>
      <c r="RFU12" s="46"/>
      <c r="RFV12" s="46"/>
      <c r="RFW12" s="46"/>
      <c r="RFX12" s="46"/>
      <c r="RFY12" s="46"/>
      <c r="RFZ12" s="46"/>
      <c r="RGA12" s="46"/>
      <c r="RGB12" s="46"/>
      <c r="RGC12" s="46"/>
      <c r="RGD12" s="46"/>
      <c r="RGE12" s="46"/>
      <c r="RGF12" s="46"/>
      <c r="RGG12" s="46"/>
      <c r="RGH12" s="46"/>
      <c r="RGI12" s="46"/>
      <c r="RGJ12" s="46"/>
      <c r="RGK12" s="46"/>
      <c r="RGL12" s="46"/>
      <c r="RGM12" s="46"/>
      <c r="RGN12" s="46"/>
      <c r="RGO12" s="46"/>
      <c r="RGP12" s="46"/>
      <c r="RGQ12" s="46"/>
      <c r="RGR12" s="46"/>
      <c r="RGS12" s="46"/>
      <c r="RGT12" s="46"/>
      <c r="RGU12" s="46"/>
      <c r="RGV12" s="46"/>
      <c r="RGW12" s="46"/>
      <c r="RGX12" s="46"/>
      <c r="RGY12" s="46"/>
      <c r="RGZ12" s="46"/>
      <c r="RHA12" s="46"/>
      <c r="RHB12" s="46"/>
      <c r="RHC12" s="46"/>
      <c r="RHD12" s="46"/>
      <c r="RHE12" s="46"/>
      <c r="RHF12" s="46"/>
      <c r="RHG12" s="46"/>
      <c r="RHH12" s="46"/>
      <c r="RHI12" s="46"/>
      <c r="RHJ12" s="46"/>
      <c r="RHK12" s="46"/>
      <c r="RHL12" s="46"/>
      <c r="RHM12" s="46"/>
      <c r="RHN12" s="46"/>
      <c r="RHO12" s="46"/>
      <c r="RHP12" s="46"/>
      <c r="RHQ12" s="46"/>
      <c r="RHR12" s="46"/>
      <c r="RHS12" s="46"/>
      <c r="RHT12" s="46"/>
      <c r="RHU12" s="46"/>
      <c r="RHV12" s="46"/>
      <c r="RHW12" s="46"/>
      <c r="RHX12" s="46"/>
      <c r="RHY12" s="46"/>
      <c r="RHZ12" s="46"/>
      <c r="RIA12" s="46"/>
      <c r="RIB12" s="46"/>
      <c r="RIC12" s="46"/>
      <c r="RID12" s="46"/>
      <c r="RIE12" s="46"/>
      <c r="RIF12" s="46"/>
      <c r="RIG12" s="46"/>
      <c r="RIH12" s="46"/>
      <c r="RII12" s="46"/>
      <c r="RIJ12" s="46"/>
      <c r="RIK12" s="46"/>
      <c r="RIL12" s="46"/>
      <c r="RIM12" s="46"/>
      <c r="RIN12" s="46"/>
      <c r="RIO12" s="46"/>
      <c r="RIP12" s="46"/>
      <c r="RIQ12" s="46"/>
      <c r="RIR12" s="46"/>
      <c r="RIS12" s="46"/>
      <c r="RIT12" s="46"/>
      <c r="RIU12" s="46"/>
      <c r="RIV12" s="46"/>
      <c r="RIW12" s="46"/>
      <c r="RIX12" s="46"/>
      <c r="RIY12" s="46"/>
      <c r="RIZ12" s="46"/>
      <c r="RJA12" s="46"/>
      <c r="RJB12" s="46"/>
      <c r="RJC12" s="46"/>
      <c r="RJD12" s="46"/>
      <c r="RJE12" s="46"/>
      <c r="RJF12" s="46"/>
      <c r="RJG12" s="46"/>
      <c r="RJH12" s="46"/>
      <c r="RJI12" s="46"/>
      <c r="RJJ12" s="46"/>
      <c r="RJK12" s="46"/>
      <c r="RJL12" s="46"/>
      <c r="RJM12" s="46"/>
      <c r="RJN12" s="46"/>
      <c r="RJO12" s="46"/>
      <c r="RJP12" s="46"/>
      <c r="RJQ12" s="46"/>
      <c r="RJR12" s="46"/>
      <c r="RJS12" s="46"/>
      <c r="RJT12" s="46"/>
      <c r="RJU12" s="46"/>
      <c r="RJV12" s="46"/>
      <c r="RJW12" s="46"/>
      <c r="RJX12" s="46"/>
      <c r="RJY12" s="46"/>
      <c r="RJZ12" s="46"/>
      <c r="RKA12" s="46"/>
      <c r="RKB12" s="46"/>
      <c r="RKC12" s="46"/>
      <c r="RKD12" s="46"/>
      <c r="RKE12" s="46"/>
      <c r="RKF12" s="46"/>
      <c r="RKG12" s="46"/>
      <c r="RKH12" s="46"/>
      <c r="RKI12" s="46"/>
      <c r="RKJ12" s="46"/>
      <c r="RKK12" s="46"/>
      <c r="RKL12" s="46"/>
      <c r="RKM12" s="46"/>
      <c r="RKN12" s="46"/>
      <c r="RKO12" s="46"/>
      <c r="RKP12" s="46"/>
      <c r="RKQ12" s="46"/>
      <c r="RKR12" s="46"/>
      <c r="RKS12" s="46"/>
      <c r="RKT12" s="46"/>
      <c r="RKU12" s="46"/>
      <c r="RKV12" s="46"/>
      <c r="RKW12" s="46"/>
      <c r="RKX12" s="46"/>
      <c r="RKY12" s="46"/>
      <c r="RKZ12" s="46"/>
      <c r="RLA12" s="46"/>
      <c r="RLB12" s="46"/>
      <c r="RLC12" s="46"/>
      <c r="RLD12" s="46"/>
      <c r="RLE12" s="46"/>
      <c r="RLF12" s="46"/>
      <c r="RLG12" s="46"/>
      <c r="RLH12" s="46"/>
      <c r="RLI12" s="46"/>
      <c r="RLJ12" s="46"/>
      <c r="RLK12" s="46"/>
      <c r="RLL12" s="46"/>
      <c r="RLM12" s="46"/>
      <c r="RLN12" s="46"/>
      <c r="RLO12" s="46"/>
      <c r="RLP12" s="46"/>
      <c r="RLQ12" s="46"/>
      <c r="RLR12" s="46"/>
      <c r="RLS12" s="46"/>
      <c r="RLT12" s="46"/>
      <c r="RLU12" s="46"/>
      <c r="RLV12" s="46"/>
      <c r="RLW12" s="46"/>
      <c r="RLX12" s="46"/>
      <c r="RLY12" s="46"/>
      <c r="RLZ12" s="46"/>
      <c r="RMA12" s="46"/>
      <c r="RMB12" s="46"/>
      <c r="RMC12" s="46"/>
      <c r="RMD12" s="46"/>
      <c r="RME12" s="46"/>
      <c r="RMF12" s="46"/>
      <c r="RMG12" s="46"/>
      <c r="RMH12" s="46"/>
      <c r="RMI12" s="46"/>
      <c r="RMJ12" s="46"/>
      <c r="RMK12" s="46"/>
      <c r="RML12" s="46"/>
      <c r="RMM12" s="46"/>
      <c r="RMN12" s="46"/>
      <c r="RMO12" s="46"/>
      <c r="RMP12" s="46"/>
      <c r="RMQ12" s="46"/>
      <c r="RMR12" s="46"/>
      <c r="RMS12" s="46"/>
      <c r="RMT12" s="46"/>
      <c r="RMU12" s="46"/>
      <c r="RMV12" s="46"/>
      <c r="RMW12" s="46"/>
      <c r="RMX12" s="46"/>
      <c r="RMY12" s="46"/>
      <c r="RMZ12" s="46"/>
      <c r="RNA12" s="46"/>
      <c r="RNB12" s="46"/>
      <c r="RNC12" s="46"/>
      <c r="RND12" s="46"/>
      <c r="RNE12" s="46"/>
      <c r="RNF12" s="46"/>
      <c r="RNG12" s="46"/>
      <c r="RNH12" s="46"/>
      <c r="RNI12" s="46"/>
      <c r="RNJ12" s="46"/>
      <c r="RNK12" s="46"/>
      <c r="RNL12" s="46"/>
      <c r="RNM12" s="46"/>
      <c r="RNN12" s="46"/>
      <c r="RNO12" s="46"/>
      <c r="RNP12" s="46"/>
      <c r="RNQ12" s="46"/>
      <c r="RNR12" s="46"/>
      <c r="RNS12" s="46"/>
      <c r="RNT12" s="46"/>
      <c r="RNU12" s="46"/>
      <c r="RNV12" s="46"/>
      <c r="RNW12" s="46"/>
      <c r="RNX12" s="46"/>
      <c r="RNY12" s="46"/>
      <c r="RNZ12" s="46"/>
      <c r="ROA12" s="46"/>
      <c r="ROB12" s="46"/>
      <c r="ROC12" s="46"/>
      <c r="ROD12" s="46"/>
      <c r="ROE12" s="46"/>
      <c r="ROF12" s="46"/>
      <c r="ROG12" s="46"/>
      <c r="ROH12" s="46"/>
      <c r="ROI12" s="46"/>
      <c r="ROJ12" s="46"/>
      <c r="ROK12" s="46"/>
      <c r="ROL12" s="46"/>
      <c r="ROM12" s="46"/>
      <c r="RON12" s="46"/>
      <c r="ROO12" s="46"/>
      <c r="ROP12" s="46"/>
      <c r="ROQ12" s="46"/>
      <c r="ROR12" s="46"/>
      <c r="ROS12" s="46"/>
      <c r="ROT12" s="46"/>
      <c r="ROU12" s="46"/>
      <c r="ROV12" s="46"/>
      <c r="ROW12" s="46"/>
      <c r="ROX12" s="46"/>
      <c r="ROY12" s="46"/>
      <c r="ROZ12" s="46"/>
      <c r="RPA12" s="46"/>
      <c r="RPB12" s="46"/>
      <c r="RPC12" s="46"/>
      <c r="RPD12" s="46"/>
      <c r="RPE12" s="46"/>
      <c r="RPF12" s="46"/>
      <c r="RPG12" s="46"/>
      <c r="RPH12" s="46"/>
      <c r="RPI12" s="46"/>
      <c r="RPJ12" s="46"/>
      <c r="RPK12" s="46"/>
      <c r="RPL12" s="46"/>
      <c r="RPM12" s="46"/>
      <c r="RPN12" s="46"/>
      <c r="RPO12" s="46"/>
      <c r="RPP12" s="46"/>
      <c r="RPQ12" s="46"/>
      <c r="RPR12" s="46"/>
      <c r="RPS12" s="46"/>
      <c r="RPT12" s="46"/>
      <c r="RPU12" s="46"/>
      <c r="RPV12" s="46"/>
      <c r="RPW12" s="46"/>
      <c r="RPX12" s="46"/>
      <c r="RPY12" s="46"/>
      <c r="RPZ12" s="46"/>
      <c r="RQA12" s="46"/>
      <c r="RQB12" s="46"/>
      <c r="RQC12" s="46"/>
      <c r="RQD12" s="46"/>
      <c r="RQE12" s="46"/>
      <c r="RQF12" s="46"/>
      <c r="RQG12" s="46"/>
      <c r="RQH12" s="46"/>
      <c r="RQI12" s="46"/>
      <c r="RQJ12" s="46"/>
      <c r="RQK12" s="46"/>
      <c r="RQL12" s="46"/>
      <c r="RQM12" s="46"/>
      <c r="RQN12" s="46"/>
      <c r="RQO12" s="46"/>
      <c r="RQP12" s="46"/>
      <c r="RQQ12" s="46"/>
      <c r="RQR12" s="46"/>
      <c r="RQS12" s="46"/>
      <c r="RQT12" s="46"/>
      <c r="RQU12" s="46"/>
      <c r="RQV12" s="46"/>
      <c r="RQW12" s="46"/>
      <c r="RQX12" s="46"/>
      <c r="RQY12" s="46"/>
      <c r="RQZ12" s="46"/>
      <c r="RRA12" s="46"/>
      <c r="RRB12" s="46"/>
      <c r="RRC12" s="46"/>
      <c r="RRD12" s="46"/>
      <c r="RRE12" s="46"/>
      <c r="RRF12" s="46"/>
      <c r="RRG12" s="46"/>
      <c r="RRH12" s="46"/>
      <c r="RRI12" s="46"/>
      <c r="RRJ12" s="46"/>
      <c r="RRK12" s="46"/>
      <c r="RRL12" s="46"/>
      <c r="RRM12" s="46"/>
      <c r="RRN12" s="46"/>
      <c r="RRO12" s="46"/>
      <c r="RRP12" s="46"/>
      <c r="RRQ12" s="46"/>
      <c r="RRR12" s="46"/>
      <c r="RRS12" s="46"/>
      <c r="RRT12" s="46"/>
      <c r="RRU12" s="46"/>
      <c r="RRV12" s="46"/>
      <c r="RRW12" s="46"/>
      <c r="RRX12" s="46"/>
      <c r="RRY12" s="46"/>
      <c r="RRZ12" s="46"/>
      <c r="RSA12" s="46"/>
      <c r="RSB12" s="46"/>
      <c r="RSC12" s="46"/>
      <c r="RSD12" s="46"/>
      <c r="RSE12" s="46"/>
      <c r="RSF12" s="46"/>
      <c r="RSG12" s="46"/>
      <c r="RSH12" s="46"/>
      <c r="RSI12" s="46"/>
      <c r="RSJ12" s="46"/>
      <c r="RSK12" s="46"/>
      <c r="RSL12" s="46"/>
      <c r="RSM12" s="46"/>
      <c r="RSN12" s="46"/>
      <c r="RSO12" s="46"/>
      <c r="RSP12" s="46"/>
      <c r="RSQ12" s="46"/>
      <c r="RSR12" s="46"/>
      <c r="RSS12" s="46"/>
      <c r="RST12" s="46"/>
      <c r="RSU12" s="46"/>
      <c r="RSV12" s="46"/>
      <c r="RSW12" s="46"/>
      <c r="RSX12" s="46"/>
      <c r="RSY12" s="46"/>
      <c r="RSZ12" s="46"/>
      <c r="RTA12" s="46"/>
      <c r="RTB12" s="46"/>
      <c r="RTC12" s="46"/>
      <c r="RTD12" s="46"/>
      <c r="RTE12" s="46"/>
      <c r="RTF12" s="46"/>
      <c r="RTG12" s="46"/>
      <c r="RTH12" s="46"/>
      <c r="RTI12" s="46"/>
      <c r="RTJ12" s="46"/>
      <c r="RTK12" s="46"/>
      <c r="RTL12" s="46"/>
      <c r="RTM12" s="46"/>
      <c r="RTN12" s="46"/>
      <c r="RTO12" s="46"/>
      <c r="RTP12" s="46"/>
      <c r="RTQ12" s="46"/>
      <c r="RTR12" s="46"/>
      <c r="RTS12" s="46"/>
      <c r="RTT12" s="46"/>
      <c r="RTU12" s="46"/>
      <c r="RTV12" s="46"/>
      <c r="RTW12" s="46"/>
      <c r="RTX12" s="46"/>
      <c r="RTY12" s="46"/>
      <c r="RTZ12" s="46"/>
      <c r="RUA12" s="46"/>
      <c r="RUB12" s="46"/>
      <c r="RUC12" s="46"/>
      <c r="RUD12" s="46"/>
      <c r="RUE12" s="46"/>
      <c r="RUF12" s="46"/>
      <c r="RUG12" s="46"/>
      <c r="RUH12" s="46"/>
      <c r="RUI12" s="46"/>
      <c r="RUJ12" s="46"/>
      <c r="RUK12" s="46"/>
      <c r="RUL12" s="46"/>
      <c r="RUM12" s="46"/>
      <c r="RUN12" s="46"/>
      <c r="RUO12" s="46"/>
      <c r="RUP12" s="46"/>
      <c r="RUQ12" s="46"/>
      <c r="RUR12" s="46"/>
      <c r="RUS12" s="46"/>
      <c r="RUT12" s="46"/>
      <c r="RUU12" s="46"/>
      <c r="RUV12" s="46"/>
      <c r="RUW12" s="46"/>
      <c r="RUX12" s="46"/>
      <c r="RUY12" s="46"/>
      <c r="RUZ12" s="46"/>
      <c r="RVA12" s="46"/>
      <c r="RVB12" s="46"/>
      <c r="RVC12" s="46"/>
      <c r="RVD12" s="46"/>
      <c r="RVE12" s="46"/>
      <c r="RVF12" s="46"/>
      <c r="RVG12" s="46"/>
      <c r="RVH12" s="46"/>
      <c r="RVI12" s="46"/>
      <c r="RVJ12" s="46"/>
      <c r="RVK12" s="46"/>
      <c r="RVL12" s="46"/>
      <c r="RVM12" s="46"/>
      <c r="RVN12" s="46"/>
      <c r="RVO12" s="46"/>
      <c r="RVP12" s="46"/>
      <c r="RVQ12" s="46"/>
      <c r="RVR12" s="46"/>
      <c r="RVS12" s="46"/>
      <c r="RVT12" s="46"/>
      <c r="RVU12" s="46"/>
      <c r="RVV12" s="46"/>
      <c r="RVW12" s="46"/>
      <c r="RVX12" s="46"/>
      <c r="RVY12" s="46"/>
      <c r="RVZ12" s="46"/>
      <c r="RWA12" s="46"/>
      <c r="RWB12" s="46"/>
      <c r="RWC12" s="46"/>
      <c r="RWD12" s="46"/>
      <c r="RWE12" s="46"/>
      <c r="RWF12" s="46"/>
      <c r="RWG12" s="46"/>
      <c r="RWH12" s="46"/>
      <c r="RWI12" s="46"/>
      <c r="RWJ12" s="46"/>
      <c r="RWK12" s="46"/>
      <c r="RWL12" s="46"/>
      <c r="RWM12" s="46"/>
      <c r="RWN12" s="46"/>
      <c r="RWO12" s="46"/>
      <c r="RWP12" s="46"/>
      <c r="RWQ12" s="46"/>
      <c r="RWR12" s="46"/>
      <c r="RWS12" s="46"/>
      <c r="RWT12" s="46"/>
      <c r="RWU12" s="46"/>
      <c r="RWV12" s="46"/>
      <c r="RWW12" s="46"/>
      <c r="RWX12" s="46"/>
      <c r="RWY12" s="46"/>
      <c r="RWZ12" s="46"/>
      <c r="RXA12" s="46"/>
      <c r="RXB12" s="46"/>
      <c r="RXC12" s="46"/>
      <c r="RXD12" s="46"/>
      <c r="RXE12" s="46"/>
      <c r="RXF12" s="46"/>
      <c r="RXG12" s="46"/>
      <c r="RXH12" s="46"/>
      <c r="RXI12" s="46"/>
      <c r="RXJ12" s="46"/>
      <c r="RXK12" s="46"/>
      <c r="RXL12" s="46"/>
      <c r="RXM12" s="46"/>
      <c r="RXN12" s="46"/>
      <c r="RXO12" s="46"/>
      <c r="RXP12" s="46"/>
      <c r="RXQ12" s="46"/>
      <c r="RXR12" s="46"/>
      <c r="RXS12" s="46"/>
      <c r="RXT12" s="46"/>
      <c r="RXU12" s="46"/>
      <c r="RXV12" s="46"/>
      <c r="RXW12" s="46"/>
      <c r="RXX12" s="46"/>
      <c r="RXY12" s="46"/>
      <c r="RXZ12" s="46"/>
      <c r="RYA12" s="46"/>
      <c r="RYB12" s="46"/>
      <c r="RYC12" s="46"/>
      <c r="RYD12" s="46"/>
      <c r="RYE12" s="46"/>
      <c r="RYF12" s="46"/>
      <c r="RYG12" s="46"/>
      <c r="RYH12" s="46"/>
      <c r="RYI12" s="46"/>
      <c r="RYJ12" s="46"/>
      <c r="RYK12" s="46"/>
      <c r="RYL12" s="46"/>
      <c r="RYM12" s="46"/>
      <c r="RYN12" s="46"/>
      <c r="RYO12" s="46"/>
      <c r="RYP12" s="46"/>
      <c r="RYQ12" s="46"/>
      <c r="RYR12" s="46"/>
      <c r="RYS12" s="46"/>
      <c r="RYT12" s="46"/>
      <c r="RYU12" s="46"/>
      <c r="RYV12" s="46"/>
      <c r="RYW12" s="46"/>
      <c r="RYX12" s="46"/>
      <c r="RYY12" s="46"/>
      <c r="RYZ12" s="46"/>
      <c r="RZA12" s="46"/>
      <c r="RZB12" s="46"/>
      <c r="RZC12" s="46"/>
      <c r="RZD12" s="46"/>
      <c r="RZE12" s="46"/>
      <c r="RZF12" s="46"/>
      <c r="RZG12" s="46"/>
      <c r="RZH12" s="46"/>
      <c r="RZI12" s="46"/>
      <c r="RZJ12" s="46"/>
      <c r="RZK12" s="46"/>
      <c r="RZL12" s="46"/>
      <c r="RZM12" s="46"/>
      <c r="RZN12" s="46"/>
      <c r="RZO12" s="46"/>
      <c r="RZP12" s="46"/>
      <c r="RZQ12" s="46"/>
      <c r="RZR12" s="46"/>
      <c r="RZS12" s="46"/>
      <c r="RZT12" s="46"/>
      <c r="RZU12" s="46"/>
      <c r="RZV12" s="46"/>
      <c r="RZW12" s="46"/>
      <c r="RZX12" s="46"/>
      <c r="RZY12" s="46"/>
      <c r="RZZ12" s="46"/>
      <c r="SAA12" s="46"/>
      <c r="SAB12" s="46"/>
      <c r="SAC12" s="46"/>
      <c r="SAD12" s="46"/>
      <c r="SAE12" s="46"/>
      <c r="SAF12" s="46"/>
      <c r="SAG12" s="46"/>
      <c r="SAH12" s="46"/>
      <c r="SAI12" s="46"/>
      <c r="SAJ12" s="46"/>
      <c r="SAK12" s="46"/>
      <c r="SAL12" s="46"/>
      <c r="SAM12" s="46"/>
      <c r="SAN12" s="46"/>
      <c r="SAO12" s="46"/>
      <c r="SAP12" s="46"/>
      <c r="SAQ12" s="46"/>
      <c r="SAR12" s="46"/>
      <c r="SAS12" s="46"/>
      <c r="SAT12" s="46"/>
      <c r="SAU12" s="46"/>
      <c r="SAV12" s="46"/>
      <c r="SAW12" s="46"/>
      <c r="SAX12" s="46"/>
      <c r="SAY12" s="46"/>
      <c r="SAZ12" s="46"/>
      <c r="SBA12" s="46"/>
      <c r="SBB12" s="46"/>
      <c r="SBC12" s="46"/>
      <c r="SBD12" s="46"/>
      <c r="SBE12" s="46"/>
      <c r="SBF12" s="46"/>
      <c r="SBG12" s="46"/>
      <c r="SBH12" s="46"/>
      <c r="SBI12" s="46"/>
      <c r="SBJ12" s="46"/>
      <c r="SBK12" s="46"/>
      <c r="SBL12" s="46"/>
      <c r="SBM12" s="46"/>
      <c r="SBN12" s="46"/>
      <c r="SBO12" s="46"/>
      <c r="SBP12" s="46"/>
      <c r="SBQ12" s="46"/>
      <c r="SBR12" s="46"/>
      <c r="SBS12" s="46"/>
      <c r="SBT12" s="46"/>
      <c r="SBU12" s="46"/>
      <c r="SBV12" s="46"/>
      <c r="SBW12" s="46"/>
      <c r="SBX12" s="46"/>
      <c r="SBY12" s="46"/>
      <c r="SBZ12" s="46"/>
      <c r="SCA12" s="46"/>
      <c r="SCB12" s="46"/>
      <c r="SCC12" s="46"/>
      <c r="SCD12" s="46"/>
      <c r="SCE12" s="46"/>
      <c r="SCF12" s="46"/>
      <c r="SCG12" s="46"/>
      <c r="SCH12" s="46"/>
      <c r="SCI12" s="46"/>
      <c r="SCJ12" s="46"/>
      <c r="SCK12" s="46"/>
      <c r="SCL12" s="46"/>
      <c r="SCM12" s="46"/>
      <c r="SCN12" s="46"/>
      <c r="SCO12" s="46"/>
      <c r="SCP12" s="46"/>
      <c r="SCQ12" s="46"/>
      <c r="SCR12" s="46"/>
      <c r="SCS12" s="46"/>
      <c r="SCT12" s="46"/>
      <c r="SCU12" s="46"/>
      <c r="SCV12" s="46"/>
      <c r="SCW12" s="46"/>
      <c r="SCX12" s="46"/>
      <c r="SCY12" s="46"/>
      <c r="SCZ12" s="46"/>
      <c r="SDA12" s="46"/>
      <c r="SDB12" s="46"/>
      <c r="SDC12" s="46"/>
      <c r="SDD12" s="46"/>
      <c r="SDE12" s="46"/>
      <c r="SDF12" s="46"/>
      <c r="SDG12" s="46"/>
      <c r="SDH12" s="46"/>
      <c r="SDI12" s="46"/>
      <c r="SDJ12" s="46"/>
      <c r="SDK12" s="46"/>
      <c r="SDL12" s="46"/>
      <c r="SDM12" s="46"/>
      <c r="SDN12" s="46"/>
      <c r="SDO12" s="46"/>
      <c r="SDP12" s="46"/>
      <c r="SDQ12" s="46"/>
      <c r="SDR12" s="46"/>
      <c r="SDS12" s="46"/>
      <c r="SDT12" s="46"/>
      <c r="SDU12" s="46"/>
      <c r="SDV12" s="46"/>
      <c r="SDW12" s="46"/>
      <c r="SDX12" s="46"/>
      <c r="SDY12" s="46"/>
      <c r="SDZ12" s="46"/>
      <c r="SEA12" s="46"/>
      <c r="SEB12" s="46"/>
      <c r="SEC12" s="46"/>
      <c r="SED12" s="46"/>
      <c r="SEE12" s="46"/>
      <c r="SEF12" s="46"/>
      <c r="SEG12" s="46"/>
      <c r="SEH12" s="46"/>
      <c r="SEI12" s="46"/>
      <c r="SEJ12" s="46"/>
      <c r="SEK12" s="46"/>
      <c r="SEL12" s="46"/>
      <c r="SEM12" s="46"/>
      <c r="SEN12" s="46"/>
      <c r="SEO12" s="46"/>
      <c r="SEP12" s="46"/>
      <c r="SEQ12" s="46"/>
      <c r="SER12" s="46"/>
      <c r="SES12" s="46"/>
      <c r="SET12" s="46"/>
      <c r="SEU12" s="46"/>
      <c r="SEV12" s="46"/>
      <c r="SEW12" s="46"/>
      <c r="SEX12" s="46"/>
      <c r="SEY12" s="46"/>
      <c r="SEZ12" s="46"/>
      <c r="SFA12" s="46"/>
      <c r="SFB12" s="46"/>
      <c r="SFC12" s="46"/>
      <c r="SFD12" s="46"/>
      <c r="SFE12" s="46"/>
      <c r="SFF12" s="46"/>
      <c r="SFG12" s="46"/>
      <c r="SFH12" s="46"/>
      <c r="SFI12" s="46"/>
      <c r="SFJ12" s="46"/>
      <c r="SFK12" s="46"/>
      <c r="SFL12" s="46"/>
      <c r="SFM12" s="46"/>
      <c r="SFN12" s="46"/>
      <c r="SFO12" s="46"/>
      <c r="SFP12" s="46"/>
      <c r="SFQ12" s="46"/>
      <c r="SFR12" s="46"/>
      <c r="SFS12" s="46"/>
      <c r="SFT12" s="46"/>
      <c r="SFU12" s="46"/>
      <c r="SFV12" s="46"/>
      <c r="SFW12" s="46"/>
      <c r="SFX12" s="46"/>
      <c r="SFY12" s="46"/>
      <c r="SFZ12" s="46"/>
      <c r="SGA12" s="46"/>
      <c r="SGB12" s="46"/>
      <c r="SGC12" s="46"/>
      <c r="SGD12" s="46"/>
      <c r="SGE12" s="46"/>
      <c r="SGF12" s="46"/>
      <c r="SGG12" s="46"/>
      <c r="SGH12" s="46"/>
      <c r="SGI12" s="46"/>
      <c r="SGJ12" s="46"/>
      <c r="SGK12" s="46"/>
      <c r="SGL12" s="46"/>
      <c r="SGM12" s="46"/>
      <c r="SGN12" s="46"/>
      <c r="SGO12" s="46"/>
      <c r="SGP12" s="46"/>
      <c r="SGQ12" s="46"/>
      <c r="SGR12" s="46"/>
      <c r="SGS12" s="46"/>
      <c r="SGT12" s="46"/>
      <c r="SGU12" s="46"/>
      <c r="SGV12" s="46"/>
      <c r="SGW12" s="46"/>
      <c r="SGX12" s="46"/>
      <c r="SGY12" s="46"/>
      <c r="SGZ12" s="46"/>
      <c r="SHA12" s="46"/>
      <c r="SHB12" s="46"/>
      <c r="SHC12" s="46"/>
      <c r="SHD12" s="46"/>
      <c r="SHE12" s="46"/>
      <c r="SHF12" s="46"/>
      <c r="SHG12" s="46"/>
      <c r="SHH12" s="46"/>
      <c r="SHI12" s="46"/>
      <c r="SHJ12" s="46"/>
      <c r="SHK12" s="46"/>
      <c r="SHL12" s="46"/>
      <c r="SHM12" s="46"/>
      <c r="SHN12" s="46"/>
      <c r="SHO12" s="46"/>
      <c r="SHP12" s="46"/>
      <c r="SHQ12" s="46"/>
      <c r="SHR12" s="46"/>
      <c r="SHS12" s="46"/>
      <c r="SHT12" s="46"/>
      <c r="SHU12" s="46"/>
      <c r="SHV12" s="46"/>
      <c r="SHW12" s="46"/>
      <c r="SHX12" s="46"/>
      <c r="SHY12" s="46"/>
      <c r="SHZ12" s="46"/>
      <c r="SIA12" s="46"/>
      <c r="SIB12" s="46"/>
      <c r="SIC12" s="46"/>
      <c r="SID12" s="46"/>
      <c r="SIE12" s="46"/>
      <c r="SIF12" s="46"/>
      <c r="SIG12" s="46"/>
      <c r="SIH12" s="46"/>
      <c r="SII12" s="46"/>
      <c r="SIJ12" s="46"/>
      <c r="SIK12" s="46"/>
      <c r="SIL12" s="46"/>
      <c r="SIM12" s="46"/>
      <c r="SIN12" s="46"/>
      <c r="SIO12" s="46"/>
      <c r="SIP12" s="46"/>
      <c r="SIQ12" s="46"/>
      <c r="SIR12" s="46"/>
      <c r="SIS12" s="46"/>
      <c r="SIT12" s="46"/>
      <c r="SIU12" s="46"/>
      <c r="SIV12" s="46"/>
      <c r="SIW12" s="46"/>
      <c r="SIX12" s="46"/>
      <c r="SIY12" s="46"/>
      <c r="SIZ12" s="46"/>
      <c r="SJA12" s="46"/>
      <c r="SJB12" s="46"/>
      <c r="SJC12" s="46"/>
      <c r="SJD12" s="46"/>
      <c r="SJE12" s="46"/>
      <c r="SJF12" s="46"/>
      <c r="SJG12" s="46"/>
      <c r="SJH12" s="46"/>
      <c r="SJI12" s="46"/>
      <c r="SJJ12" s="46"/>
      <c r="SJK12" s="46"/>
      <c r="SJL12" s="46"/>
      <c r="SJM12" s="46"/>
      <c r="SJN12" s="46"/>
      <c r="SJO12" s="46"/>
      <c r="SJP12" s="46"/>
      <c r="SJQ12" s="46"/>
      <c r="SJR12" s="46"/>
      <c r="SJS12" s="46"/>
      <c r="SJT12" s="46"/>
      <c r="SJU12" s="46"/>
      <c r="SJV12" s="46"/>
      <c r="SJW12" s="46"/>
      <c r="SJX12" s="46"/>
      <c r="SJY12" s="46"/>
      <c r="SJZ12" s="46"/>
      <c r="SKA12" s="46"/>
      <c r="SKB12" s="46"/>
      <c r="SKC12" s="46"/>
      <c r="SKD12" s="46"/>
      <c r="SKE12" s="46"/>
      <c r="SKF12" s="46"/>
      <c r="SKG12" s="46"/>
      <c r="SKH12" s="46"/>
      <c r="SKI12" s="46"/>
      <c r="SKJ12" s="46"/>
      <c r="SKK12" s="46"/>
      <c r="SKL12" s="46"/>
      <c r="SKM12" s="46"/>
      <c r="SKN12" s="46"/>
      <c r="SKO12" s="46"/>
      <c r="SKP12" s="46"/>
      <c r="SKQ12" s="46"/>
      <c r="SKR12" s="46"/>
      <c r="SKS12" s="46"/>
      <c r="SKT12" s="46"/>
      <c r="SKU12" s="46"/>
      <c r="SKV12" s="46"/>
      <c r="SKW12" s="46"/>
      <c r="SKX12" s="46"/>
      <c r="SKY12" s="46"/>
      <c r="SKZ12" s="46"/>
      <c r="SLA12" s="46"/>
      <c r="SLB12" s="46"/>
      <c r="SLC12" s="46"/>
      <c r="SLD12" s="46"/>
      <c r="SLE12" s="46"/>
      <c r="SLF12" s="46"/>
      <c r="SLG12" s="46"/>
      <c r="SLH12" s="46"/>
      <c r="SLI12" s="46"/>
      <c r="SLJ12" s="46"/>
      <c r="SLK12" s="46"/>
      <c r="SLL12" s="46"/>
      <c r="SLM12" s="46"/>
      <c r="SLN12" s="46"/>
      <c r="SLO12" s="46"/>
      <c r="SLP12" s="46"/>
      <c r="SLQ12" s="46"/>
      <c r="SLR12" s="46"/>
      <c r="SLS12" s="46"/>
      <c r="SLT12" s="46"/>
      <c r="SLU12" s="46"/>
      <c r="SLV12" s="46"/>
      <c r="SLW12" s="46"/>
      <c r="SLX12" s="46"/>
      <c r="SLY12" s="46"/>
      <c r="SLZ12" s="46"/>
      <c r="SMA12" s="46"/>
      <c r="SMB12" s="46"/>
      <c r="SMC12" s="46"/>
      <c r="SMD12" s="46"/>
      <c r="SME12" s="46"/>
      <c r="SMF12" s="46"/>
      <c r="SMG12" s="46"/>
      <c r="SMH12" s="46"/>
      <c r="SMI12" s="46"/>
      <c r="SMJ12" s="46"/>
      <c r="SMK12" s="46"/>
      <c r="SML12" s="46"/>
      <c r="SMM12" s="46"/>
      <c r="SMN12" s="46"/>
      <c r="SMO12" s="46"/>
      <c r="SMP12" s="46"/>
      <c r="SMQ12" s="46"/>
      <c r="SMR12" s="46"/>
      <c r="SMS12" s="46"/>
      <c r="SMT12" s="46"/>
      <c r="SMU12" s="46"/>
      <c r="SMV12" s="46"/>
      <c r="SMW12" s="46"/>
      <c r="SMX12" s="46"/>
      <c r="SMY12" s="46"/>
      <c r="SMZ12" s="46"/>
      <c r="SNA12" s="46"/>
      <c r="SNB12" s="46"/>
      <c r="SNC12" s="46"/>
      <c r="SND12" s="46"/>
      <c r="SNE12" s="46"/>
      <c r="SNF12" s="46"/>
      <c r="SNG12" s="46"/>
      <c r="SNH12" s="46"/>
      <c r="SNI12" s="46"/>
      <c r="SNJ12" s="46"/>
      <c r="SNK12" s="46"/>
      <c r="SNL12" s="46"/>
      <c r="SNM12" s="46"/>
      <c r="SNN12" s="46"/>
      <c r="SNO12" s="46"/>
      <c r="SNP12" s="46"/>
      <c r="SNQ12" s="46"/>
      <c r="SNR12" s="46"/>
      <c r="SNS12" s="46"/>
      <c r="SNT12" s="46"/>
      <c r="SNU12" s="46"/>
      <c r="SNV12" s="46"/>
      <c r="SNW12" s="46"/>
      <c r="SNX12" s="46"/>
      <c r="SNY12" s="46"/>
      <c r="SNZ12" s="46"/>
      <c r="SOA12" s="46"/>
      <c r="SOB12" s="46"/>
      <c r="SOC12" s="46"/>
      <c r="SOD12" s="46"/>
      <c r="SOE12" s="46"/>
      <c r="SOF12" s="46"/>
      <c r="SOG12" s="46"/>
      <c r="SOH12" s="46"/>
      <c r="SOI12" s="46"/>
      <c r="SOJ12" s="46"/>
      <c r="SOK12" s="46"/>
      <c r="SOL12" s="46"/>
      <c r="SOM12" s="46"/>
      <c r="SON12" s="46"/>
      <c r="SOO12" s="46"/>
      <c r="SOP12" s="46"/>
      <c r="SOQ12" s="46"/>
      <c r="SOR12" s="46"/>
      <c r="SOS12" s="46"/>
      <c r="SOT12" s="46"/>
      <c r="SOU12" s="46"/>
      <c r="SOV12" s="46"/>
      <c r="SOW12" s="46"/>
      <c r="SOX12" s="46"/>
      <c r="SOY12" s="46"/>
      <c r="SOZ12" s="46"/>
      <c r="SPA12" s="46"/>
      <c r="SPB12" s="46"/>
      <c r="SPC12" s="46"/>
      <c r="SPD12" s="46"/>
      <c r="SPE12" s="46"/>
      <c r="SPF12" s="46"/>
      <c r="SPG12" s="46"/>
      <c r="SPH12" s="46"/>
      <c r="SPI12" s="46"/>
      <c r="SPJ12" s="46"/>
      <c r="SPK12" s="46"/>
      <c r="SPL12" s="46"/>
      <c r="SPM12" s="46"/>
      <c r="SPN12" s="46"/>
      <c r="SPO12" s="46"/>
      <c r="SPP12" s="46"/>
      <c r="SPQ12" s="46"/>
      <c r="SPR12" s="46"/>
      <c r="SPS12" s="46"/>
      <c r="SPT12" s="46"/>
      <c r="SPU12" s="46"/>
      <c r="SPV12" s="46"/>
      <c r="SPW12" s="46"/>
      <c r="SPX12" s="46"/>
      <c r="SPY12" s="46"/>
      <c r="SPZ12" s="46"/>
      <c r="SQA12" s="46"/>
      <c r="SQB12" s="46"/>
      <c r="SQC12" s="46"/>
      <c r="SQD12" s="46"/>
      <c r="SQE12" s="46"/>
      <c r="SQF12" s="46"/>
      <c r="SQG12" s="46"/>
      <c r="SQH12" s="46"/>
      <c r="SQI12" s="46"/>
      <c r="SQJ12" s="46"/>
      <c r="SQK12" s="46"/>
      <c r="SQL12" s="46"/>
      <c r="SQM12" s="46"/>
      <c r="SQN12" s="46"/>
      <c r="SQO12" s="46"/>
      <c r="SQP12" s="46"/>
      <c r="SQQ12" s="46"/>
      <c r="SQR12" s="46"/>
      <c r="SQS12" s="46"/>
      <c r="SQT12" s="46"/>
      <c r="SQU12" s="46"/>
      <c r="SQV12" s="46"/>
      <c r="SQW12" s="46"/>
      <c r="SQX12" s="46"/>
      <c r="SQY12" s="46"/>
      <c r="SQZ12" s="46"/>
      <c r="SRA12" s="46"/>
      <c r="SRB12" s="46"/>
      <c r="SRC12" s="46"/>
      <c r="SRD12" s="46"/>
      <c r="SRE12" s="46"/>
      <c r="SRF12" s="46"/>
      <c r="SRG12" s="46"/>
      <c r="SRH12" s="46"/>
      <c r="SRI12" s="46"/>
      <c r="SRJ12" s="46"/>
      <c r="SRK12" s="46"/>
      <c r="SRL12" s="46"/>
      <c r="SRM12" s="46"/>
      <c r="SRN12" s="46"/>
      <c r="SRO12" s="46"/>
      <c r="SRP12" s="46"/>
      <c r="SRQ12" s="46"/>
      <c r="SRR12" s="46"/>
      <c r="SRS12" s="46"/>
      <c r="SRT12" s="46"/>
      <c r="SRU12" s="46"/>
      <c r="SRV12" s="46"/>
      <c r="SRW12" s="46"/>
      <c r="SRX12" s="46"/>
      <c r="SRY12" s="46"/>
      <c r="SRZ12" s="46"/>
      <c r="SSA12" s="46"/>
      <c r="SSB12" s="46"/>
      <c r="SSC12" s="46"/>
      <c r="SSD12" s="46"/>
      <c r="SSE12" s="46"/>
      <c r="SSF12" s="46"/>
      <c r="SSG12" s="46"/>
      <c r="SSH12" s="46"/>
      <c r="SSI12" s="46"/>
      <c r="SSJ12" s="46"/>
      <c r="SSK12" s="46"/>
      <c r="SSL12" s="46"/>
      <c r="SSM12" s="46"/>
      <c r="SSN12" s="46"/>
      <c r="SSO12" s="46"/>
      <c r="SSP12" s="46"/>
      <c r="SSQ12" s="46"/>
      <c r="SSR12" s="46"/>
      <c r="SSS12" s="46"/>
      <c r="SST12" s="46"/>
      <c r="SSU12" s="46"/>
      <c r="SSV12" s="46"/>
      <c r="SSW12" s="46"/>
      <c r="SSX12" s="46"/>
      <c r="SSY12" s="46"/>
      <c r="SSZ12" s="46"/>
      <c r="STA12" s="46"/>
      <c r="STB12" s="46"/>
      <c r="STC12" s="46"/>
      <c r="STD12" s="46"/>
      <c r="STE12" s="46"/>
      <c r="STF12" s="46"/>
      <c r="STG12" s="46"/>
      <c r="STH12" s="46"/>
      <c r="STI12" s="46"/>
      <c r="STJ12" s="46"/>
      <c r="STK12" s="46"/>
      <c r="STL12" s="46"/>
      <c r="STM12" s="46"/>
      <c r="STN12" s="46"/>
      <c r="STO12" s="46"/>
      <c r="STP12" s="46"/>
      <c r="STQ12" s="46"/>
      <c r="STR12" s="46"/>
      <c r="STS12" s="46"/>
      <c r="STT12" s="46"/>
      <c r="STU12" s="46"/>
      <c r="STV12" s="46"/>
      <c r="STW12" s="46"/>
      <c r="STX12" s="46"/>
      <c r="STY12" s="46"/>
      <c r="STZ12" s="46"/>
      <c r="SUA12" s="46"/>
      <c r="SUB12" s="46"/>
      <c r="SUC12" s="46"/>
      <c r="SUD12" s="46"/>
      <c r="SUE12" s="46"/>
      <c r="SUF12" s="46"/>
      <c r="SUG12" s="46"/>
      <c r="SUH12" s="46"/>
      <c r="SUI12" s="46"/>
      <c r="SUJ12" s="46"/>
      <c r="SUK12" s="46"/>
      <c r="SUL12" s="46"/>
      <c r="SUM12" s="46"/>
      <c r="SUN12" s="46"/>
      <c r="SUO12" s="46"/>
      <c r="SUP12" s="46"/>
      <c r="SUQ12" s="46"/>
      <c r="SUR12" s="46"/>
      <c r="SUS12" s="46"/>
      <c r="SUT12" s="46"/>
      <c r="SUU12" s="46"/>
      <c r="SUV12" s="46"/>
      <c r="SUW12" s="46"/>
      <c r="SUX12" s="46"/>
      <c r="SUY12" s="46"/>
      <c r="SUZ12" s="46"/>
      <c r="SVA12" s="46"/>
      <c r="SVB12" s="46"/>
      <c r="SVC12" s="46"/>
      <c r="SVD12" s="46"/>
      <c r="SVE12" s="46"/>
      <c r="SVF12" s="46"/>
      <c r="SVG12" s="46"/>
      <c r="SVH12" s="46"/>
      <c r="SVI12" s="46"/>
      <c r="SVJ12" s="46"/>
      <c r="SVK12" s="46"/>
      <c r="SVL12" s="46"/>
      <c r="SVM12" s="46"/>
      <c r="SVN12" s="46"/>
      <c r="SVO12" s="46"/>
      <c r="SVP12" s="46"/>
      <c r="SVQ12" s="46"/>
      <c r="SVR12" s="46"/>
      <c r="SVS12" s="46"/>
      <c r="SVT12" s="46"/>
      <c r="SVU12" s="46"/>
      <c r="SVV12" s="46"/>
      <c r="SVW12" s="46"/>
      <c r="SVX12" s="46"/>
      <c r="SVY12" s="46"/>
      <c r="SVZ12" s="46"/>
      <c r="SWA12" s="46"/>
      <c r="SWB12" s="46"/>
      <c r="SWC12" s="46"/>
      <c r="SWD12" s="46"/>
      <c r="SWE12" s="46"/>
      <c r="SWF12" s="46"/>
      <c r="SWG12" s="46"/>
      <c r="SWH12" s="46"/>
      <c r="SWI12" s="46"/>
      <c r="SWJ12" s="46"/>
      <c r="SWK12" s="46"/>
      <c r="SWL12" s="46"/>
      <c r="SWM12" s="46"/>
      <c r="SWN12" s="46"/>
      <c r="SWO12" s="46"/>
      <c r="SWP12" s="46"/>
      <c r="SWQ12" s="46"/>
      <c r="SWR12" s="46"/>
      <c r="SWS12" s="46"/>
      <c r="SWT12" s="46"/>
      <c r="SWU12" s="46"/>
      <c r="SWV12" s="46"/>
      <c r="SWW12" s="46"/>
      <c r="SWX12" s="46"/>
      <c r="SWY12" s="46"/>
      <c r="SWZ12" s="46"/>
      <c r="SXA12" s="46"/>
      <c r="SXB12" s="46"/>
      <c r="SXC12" s="46"/>
      <c r="SXD12" s="46"/>
      <c r="SXE12" s="46"/>
      <c r="SXF12" s="46"/>
      <c r="SXG12" s="46"/>
      <c r="SXH12" s="46"/>
      <c r="SXI12" s="46"/>
      <c r="SXJ12" s="46"/>
      <c r="SXK12" s="46"/>
      <c r="SXL12" s="46"/>
      <c r="SXM12" s="46"/>
      <c r="SXN12" s="46"/>
      <c r="SXO12" s="46"/>
      <c r="SXP12" s="46"/>
      <c r="SXQ12" s="46"/>
      <c r="SXR12" s="46"/>
      <c r="SXS12" s="46"/>
      <c r="SXT12" s="46"/>
      <c r="SXU12" s="46"/>
      <c r="SXV12" s="46"/>
      <c r="SXW12" s="46"/>
      <c r="SXX12" s="46"/>
      <c r="SXY12" s="46"/>
      <c r="SXZ12" s="46"/>
      <c r="SYA12" s="46"/>
      <c r="SYB12" s="46"/>
      <c r="SYC12" s="46"/>
      <c r="SYD12" s="46"/>
      <c r="SYE12" s="46"/>
      <c r="SYF12" s="46"/>
      <c r="SYG12" s="46"/>
      <c r="SYH12" s="46"/>
      <c r="SYI12" s="46"/>
      <c r="SYJ12" s="46"/>
      <c r="SYK12" s="46"/>
      <c r="SYL12" s="46"/>
      <c r="SYM12" s="46"/>
      <c r="SYN12" s="46"/>
      <c r="SYO12" s="46"/>
      <c r="SYP12" s="46"/>
      <c r="SYQ12" s="46"/>
      <c r="SYR12" s="46"/>
      <c r="SYS12" s="46"/>
      <c r="SYT12" s="46"/>
      <c r="SYU12" s="46"/>
      <c r="SYV12" s="46"/>
      <c r="SYW12" s="46"/>
      <c r="SYX12" s="46"/>
      <c r="SYY12" s="46"/>
      <c r="SYZ12" s="46"/>
      <c r="SZA12" s="46"/>
      <c r="SZB12" s="46"/>
      <c r="SZC12" s="46"/>
      <c r="SZD12" s="46"/>
      <c r="SZE12" s="46"/>
      <c r="SZF12" s="46"/>
      <c r="SZG12" s="46"/>
      <c r="SZH12" s="46"/>
      <c r="SZI12" s="46"/>
      <c r="SZJ12" s="46"/>
      <c r="SZK12" s="46"/>
      <c r="SZL12" s="46"/>
      <c r="SZM12" s="46"/>
      <c r="SZN12" s="46"/>
      <c r="SZO12" s="46"/>
      <c r="SZP12" s="46"/>
      <c r="SZQ12" s="46"/>
      <c r="SZR12" s="46"/>
      <c r="SZS12" s="46"/>
      <c r="SZT12" s="46"/>
      <c r="SZU12" s="46"/>
      <c r="SZV12" s="46"/>
      <c r="SZW12" s="46"/>
      <c r="SZX12" s="46"/>
      <c r="SZY12" s="46"/>
      <c r="SZZ12" s="46"/>
      <c r="TAA12" s="46"/>
      <c r="TAB12" s="46"/>
      <c r="TAC12" s="46"/>
      <c r="TAD12" s="46"/>
      <c r="TAE12" s="46"/>
      <c r="TAF12" s="46"/>
      <c r="TAG12" s="46"/>
      <c r="TAH12" s="46"/>
      <c r="TAI12" s="46"/>
      <c r="TAJ12" s="46"/>
      <c r="TAK12" s="46"/>
      <c r="TAL12" s="46"/>
      <c r="TAM12" s="46"/>
      <c r="TAN12" s="46"/>
      <c r="TAO12" s="46"/>
      <c r="TAP12" s="46"/>
      <c r="TAQ12" s="46"/>
      <c r="TAR12" s="46"/>
      <c r="TAS12" s="46"/>
      <c r="TAT12" s="46"/>
      <c r="TAU12" s="46"/>
      <c r="TAV12" s="46"/>
      <c r="TAW12" s="46"/>
      <c r="TAX12" s="46"/>
      <c r="TAY12" s="46"/>
      <c r="TAZ12" s="46"/>
      <c r="TBA12" s="46"/>
      <c r="TBB12" s="46"/>
      <c r="TBC12" s="46"/>
      <c r="TBD12" s="46"/>
      <c r="TBE12" s="46"/>
      <c r="TBF12" s="46"/>
      <c r="TBG12" s="46"/>
      <c r="TBH12" s="46"/>
      <c r="TBI12" s="46"/>
      <c r="TBJ12" s="46"/>
      <c r="TBK12" s="46"/>
      <c r="TBL12" s="46"/>
      <c r="TBM12" s="46"/>
      <c r="TBN12" s="46"/>
      <c r="TBO12" s="46"/>
      <c r="TBP12" s="46"/>
      <c r="TBQ12" s="46"/>
      <c r="TBR12" s="46"/>
      <c r="TBS12" s="46"/>
      <c r="TBT12" s="46"/>
      <c r="TBU12" s="46"/>
      <c r="TBV12" s="46"/>
      <c r="TBW12" s="46"/>
      <c r="TBX12" s="46"/>
      <c r="TBY12" s="46"/>
      <c r="TBZ12" s="46"/>
      <c r="TCA12" s="46"/>
      <c r="TCB12" s="46"/>
      <c r="TCC12" s="46"/>
      <c r="TCD12" s="46"/>
      <c r="TCE12" s="46"/>
      <c r="TCF12" s="46"/>
      <c r="TCG12" s="46"/>
      <c r="TCH12" s="46"/>
      <c r="TCI12" s="46"/>
      <c r="TCJ12" s="46"/>
      <c r="TCK12" s="46"/>
      <c r="TCL12" s="46"/>
      <c r="TCM12" s="46"/>
      <c r="TCN12" s="46"/>
      <c r="TCO12" s="46"/>
      <c r="TCP12" s="46"/>
      <c r="TCQ12" s="46"/>
      <c r="TCR12" s="46"/>
      <c r="TCS12" s="46"/>
      <c r="TCT12" s="46"/>
      <c r="TCU12" s="46"/>
      <c r="TCV12" s="46"/>
      <c r="TCW12" s="46"/>
      <c r="TCX12" s="46"/>
      <c r="TCY12" s="46"/>
      <c r="TCZ12" s="46"/>
      <c r="TDA12" s="46"/>
      <c r="TDB12" s="46"/>
      <c r="TDC12" s="46"/>
      <c r="TDD12" s="46"/>
      <c r="TDE12" s="46"/>
      <c r="TDF12" s="46"/>
      <c r="TDG12" s="46"/>
      <c r="TDH12" s="46"/>
      <c r="TDI12" s="46"/>
      <c r="TDJ12" s="46"/>
      <c r="TDK12" s="46"/>
      <c r="TDL12" s="46"/>
      <c r="TDM12" s="46"/>
      <c r="TDN12" s="46"/>
      <c r="TDO12" s="46"/>
      <c r="TDP12" s="46"/>
      <c r="TDQ12" s="46"/>
      <c r="TDR12" s="46"/>
      <c r="TDS12" s="46"/>
      <c r="TDT12" s="46"/>
      <c r="TDU12" s="46"/>
      <c r="TDV12" s="46"/>
      <c r="TDW12" s="46"/>
      <c r="TDX12" s="46"/>
      <c r="TDY12" s="46"/>
      <c r="TDZ12" s="46"/>
      <c r="TEA12" s="46"/>
      <c r="TEB12" s="46"/>
      <c r="TEC12" s="46"/>
      <c r="TED12" s="46"/>
      <c r="TEE12" s="46"/>
      <c r="TEF12" s="46"/>
      <c r="TEG12" s="46"/>
      <c r="TEH12" s="46"/>
      <c r="TEI12" s="46"/>
      <c r="TEJ12" s="46"/>
      <c r="TEK12" s="46"/>
      <c r="TEL12" s="46"/>
      <c r="TEM12" s="46"/>
      <c r="TEN12" s="46"/>
      <c r="TEO12" s="46"/>
      <c r="TEP12" s="46"/>
      <c r="TEQ12" s="46"/>
      <c r="TER12" s="46"/>
      <c r="TES12" s="46"/>
      <c r="TET12" s="46"/>
      <c r="TEU12" s="46"/>
      <c r="TEV12" s="46"/>
      <c r="TEW12" s="46"/>
      <c r="TEX12" s="46"/>
      <c r="TEY12" s="46"/>
      <c r="TEZ12" s="46"/>
      <c r="TFA12" s="46"/>
      <c r="TFB12" s="46"/>
      <c r="TFC12" s="46"/>
      <c r="TFD12" s="46"/>
      <c r="TFE12" s="46"/>
      <c r="TFF12" s="46"/>
      <c r="TFG12" s="46"/>
      <c r="TFH12" s="46"/>
      <c r="TFI12" s="46"/>
      <c r="TFJ12" s="46"/>
      <c r="TFK12" s="46"/>
      <c r="TFL12" s="46"/>
      <c r="TFM12" s="46"/>
      <c r="TFN12" s="46"/>
      <c r="TFO12" s="46"/>
      <c r="TFP12" s="46"/>
      <c r="TFQ12" s="46"/>
      <c r="TFR12" s="46"/>
      <c r="TFS12" s="46"/>
      <c r="TFT12" s="46"/>
      <c r="TFU12" s="46"/>
      <c r="TFV12" s="46"/>
      <c r="TFW12" s="46"/>
      <c r="TFX12" s="46"/>
      <c r="TFY12" s="46"/>
      <c r="TFZ12" s="46"/>
      <c r="TGA12" s="46"/>
      <c r="TGB12" s="46"/>
      <c r="TGC12" s="46"/>
      <c r="TGD12" s="46"/>
      <c r="TGE12" s="46"/>
      <c r="TGF12" s="46"/>
      <c r="TGG12" s="46"/>
      <c r="TGH12" s="46"/>
      <c r="TGI12" s="46"/>
      <c r="TGJ12" s="46"/>
      <c r="TGK12" s="46"/>
      <c r="TGL12" s="46"/>
      <c r="TGM12" s="46"/>
      <c r="TGN12" s="46"/>
      <c r="TGO12" s="46"/>
      <c r="TGP12" s="46"/>
      <c r="TGQ12" s="46"/>
      <c r="TGR12" s="46"/>
      <c r="TGS12" s="46"/>
      <c r="TGT12" s="46"/>
      <c r="TGU12" s="46"/>
      <c r="TGV12" s="46"/>
      <c r="TGW12" s="46"/>
      <c r="TGX12" s="46"/>
      <c r="TGY12" s="46"/>
      <c r="TGZ12" s="46"/>
      <c r="THA12" s="46"/>
      <c r="THB12" s="46"/>
      <c r="THC12" s="46"/>
      <c r="THD12" s="46"/>
      <c r="THE12" s="46"/>
      <c r="THF12" s="46"/>
      <c r="THG12" s="46"/>
      <c r="THH12" s="46"/>
      <c r="THI12" s="46"/>
      <c r="THJ12" s="46"/>
      <c r="THK12" s="46"/>
      <c r="THL12" s="46"/>
      <c r="THM12" s="46"/>
      <c r="THN12" s="46"/>
      <c r="THO12" s="46"/>
      <c r="THP12" s="46"/>
      <c r="THQ12" s="46"/>
      <c r="THR12" s="46"/>
      <c r="THS12" s="46"/>
      <c r="THT12" s="46"/>
      <c r="THU12" s="46"/>
      <c r="THV12" s="46"/>
      <c r="THW12" s="46"/>
      <c r="THX12" s="46"/>
      <c r="THY12" s="46"/>
      <c r="THZ12" s="46"/>
      <c r="TIA12" s="46"/>
      <c r="TIB12" s="46"/>
      <c r="TIC12" s="46"/>
      <c r="TID12" s="46"/>
      <c r="TIE12" s="46"/>
      <c r="TIF12" s="46"/>
      <c r="TIG12" s="46"/>
      <c r="TIH12" s="46"/>
      <c r="TII12" s="46"/>
      <c r="TIJ12" s="46"/>
      <c r="TIK12" s="46"/>
      <c r="TIL12" s="46"/>
      <c r="TIM12" s="46"/>
      <c r="TIN12" s="46"/>
      <c r="TIO12" s="46"/>
      <c r="TIP12" s="46"/>
      <c r="TIQ12" s="46"/>
      <c r="TIR12" s="46"/>
      <c r="TIS12" s="46"/>
      <c r="TIT12" s="46"/>
      <c r="TIU12" s="46"/>
      <c r="TIV12" s="46"/>
      <c r="TIW12" s="46"/>
      <c r="TIX12" s="46"/>
      <c r="TIY12" s="46"/>
      <c r="TIZ12" s="46"/>
      <c r="TJA12" s="46"/>
      <c r="TJB12" s="46"/>
      <c r="TJC12" s="46"/>
      <c r="TJD12" s="46"/>
      <c r="TJE12" s="46"/>
      <c r="TJF12" s="46"/>
      <c r="TJG12" s="46"/>
      <c r="TJH12" s="46"/>
      <c r="TJI12" s="46"/>
      <c r="TJJ12" s="46"/>
      <c r="TJK12" s="46"/>
      <c r="TJL12" s="46"/>
      <c r="TJM12" s="46"/>
      <c r="TJN12" s="46"/>
      <c r="TJO12" s="46"/>
      <c r="TJP12" s="46"/>
      <c r="TJQ12" s="46"/>
      <c r="TJR12" s="46"/>
      <c r="TJS12" s="46"/>
      <c r="TJT12" s="46"/>
      <c r="TJU12" s="46"/>
      <c r="TJV12" s="46"/>
      <c r="TJW12" s="46"/>
      <c r="TJX12" s="46"/>
      <c r="TJY12" s="46"/>
      <c r="TJZ12" s="46"/>
      <c r="TKA12" s="46"/>
      <c r="TKB12" s="46"/>
      <c r="TKC12" s="46"/>
      <c r="TKD12" s="46"/>
      <c r="TKE12" s="46"/>
      <c r="TKF12" s="46"/>
      <c r="TKG12" s="46"/>
      <c r="TKH12" s="46"/>
      <c r="TKI12" s="46"/>
      <c r="TKJ12" s="46"/>
      <c r="TKK12" s="46"/>
      <c r="TKL12" s="46"/>
      <c r="TKM12" s="46"/>
      <c r="TKN12" s="46"/>
      <c r="TKO12" s="46"/>
      <c r="TKP12" s="46"/>
      <c r="TKQ12" s="46"/>
      <c r="TKR12" s="46"/>
      <c r="TKS12" s="46"/>
      <c r="TKT12" s="46"/>
      <c r="TKU12" s="46"/>
      <c r="TKV12" s="46"/>
      <c r="TKW12" s="46"/>
      <c r="TKX12" s="46"/>
      <c r="TKY12" s="46"/>
      <c r="TKZ12" s="46"/>
      <c r="TLA12" s="46"/>
      <c r="TLB12" s="46"/>
      <c r="TLC12" s="46"/>
      <c r="TLD12" s="46"/>
      <c r="TLE12" s="46"/>
      <c r="TLF12" s="46"/>
      <c r="TLG12" s="46"/>
      <c r="TLH12" s="46"/>
      <c r="TLI12" s="46"/>
      <c r="TLJ12" s="46"/>
      <c r="TLK12" s="46"/>
      <c r="TLL12" s="46"/>
      <c r="TLM12" s="46"/>
      <c r="TLN12" s="46"/>
      <c r="TLO12" s="46"/>
      <c r="TLP12" s="46"/>
      <c r="TLQ12" s="46"/>
      <c r="TLR12" s="46"/>
      <c r="TLS12" s="46"/>
      <c r="TLT12" s="46"/>
      <c r="TLU12" s="46"/>
      <c r="TLV12" s="46"/>
      <c r="TLW12" s="46"/>
      <c r="TLX12" s="46"/>
      <c r="TLY12" s="46"/>
      <c r="TLZ12" s="46"/>
      <c r="TMA12" s="46"/>
      <c r="TMB12" s="46"/>
      <c r="TMC12" s="46"/>
      <c r="TMD12" s="46"/>
      <c r="TME12" s="46"/>
      <c r="TMF12" s="46"/>
      <c r="TMG12" s="46"/>
      <c r="TMH12" s="46"/>
      <c r="TMI12" s="46"/>
      <c r="TMJ12" s="46"/>
      <c r="TMK12" s="46"/>
      <c r="TML12" s="46"/>
      <c r="TMM12" s="46"/>
      <c r="TMN12" s="46"/>
      <c r="TMO12" s="46"/>
      <c r="TMP12" s="46"/>
      <c r="TMQ12" s="46"/>
      <c r="TMR12" s="46"/>
      <c r="TMS12" s="46"/>
      <c r="TMT12" s="46"/>
      <c r="TMU12" s="46"/>
      <c r="TMV12" s="46"/>
      <c r="TMW12" s="46"/>
      <c r="TMX12" s="46"/>
      <c r="TMY12" s="46"/>
      <c r="TMZ12" s="46"/>
      <c r="TNA12" s="46"/>
      <c r="TNB12" s="46"/>
      <c r="TNC12" s="46"/>
      <c r="TND12" s="46"/>
      <c r="TNE12" s="46"/>
      <c r="TNF12" s="46"/>
      <c r="TNG12" s="46"/>
      <c r="TNH12" s="46"/>
      <c r="TNI12" s="46"/>
      <c r="TNJ12" s="46"/>
      <c r="TNK12" s="46"/>
      <c r="TNL12" s="46"/>
      <c r="TNM12" s="46"/>
      <c r="TNN12" s="46"/>
      <c r="TNO12" s="46"/>
      <c r="TNP12" s="46"/>
      <c r="TNQ12" s="46"/>
      <c r="TNR12" s="46"/>
      <c r="TNS12" s="46"/>
      <c r="TNT12" s="46"/>
      <c r="TNU12" s="46"/>
      <c r="TNV12" s="46"/>
      <c r="TNW12" s="46"/>
      <c r="TNX12" s="46"/>
      <c r="TNY12" s="46"/>
      <c r="TNZ12" s="46"/>
      <c r="TOA12" s="46"/>
      <c r="TOB12" s="46"/>
      <c r="TOC12" s="46"/>
      <c r="TOD12" s="46"/>
      <c r="TOE12" s="46"/>
      <c r="TOF12" s="46"/>
      <c r="TOG12" s="46"/>
      <c r="TOH12" s="46"/>
      <c r="TOI12" s="46"/>
      <c r="TOJ12" s="46"/>
      <c r="TOK12" s="46"/>
      <c r="TOL12" s="46"/>
      <c r="TOM12" s="46"/>
      <c r="TON12" s="46"/>
      <c r="TOO12" s="46"/>
      <c r="TOP12" s="46"/>
      <c r="TOQ12" s="46"/>
      <c r="TOR12" s="46"/>
      <c r="TOS12" s="46"/>
      <c r="TOT12" s="46"/>
      <c r="TOU12" s="46"/>
      <c r="TOV12" s="46"/>
      <c r="TOW12" s="46"/>
      <c r="TOX12" s="46"/>
      <c r="TOY12" s="46"/>
      <c r="TOZ12" s="46"/>
      <c r="TPA12" s="46"/>
      <c r="TPB12" s="46"/>
      <c r="TPC12" s="46"/>
      <c r="TPD12" s="46"/>
      <c r="TPE12" s="46"/>
      <c r="TPF12" s="46"/>
      <c r="TPG12" s="46"/>
      <c r="TPH12" s="46"/>
      <c r="TPI12" s="46"/>
      <c r="TPJ12" s="46"/>
      <c r="TPK12" s="46"/>
      <c r="TPL12" s="46"/>
      <c r="TPM12" s="46"/>
      <c r="TPN12" s="46"/>
      <c r="TPO12" s="46"/>
      <c r="TPP12" s="46"/>
      <c r="TPQ12" s="46"/>
      <c r="TPR12" s="46"/>
      <c r="TPS12" s="46"/>
      <c r="TPT12" s="46"/>
      <c r="TPU12" s="46"/>
      <c r="TPV12" s="46"/>
      <c r="TPW12" s="46"/>
      <c r="TPX12" s="46"/>
      <c r="TPY12" s="46"/>
      <c r="TPZ12" s="46"/>
      <c r="TQA12" s="46"/>
      <c r="TQB12" s="46"/>
      <c r="TQC12" s="46"/>
      <c r="TQD12" s="46"/>
      <c r="TQE12" s="46"/>
      <c r="TQF12" s="46"/>
      <c r="TQG12" s="46"/>
      <c r="TQH12" s="46"/>
      <c r="TQI12" s="46"/>
      <c r="TQJ12" s="46"/>
      <c r="TQK12" s="46"/>
      <c r="TQL12" s="46"/>
      <c r="TQM12" s="46"/>
      <c r="TQN12" s="46"/>
      <c r="TQO12" s="46"/>
      <c r="TQP12" s="46"/>
      <c r="TQQ12" s="46"/>
      <c r="TQR12" s="46"/>
      <c r="TQS12" s="46"/>
      <c r="TQT12" s="46"/>
      <c r="TQU12" s="46"/>
      <c r="TQV12" s="46"/>
      <c r="TQW12" s="46"/>
      <c r="TQX12" s="46"/>
      <c r="TQY12" s="46"/>
      <c r="TQZ12" s="46"/>
      <c r="TRA12" s="46"/>
      <c r="TRB12" s="46"/>
      <c r="TRC12" s="46"/>
      <c r="TRD12" s="46"/>
      <c r="TRE12" s="46"/>
      <c r="TRF12" s="46"/>
      <c r="TRG12" s="46"/>
      <c r="TRH12" s="46"/>
      <c r="TRI12" s="46"/>
      <c r="TRJ12" s="46"/>
      <c r="TRK12" s="46"/>
      <c r="TRL12" s="46"/>
      <c r="TRM12" s="46"/>
      <c r="TRN12" s="46"/>
      <c r="TRO12" s="46"/>
      <c r="TRP12" s="46"/>
      <c r="TRQ12" s="46"/>
      <c r="TRR12" s="46"/>
      <c r="TRS12" s="46"/>
      <c r="TRT12" s="46"/>
      <c r="TRU12" s="46"/>
      <c r="TRV12" s="46"/>
      <c r="TRW12" s="46"/>
      <c r="TRX12" s="46"/>
      <c r="TRY12" s="46"/>
      <c r="TRZ12" s="46"/>
      <c r="TSA12" s="46"/>
      <c r="TSB12" s="46"/>
      <c r="TSC12" s="46"/>
      <c r="TSD12" s="46"/>
      <c r="TSE12" s="46"/>
      <c r="TSF12" s="46"/>
      <c r="TSG12" s="46"/>
      <c r="TSH12" s="46"/>
      <c r="TSI12" s="46"/>
      <c r="TSJ12" s="46"/>
      <c r="TSK12" s="46"/>
      <c r="TSL12" s="46"/>
      <c r="TSM12" s="46"/>
      <c r="TSN12" s="46"/>
      <c r="TSO12" s="46"/>
      <c r="TSP12" s="46"/>
      <c r="TSQ12" s="46"/>
      <c r="TSR12" s="46"/>
      <c r="TSS12" s="46"/>
      <c r="TST12" s="46"/>
      <c r="TSU12" s="46"/>
      <c r="TSV12" s="46"/>
      <c r="TSW12" s="46"/>
      <c r="TSX12" s="46"/>
      <c r="TSY12" s="46"/>
      <c r="TSZ12" s="46"/>
      <c r="TTA12" s="46"/>
      <c r="TTB12" s="46"/>
      <c r="TTC12" s="46"/>
      <c r="TTD12" s="46"/>
      <c r="TTE12" s="46"/>
      <c r="TTF12" s="46"/>
      <c r="TTG12" s="46"/>
      <c r="TTH12" s="46"/>
      <c r="TTI12" s="46"/>
      <c r="TTJ12" s="46"/>
      <c r="TTK12" s="46"/>
      <c r="TTL12" s="46"/>
      <c r="TTM12" s="46"/>
      <c r="TTN12" s="46"/>
      <c r="TTO12" s="46"/>
      <c r="TTP12" s="46"/>
      <c r="TTQ12" s="46"/>
      <c r="TTR12" s="46"/>
      <c r="TTS12" s="46"/>
      <c r="TTT12" s="46"/>
      <c r="TTU12" s="46"/>
      <c r="TTV12" s="46"/>
      <c r="TTW12" s="46"/>
      <c r="TTX12" s="46"/>
      <c r="TTY12" s="46"/>
      <c r="TTZ12" s="46"/>
      <c r="TUA12" s="46"/>
      <c r="TUB12" s="46"/>
      <c r="TUC12" s="46"/>
      <c r="TUD12" s="46"/>
      <c r="TUE12" s="46"/>
      <c r="TUF12" s="46"/>
      <c r="TUG12" s="46"/>
      <c r="TUH12" s="46"/>
      <c r="TUI12" s="46"/>
      <c r="TUJ12" s="46"/>
      <c r="TUK12" s="46"/>
      <c r="TUL12" s="46"/>
      <c r="TUM12" s="46"/>
      <c r="TUN12" s="46"/>
      <c r="TUO12" s="46"/>
      <c r="TUP12" s="46"/>
      <c r="TUQ12" s="46"/>
      <c r="TUR12" s="46"/>
      <c r="TUS12" s="46"/>
      <c r="TUT12" s="46"/>
      <c r="TUU12" s="46"/>
      <c r="TUV12" s="46"/>
      <c r="TUW12" s="46"/>
      <c r="TUX12" s="46"/>
      <c r="TUY12" s="46"/>
      <c r="TUZ12" s="46"/>
      <c r="TVA12" s="46"/>
      <c r="TVB12" s="46"/>
      <c r="TVC12" s="46"/>
      <c r="TVD12" s="46"/>
      <c r="TVE12" s="46"/>
      <c r="TVF12" s="46"/>
      <c r="TVG12" s="46"/>
      <c r="TVH12" s="46"/>
      <c r="TVI12" s="46"/>
      <c r="TVJ12" s="46"/>
      <c r="TVK12" s="46"/>
      <c r="TVL12" s="46"/>
      <c r="TVM12" s="46"/>
      <c r="TVN12" s="46"/>
      <c r="TVO12" s="46"/>
      <c r="TVP12" s="46"/>
      <c r="TVQ12" s="46"/>
      <c r="TVR12" s="46"/>
      <c r="TVS12" s="46"/>
      <c r="TVT12" s="46"/>
      <c r="TVU12" s="46"/>
      <c r="TVV12" s="46"/>
      <c r="TVW12" s="46"/>
      <c r="TVX12" s="46"/>
      <c r="TVY12" s="46"/>
      <c r="TVZ12" s="46"/>
      <c r="TWA12" s="46"/>
      <c r="TWB12" s="46"/>
      <c r="TWC12" s="46"/>
      <c r="TWD12" s="46"/>
      <c r="TWE12" s="46"/>
      <c r="TWF12" s="46"/>
      <c r="TWG12" s="46"/>
      <c r="TWH12" s="46"/>
      <c r="TWI12" s="46"/>
      <c r="TWJ12" s="46"/>
      <c r="TWK12" s="46"/>
      <c r="TWL12" s="46"/>
      <c r="TWM12" s="46"/>
      <c r="TWN12" s="46"/>
      <c r="TWO12" s="46"/>
      <c r="TWP12" s="46"/>
      <c r="TWQ12" s="46"/>
      <c r="TWR12" s="46"/>
      <c r="TWS12" s="46"/>
      <c r="TWT12" s="46"/>
      <c r="TWU12" s="46"/>
      <c r="TWV12" s="46"/>
      <c r="TWW12" s="46"/>
      <c r="TWX12" s="46"/>
      <c r="TWY12" s="46"/>
      <c r="TWZ12" s="46"/>
      <c r="TXA12" s="46"/>
      <c r="TXB12" s="46"/>
      <c r="TXC12" s="46"/>
      <c r="TXD12" s="46"/>
      <c r="TXE12" s="46"/>
      <c r="TXF12" s="46"/>
      <c r="TXG12" s="46"/>
      <c r="TXH12" s="46"/>
      <c r="TXI12" s="46"/>
      <c r="TXJ12" s="46"/>
      <c r="TXK12" s="46"/>
      <c r="TXL12" s="46"/>
      <c r="TXM12" s="46"/>
      <c r="TXN12" s="46"/>
      <c r="TXO12" s="46"/>
      <c r="TXP12" s="46"/>
      <c r="TXQ12" s="46"/>
      <c r="TXR12" s="46"/>
      <c r="TXS12" s="46"/>
      <c r="TXT12" s="46"/>
      <c r="TXU12" s="46"/>
      <c r="TXV12" s="46"/>
      <c r="TXW12" s="46"/>
      <c r="TXX12" s="46"/>
      <c r="TXY12" s="46"/>
      <c r="TXZ12" s="46"/>
      <c r="TYA12" s="46"/>
      <c r="TYB12" s="46"/>
      <c r="TYC12" s="46"/>
      <c r="TYD12" s="46"/>
      <c r="TYE12" s="46"/>
      <c r="TYF12" s="46"/>
      <c r="TYG12" s="46"/>
      <c r="TYH12" s="46"/>
      <c r="TYI12" s="46"/>
      <c r="TYJ12" s="46"/>
      <c r="TYK12" s="46"/>
      <c r="TYL12" s="46"/>
      <c r="TYM12" s="46"/>
      <c r="TYN12" s="46"/>
      <c r="TYO12" s="46"/>
      <c r="TYP12" s="46"/>
      <c r="TYQ12" s="46"/>
      <c r="TYR12" s="46"/>
      <c r="TYS12" s="46"/>
      <c r="TYT12" s="46"/>
      <c r="TYU12" s="46"/>
      <c r="TYV12" s="46"/>
      <c r="TYW12" s="46"/>
      <c r="TYX12" s="46"/>
      <c r="TYY12" s="46"/>
      <c r="TYZ12" s="46"/>
      <c r="TZA12" s="46"/>
      <c r="TZB12" s="46"/>
      <c r="TZC12" s="46"/>
      <c r="TZD12" s="46"/>
      <c r="TZE12" s="46"/>
      <c r="TZF12" s="46"/>
      <c r="TZG12" s="46"/>
      <c r="TZH12" s="46"/>
      <c r="TZI12" s="46"/>
      <c r="TZJ12" s="46"/>
      <c r="TZK12" s="46"/>
      <c r="TZL12" s="46"/>
      <c r="TZM12" s="46"/>
      <c r="TZN12" s="46"/>
      <c r="TZO12" s="46"/>
      <c r="TZP12" s="46"/>
      <c r="TZQ12" s="46"/>
      <c r="TZR12" s="46"/>
      <c r="TZS12" s="46"/>
      <c r="TZT12" s="46"/>
      <c r="TZU12" s="46"/>
      <c r="TZV12" s="46"/>
      <c r="TZW12" s="46"/>
      <c r="TZX12" s="46"/>
      <c r="TZY12" s="46"/>
      <c r="TZZ12" s="46"/>
      <c r="UAA12" s="46"/>
      <c r="UAB12" s="46"/>
      <c r="UAC12" s="46"/>
      <c r="UAD12" s="46"/>
      <c r="UAE12" s="46"/>
      <c r="UAF12" s="46"/>
      <c r="UAG12" s="46"/>
      <c r="UAH12" s="46"/>
      <c r="UAI12" s="46"/>
      <c r="UAJ12" s="46"/>
      <c r="UAK12" s="46"/>
      <c r="UAL12" s="46"/>
      <c r="UAM12" s="46"/>
      <c r="UAN12" s="46"/>
      <c r="UAO12" s="46"/>
      <c r="UAP12" s="46"/>
      <c r="UAQ12" s="46"/>
      <c r="UAR12" s="46"/>
      <c r="UAS12" s="46"/>
      <c r="UAT12" s="46"/>
      <c r="UAU12" s="46"/>
      <c r="UAV12" s="46"/>
      <c r="UAW12" s="46"/>
      <c r="UAX12" s="46"/>
      <c r="UAY12" s="46"/>
      <c r="UAZ12" s="46"/>
      <c r="UBA12" s="46"/>
      <c r="UBB12" s="46"/>
      <c r="UBC12" s="46"/>
      <c r="UBD12" s="46"/>
      <c r="UBE12" s="46"/>
      <c r="UBF12" s="46"/>
      <c r="UBG12" s="46"/>
      <c r="UBH12" s="46"/>
      <c r="UBI12" s="46"/>
      <c r="UBJ12" s="46"/>
      <c r="UBK12" s="46"/>
      <c r="UBL12" s="46"/>
      <c r="UBM12" s="46"/>
      <c r="UBN12" s="46"/>
      <c r="UBO12" s="46"/>
      <c r="UBP12" s="46"/>
      <c r="UBQ12" s="46"/>
      <c r="UBR12" s="46"/>
      <c r="UBS12" s="46"/>
      <c r="UBT12" s="46"/>
      <c r="UBU12" s="46"/>
      <c r="UBV12" s="46"/>
      <c r="UBW12" s="46"/>
      <c r="UBX12" s="46"/>
      <c r="UBY12" s="46"/>
      <c r="UBZ12" s="46"/>
      <c r="UCA12" s="46"/>
      <c r="UCB12" s="46"/>
      <c r="UCC12" s="46"/>
      <c r="UCD12" s="46"/>
      <c r="UCE12" s="46"/>
      <c r="UCF12" s="46"/>
      <c r="UCG12" s="46"/>
      <c r="UCH12" s="46"/>
      <c r="UCI12" s="46"/>
      <c r="UCJ12" s="46"/>
      <c r="UCK12" s="46"/>
      <c r="UCL12" s="46"/>
      <c r="UCM12" s="46"/>
      <c r="UCN12" s="46"/>
      <c r="UCO12" s="46"/>
      <c r="UCP12" s="46"/>
      <c r="UCQ12" s="46"/>
      <c r="UCR12" s="46"/>
      <c r="UCS12" s="46"/>
      <c r="UCT12" s="46"/>
      <c r="UCU12" s="46"/>
      <c r="UCV12" s="46"/>
      <c r="UCW12" s="46"/>
      <c r="UCX12" s="46"/>
      <c r="UCY12" s="46"/>
      <c r="UCZ12" s="46"/>
      <c r="UDA12" s="46"/>
      <c r="UDB12" s="46"/>
      <c r="UDC12" s="46"/>
      <c r="UDD12" s="46"/>
      <c r="UDE12" s="46"/>
      <c r="UDF12" s="46"/>
      <c r="UDG12" s="46"/>
      <c r="UDH12" s="46"/>
      <c r="UDI12" s="46"/>
      <c r="UDJ12" s="46"/>
      <c r="UDK12" s="46"/>
      <c r="UDL12" s="46"/>
      <c r="UDM12" s="46"/>
      <c r="UDN12" s="46"/>
      <c r="UDO12" s="46"/>
      <c r="UDP12" s="46"/>
      <c r="UDQ12" s="46"/>
      <c r="UDR12" s="46"/>
      <c r="UDS12" s="46"/>
      <c r="UDT12" s="46"/>
      <c r="UDU12" s="46"/>
      <c r="UDV12" s="46"/>
      <c r="UDW12" s="46"/>
      <c r="UDX12" s="46"/>
      <c r="UDY12" s="46"/>
      <c r="UDZ12" s="46"/>
      <c r="UEA12" s="46"/>
      <c r="UEB12" s="46"/>
      <c r="UEC12" s="46"/>
      <c r="UED12" s="46"/>
      <c r="UEE12" s="46"/>
      <c r="UEF12" s="46"/>
      <c r="UEG12" s="46"/>
      <c r="UEH12" s="46"/>
      <c r="UEI12" s="46"/>
      <c r="UEJ12" s="46"/>
      <c r="UEK12" s="46"/>
      <c r="UEL12" s="46"/>
      <c r="UEM12" s="46"/>
      <c r="UEN12" s="46"/>
      <c r="UEO12" s="46"/>
      <c r="UEP12" s="46"/>
      <c r="UEQ12" s="46"/>
      <c r="UER12" s="46"/>
      <c r="UES12" s="46"/>
      <c r="UET12" s="46"/>
      <c r="UEU12" s="46"/>
      <c r="UEV12" s="46"/>
      <c r="UEW12" s="46"/>
      <c r="UEX12" s="46"/>
      <c r="UEY12" s="46"/>
      <c r="UEZ12" s="46"/>
      <c r="UFA12" s="46"/>
      <c r="UFB12" s="46"/>
      <c r="UFC12" s="46"/>
      <c r="UFD12" s="46"/>
      <c r="UFE12" s="46"/>
      <c r="UFF12" s="46"/>
      <c r="UFG12" s="46"/>
      <c r="UFH12" s="46"/>
      <c r="UFI12" s="46"/>
      <c r="UFJ12" s="46"/>
      <c r="UFK12" s="46"/>
      <c r="UFL12" s="46"/>
      <c r="UFM12" s="46"/>
      <c r="UFN12" s="46"/>
      <c r="UFO12" s="46"/>
      <c r="UFP12" s="46"/>
      <c r="UFQ12" s="46"/>
      <c r="UFR12" s="46"/>
      <c r="UFS12" s="46"/>
      <c r="UFT12" s="46"/>
      <c r="UFU12" s="46"/>
      <c r="UFV12" s="46"/>
      <c r="UFW12" s="46"/>
      <c r="UFX12" s="46"/>
      <c r="UFY12" s="46"/>
      <c r="UFZ12" s="46"/>
      <c r="UGA12" s="46"/>
      <c r="UGB12" s="46"/>
      <c r="UGC12" s="46"/>
      <c r="UGD12" s="46"/>
      <c r="UGE12" s="46"/>
      <c r="UGF12" s="46"/>
      <c r="UGG12" s="46"/>
      <c r="UGH12" s="46"/>
      <c r="UGI12" s="46"/>
      <c r="UGJ12" s="46"/>
      <c r="UGK12" s="46"/>
      <c r="UGL12" s="46"/>
      <c r="UGM12" s="46"/>
      <c r="UGN12" s="46"/>
      <c r="UGO12" s="46"/>
      <c r="UGP12" s="46"/>
      <c r="UGQ12" s="46"/>
      <c r="UGR12" s="46"/>
      <c r="UGS12" s="46"/>
      <c r="UGT12" s="46"/>
      <c r="UGU12" s="46"/>
      <c r="UGV12" s="46"/>
      <c r="UGW12" s="46"/>
      <c r="UGX12" s="46"/>
      <c r="UGY12" s="46"/>
      <c r="UGZ12" s="46"/>
      <c r="UHA12" s="46"/>
      <c r="UHB12" s="46"/>
      <c r="UHC12" s="46"/>
      <c r="UHD12" s="46"/>
      <c r="UHE12" s="46"/>
      <c r="UHF12" s="46"/>
      <c r="UHG12" s="46"/>
      <c r="UHH12" s="46"/>
      <c r="UHI12" s="46"/>
      <c r="UHJ12" s="46"/>
      <c r="UHK12" s="46"/>
      <c r="UHL12" s="46"/>
      <c r="UHM12" s="46"/>
      <c r="UHN12" s="46"/>
      <c r="UHO12" s="46"/>
      <c r="UHP12" s="46"/>
      <c r="UHQ12" s="46"/>
      <c r="UHR12" s="46"/>
      <c r="UHS12" s="46"/>
      <c r="UHT12" s="46"/>
      <c r="UHU12" s="46"/>
      <c r="UHV12" s="46"/>
      <c r="UHW12" s="46"/>
      <c r="UHX12" s="46"/>
      <c r="UHY12" s="46"/>
      <c r="UHZ12" s="46"/>
      <c r="UIA12" s="46"/>
      <c r="UIB12" s="46"/>
      <c r="UIC12" s="46"/>
      <c r="UID12" s="46"/>
      <c r="UIE12" s="46"/>
      <c r="UIF12" s="46"/>
      <c r="UIG12" s="46"/>
      <c r="UIH12" s="46"/>
      <c r="UII12" s="46"/>
      <c r="UIJ12" s="46"/>
      <c r="UIK12" s="46"/>
      <c r="UIL12" s="46"/>
      <c r="UIM12" s="46"/>
      <c r="UIN12" s="46"/>
      <c r="UIO12" s="46"/>
      <c r="UIP12" s="46"/>
      <c r="UIQ12" s="46"/>
      <c r="UIR12" s="46"/>
      <c r="UIS12" s="46"/>
      <c r="UIT12" s="46"/>
      <c r="UIU12" s="46"/>
      <c r="UIV12" s="46"/>
      <c r="UIW12" s="46"/>
      <c r="UIX12" s="46"/>
      <c r="UIY12" s="46"/>
      <c r="UIZ12" s="46"/>
      <c r="UJA12" s="46"/>
      <c r="UJB12" s="46"/>
      <c r="UJC12" s="46"/>
      <c r="UJD12" s="46"/>
      <c r="UJE12" s="46"/>
      <c r="UJF12" s="46"/>
      <c r="UJG12" s="46"/>
      <c r="UJH12" s="46"/>
      <c r="UJI12" s="46"/>
      <c r="UJJ12" s="46"/>
      <c r="UJK12" s="46"/>
      <c r="UJL12" s="46"/>
      <c r="UJM12" s="46"/>
      <c r="UJN12" s="46"/>
      <c r="UJO12" s="46"/>
      <c r="UJP12" s="46"/>
      <c r="UJQ12" s="46"/>
      <c r="UJR12" s="46"/>
      <c r="UJS12" s="46"/>
      <c r="UJT12" s="46"/>
      <c r="UJU12" s="46"/>
      <c r="UJV12" s="46"/>
      <c r="UJW12" s="46"/>
      <c r="UJX12" s="46"/>
      <c r="UJY12" s="46"/>
      <c r="UJZ12" s="46"/>
      <c r="UKA12" s="46"/>
      <c r="UKB12" s="46"/>
      <c r="UKC12" s="46"/>
      <c r="UKD12" s="46"/>
      <c r="UKE12" s="46"/>
      <c r="UKF12" s="46"/>
      <c r="UKG12" s="46"/>
      <c r="UKH12" s="46"/>
      <c r="UKI12" s="46"/>
      <c r="UKJ12" s="46"/>
      <c r="UKK12" s="46"/>
      <c r="UKL12" s="46"/>
      <c r="UKM12" s="46"/>
      <c r="UKN12" s="46"/>
      <c r="UKO12" s="46"/>
      <c r="UKP12" s="46"/>
      <c r="UKQ12" s="46"/>
      <c r="UKR12" s="46"/>
      <c r="UKS12" s="46"/>
      <c r="UKT12" s="46"/>
      <c r="UKU12" s="46"/>
      <c r="UKV12" s="46"/>
      <c r="UKW12" s="46"/>
      <c r="UKX12" s="46"/>
      <c r="UKY12" s="46"/>
      <c r="UKZ12" s="46"/>
      <c r="ULA12" s="46"/>
      <c r="ULB12" s="46"/>
      <c r="ULC12" s="46"/>
      <c r="ULD12" s="46"/>
      <c r="ULE12" s="46"/>
      <c r="ULF12" s="46"/>
      <c r="ULG12" s="46"/>
      <c r="ULH12" s="46"/>
      <c r="ULI12" s="46"/>
      <c r="ULJ12" s="46"/>
      <c r="ULK12" s="46"/>
      <c r="ULL12" s="46"/>
      <c r="ULM12" s="46"/>
      <c r="ULN12" s="46"/>
      <c r="ULO12" s="46"/>
      <c r="ULP12" s="46"/>
      <c r="ULQ12" s="46"/>
      <c r="ULR12" s="46"/>
      <c r="ULS12" s="46"/>
      <c r="ULT12" s="46"/>
      <c r="ULU12" s="46"/>
      <c r="ULV12" s="46"/>
      <c r="ULW12" s="46"/>
      <c r="ULX12" s="46"/>
      <c r="ULY12" s="46"/>
      <c r="ULZ12" s="46"/>
      <c r="UMA12" s="46"/>
      <c r="UMB12" s="46"/>
      <c r="UMC12" s="46"/>
      <c r="UMD12" s="46"/>
      <c r="UME12" s="46"/>
      <c r="UMF12" s="46"/>
      <c r="UMG12" s="46"/>
      <c r="UMH12" s="46"/>
      <c r="UMI12" s="46"/>
      <c r="UMJ12" s="46"/>
      <c r="UMK12" s="46"/>
      <c r="UML12" s="46"/>
      <c r="UMM12" s="46"/>
      <c r="UMN12" s="46"/>
      <c r="UMO12" s="46"/>
      <c r="UMP12" s="46"/>
      <c r="UMQ12" s="46"/>
      <c r="UMR12" s="46"/>
      <c r="UMS12" s="46"/>
      <c r="UMT12" s="46"/>
      <c r="UMU12" s="46"/>
      <c r="UMV12" s="46"/>
      <c r="UMW12" s="46"/>
      <c r="UMX12" s="46"/>
      <c r="UMY12" s="46"/>
      <c r="UMZ12" s="46"/>
      <c r="UNA12" s="46"/>
      <c r="UNB12" s="46"/>
      <c r="UNC12" s="46"/>
      <c r="UND12" s="46"/>
      <c r="UNE12" s="46"/>
      <c r="UNF12" s="46"/>
      <c r="UNG12" s="46"/>
      <c r="UNH12" s="46"/>
      <c r="UNI12" s="46"/>
      <c r="UNJ12" s="46"/>
      <c r="UNK12" s="46"/>
      <c r="UNL12" s="46"/>
      <c r="UNM12" s="46"/>
      <c r="UNN12" s="46"/>
      <c r="UNO12" s="46"/>
      <c r="UNP12" s="46"/>
      <c r="UNQ12" s="46"/>
      <c r="UNR12" s="46"/>
      <c r="UNS12" s="46"/>
      <c r="UNT12" s="46"/>
      <c r="UNU12" s="46"/>
      <c r="UNV12" s="46"/>
      <c r="UNW12" s="46"/>
      <c r="UNX12" s="46"/>
      <c r="UNY12" s="46"/>
      <c r="UNZ12" s="46"/>
      <c r="UOA12" s="46"/>
      <c r="UOB12" s="46"/>
      <c r="UOC12" s="46"/>
      <c r="UOD12" s="46"/>
      <c r="UOE12" s="46"/>
      <c r="UOF12" s="46"/>
      <c r="UOG12" s="46"/>
      <c r="UOH12" s="46"/>
      <c r="UOI12" s="46"/>
      <c r="UOJ12" s="46"/>
      <c r="UOK12" s="46"/>
      <c r="UOL12" s="46"/>
      <c r="UOM12" s="46"/>
      <c r="UON12" s="46"/>
      <c r="UOO12" s="46"/>
      <c r="UOP12" s="46"/>
      <c r="UOQ12" s="46"/>
      <c r="UOR12" s="46"/>
      <c r="UOS12" s="46"/>
      <c r="UOT12" s="46"/>
      <c r="UOU12" s="46"/>
      <c r="UOV12" s="46"/>
      <c r="UOW12" s="46"/>
      <c r="UOX12" s="46"/>
      <c r="UOY12" s="46"/>
      <c r="UOZ12" s="46"/>
      <c r="UPA12" s="46"/>
      <c r="UPB12" s="46"/>
      <c r="UPC12" s="46"/>
      <c r="UPD12" s="46"/>
      <c r="UPE12" s="46"/>
      <c r="UPF12" s="46"/>
      <c r="UPG12" s="46"/>
      <c r="UPH12" s="46"/>
      <c r="UPI12" s="46"/>
      <c r="UPJ12" s="46"/>
      <c r="UPK12" s="46"/>
      <c r="UPL12" s="46"/>
      <c r="UPM12" s="46"/>
      <c r="UPN12" s="46"/>
      <c r="UPO12" s="46"/>
      <c r="UPP12" s="46"/>
      <c r="UPQ12" s="46"/>
      <c r="UPR12" s="46"/>
      <c r="UPS12" s="46"/>
      <c r="UPT12" s="46"/>
      <c r="UPU12" s="46"/>
      <c r="UPV12" s="46"/>
      <c r="UPW12" s="46"/>
      <c r="UPX12" s="46"/>
      <c r="UPY12" s="46"/>
      <c r="UPZ12" s="46"/>
      <c r="UQA12" s="46"/>
      <c r="UQB12" s="46"/>
      <c r="UQC12" s="46"/>
      <c r="UQD12" s="46"/>
      <c r="UQE12" s="46"/>
      <c r="UQF12" s="46"/>
      <c r="UQG12" s="46"/>
      <c r="UQH12" s="46"/>
      <c r="UQI12" s="46"/>
      <c r="UQJ12" s="46"/>
      <c r="UQK12" s="46"/>
      <c r="UQL12" s="46"/>
      <c r="UQM12" s="46"/>
      <c r="UQN12" s="46"/>
      <c r="UQO12" s="46"/>
      <c r="UQP12" s="46"/>
      <c r="UQQ12" s="46"/>
      <c r="UQR12" s="46"/>
      <c r="UQS12" s="46"/>
      <c r="UQT12" s="46"/>
      <c r="UQU12" s="46"/>
      <c r="UQV12" s="46"/>
      <c r="UQW12" s="46"/>
      <c r="UQX12" s="46"/>
      <c r="UQY12" s="46"/>
      <c r="UQZ12" s="46"/>
      <c r="URA12" s="46"/>
      <c r="URB12" s="46"/>
      <c r="URC12" s="46"/>
      <c r="URD12" s="46"/>
      <c r="URE12" s="46"/>
      <c r="URF12" s="46"/>
      <c r="URG12" s="46"/>
      <c r="URH12" s="46"/>
      <c r="URI12" s="46"/>
      <c r="URJ12" s="46"/>
      <c r="URK12" s="46"/>
      <c r="URL12" s="46"/>
      <c r="URM12" s="46"/>
      <c r="URN12" s="46"/>
      <c r="URO12" s="46"/>
      <c r="URP12" s="46"/>
      <c r="URQ12" s="46"/>
      <c r="URR12" s="46"/>
      <c r="URS12" s="46"/>
      <c r="URT12" s="46"/>
      <c r="URU12" s="46"/>
      <c r="URV12" s="46"/>
      <c r="URW12" s="46"/>
      <c r="URX12" s="46"/>
      <c r="URY12" s="46"/>
      <c r="URZ12" s="46"/>
      <c r="USA12" s="46"/>
      <c r="USB12" s="46"/>
      <c r="USC12" s="46"/>
      <c r="USD12" s="46"/>
      <c r="USE12" s="46"/>
      <c r="USF12" s="46"/>
      <c r="USG12" s="46"/>
      <c r="USH12" s="46"/>
      <c r="USI12" s="46"/>
      <c r="USJ12" s="46"/>
      <c r="USK12" s="46"/>
      <c r="USL12" s="46"/>
      <c r="USM12" s="46"/>
      <c r="USN12" s="46"/>
      <c r="USO12" s="46"/>
      <c r="USP12" s="46"/>
      <c r="USQ12" s="46"/>
      <c r="USR12" s="46"/>
      <c r="USS12" s="46"/>
      <c r="UST12" s="46"/>
      <c r="USU12" s="46"/>
      <c r="USV12" s="46"/>
      <c r="USW12" s="46"/>
      <c r="USX12" s="46"/>
      <c r="USY12" s="46"/>
      <c r="USZ12" s="46"/>
      <c r="UTA12" s="46"/>
      <c r="UTB12" s="46"/>
      <c r="UTC12" s="46"/>
      <c r="UTD12" s="46"/>
      <c r="UTE12" s="46"/>
      <c r="UTF12" s="46"/>
      <c r="UTG12" s="46"/>
      <c r="UTH12" s="46"/>
      <c r="UTI12" s="46"/>
      <c r="UTJ12" s="46"/>
      <c r="UTK12" s="46"/>
      <c r="UTL12" s="46"/>
      <c r="UTM12" s="46"/>
      <c r="UTN12" s="46"/>
      <c r="UTO12" s="46"/>
      <c r="UTP12" s="46"/>
      <c r="UTQ12" s="46"/>
      <c r="UTR12" s="46"/>
      <c r="UTS12" s="46"/>
      <c r="UTT12" s="46"/>
      <c r="UTU12" s="46"/>
      <c r="UTV12" s="46"/>
      <c r="UTW12" s="46"/>
      <c r="UTX12" s="46"/>
      <c r="UTY12" s="46"/>
      <c r="UTZ12" s="46"/>
      <c r="UUA12" s="46"/>
      <c r="UUB12" s="46"/>
      <c r="UUC12" s="46"/>
      <c r="UUD12" s="46"/>
      <c r="UUE12" s="46"/>
      <c r="UUF12" s="46"/>
      <c r="UUG12" s="46"/>
      <c r="UUH12" s="46"/>
      <c r="UUI12" s="46"/>
      <c r="UUJ12" s="46"/>
      <c r="UUK12" s="46"/>
      <c r="UUL12" s="46"/>
      <c r="UUM12" s="46"/>
      <c r="UUN12" s="46"/>
      <c r="UUO12" s="46"/>
      <c r="UUP12" s="46"/>
      <c r="UUQ12" s="46"/>
      <c r="UUR12" s="46"/>
      <c r="UUS12" s="46"/>
      <c r="UUT12" s="46"/>
      <c r="UUU12" s="46"/>
      <c r="UUV12" s="46"/>
      <c r="UUW12" s="46"/>
      <c r="UUX12" s="46"/>
      <c r="UUY12" s="46"/>
      <c r="UUZ12" s="46"/>
      <c r="UVA12" s="46"/>
      <c r="UVB12" s="46"/>
      <c r="UVC12" s="46"/>
      <c r="UVD12" s="46"/>
      <c r="UVE12" s="46"/>
      <c r="UVF12" s="46"/>
      <c r="UVG12" s="46"/>
      <c r="UVH12" s="46"/>
      <c r="UVI12" s="46"/>
      <c r="UVJ12" s="46"/>
      <c r="UVK12" s="46"/>
      <c r="UVL12" s="46"/>
      <c r="UVM12" s="46"/>
      <c r="UVN12" s="46"/>
      <c r="UVO12" s="46"/>
      <c r="UVP12" s="46"/>
      <c r="UVQ12" s="46"/>
      <c r="UVR12" s="46"/>
      <c r="UVS12" s="46"/>
      <c r="UVT12" s="46"/>
      <c r="UVU12" s="46"/>
      <c r="UVV12" s="46"/>
      <c r="UVW12" s="46"/>
      <c r="UVX12" s="46"/>
      <c r="UVY12" s="46"/>
      <c r="UVZ12" s="46"/>
      <c r="UWA12" s="46"/>
      <c r="UWB12" s="46"/>
      <c r="UWC12" s="46"/>
      <c r="UWD12" s="46"/>
      <c r="UWE12" s="46"/>
      <c r="UWF12" s="46"/>
      <c r="UWG12" s="46"/>
      <c r="UWH12" s="46"/>
      <c r="UWI12" s="46"/>
      <c r="UWJ12" s="46"/>
      <c r="UWK12" s="46"/>
      <c r="UWL12" s="46"/>
      <c r="UWM12" s="46"/>
      <c r="UWN12" s="46"/>
      <c r="UWO12" s="46"/>
      <c r="UWP12" s="46"/>
      <c r="UWQ12" s="46"/>
      <c r="UWR12" s="46"/>
      <c r="UWS12" s="46"/>
      <c r="UWT12" s="46"/>
      <c r="UWU12" s="46"/>
      <c r="UWV12" s="46"/>
      <c r="UWW12" s="46"/>
      <c r="UWX12" s="46"/>
      <c r="UWY12" s="46"/>
      <c r="UWZ12" s="46"/>
      <c r="UXA12" s="46"/>
      <c r="UXB12" s="46"/>
      <c r="UXC12" s="46"/>
      <c r="UXD12" s="46"/>
      <c r="UXE12" s="46"/>
      <c r="UXF12" s="46"/>
      <c r="UXG12" s="46"/>
      <c r="UXH12" s="46"/>
      <c r="UXI12" s="46"/>
      <c r="UXJ12" s="46"/>
      <c r="UXK12" s="46"/>
      <c r="UXL12" s="46"/>
      <c r="UXM12" s="46"/>
      <c r="UXN12" s="46"/>
      <c r="UXO12" s="46"/>
      <c r="UXP12" s="46"/>
      <c r="UXQ12" s="46"/>
      <c r="UXR12" s="46"/>
      <c r="UXS12" s="46"/>
      <c r="UXT12" s="46"/>
      <c r="UXU12" s="46"/>
      <c r="UXV12" s="46"/>
      <c r="UXW12" s="46"/>
      <c r="UXX12" s="46"/>
      <c r="UXY12" s="46"/>
      <c r="UXZ12" s="46"/>
      <c r="UYA12" s="46"/>
      <c r="UYB12" s="46"/>
      <c r="UYC12" s="46"/>
      <c r="UYD12" s="46"/>
      <c r="UYE12" s="46"/>
      <c r="UYF12" s="46"/>
      <c r="UYG12" s="46"/>
      <c r="UYH12" s="46"/>
      <c r="UYI12" s="46"/>
      <c r="UYJ12" s="46"/>
      <c r="UYK12" s="46"/>
      <c r="UYL12" s="46"/>
      <c r="UYM12" s="46"/>
      <c r="UYN12" s="46"/>
      <c r="UYO12" s="46"/>
      <c r="UYP12" s="46"/>
      <c r="UYQ12" s="46"/>
      <c r="UYR12" s="46"/>
      <c r="UYS12" s="46"/>
      <c r="UYT12" s="46"/>
      <c r="UYU12" s="46"/>
      <c r="UYV12" s="46"/>
      <c r="UYW12" s="46"/>
      <c r="UYX12" s="46"/>
      <c r="UYY12" s="46"/>
      <c r="UYZ12" s="46"/>
      <c r="UZA12" s="46"/>
      <c r="UZB12" s="46"/>
      <c r="UZC12" s="46"/>
      <c r="UZD12" s="46"/>
      <c r="UZE12" s="46"/>
      <c r="UZF12" s="46"/>
      <c r="UZG12" s="46"/>
      <c r="UZH12" s="46"/>
      <c r="UZI12" s="46"/>
      <c r="UZJ12" s="46"/>
      <c r="UZK12" s="46"/>
      <c r="UZL12" s="46"/>
      <c r="UZM12" s="46"/>
      <c r="UZN12" s="46"/>
      <c r="UZO12" s="46"/>
      <c r="UZP12" s="46"/>
      <c r="UZQ12" s="46"/>
      <c r="UZR12" s="46"/>
      <c r="UZS12" s="46"/>
      <c r="UZT12" s="46"/>
      <c r="UZU12" s="46"/>
      <c r="UZV12" s="46"/>
      <c r="UZW12" s="46"/>
      <c r="UZX12" s="46"/>
      <c r="UZY12" s="46"/>
      <c r="UZZ12" s="46"/>
      <c r="VAA12" s="46"/>
      <c r="VAB12" s="46"/>
      <c r="VAC12" s="46"/>
      <c r="VAD12" s="46"/>
      <c r="VAE12" s="46"/>
      <c r="VAF12" s="46"/>
      <c r="VAG12" s="46"/>
      <c r="VAH12" s="46"/>
      <c r="VAI12" s="46"/>
      <c r="VAJ12" s="46"/>
      <c r="VAK12" s="46"/>
      <c r="VAL12" s="46"/>
      <c r="VAM12" s="46"/>
      <c r="VAN12" s="46"/>
      <c r="VAO12" s="46"/>
      <c r="VAP12" s="46"/>
      <c r="VAQ12" s="46"/>
      <c r="VAR12" s="46"/>
      <c r="VAS12" s="46"/>
      <c r="VAT12" s="46"/>
      <c r="VAU12" s="46"/>
      <c r="VAV12" s="46"/>
      <c r="VAW12" s="46"/>
      <c r="VAX12" s="46"/>
      <c r="VAY12" s="46"/>
      <c r="VAZ12" s="46"/>
      <c r="VBA12" s="46"/>
      <c r="VBB12" s="46"/>
      <c r="VBC12" s="46"/>
      <c r="VBD12" s="46"/>
      <c r="VBE12" s="46"/>
      <c r="VBF12" s="46"/>
      <c r="VBG12" s="46"/>
      <c r="VBH12" s="46"/>
      <c r="VBI12" s="46"/>
      <c r="VBJ12" s="46"/>
      <c r="VBK12" s="46"/>
      <c r="VBL12" s="46"/>
      <c r="VBM12" s="46"/>
      <c r="VBN12" s="46"/>
      <c r="VBO12" s="46"/>
      <c r="VBP12" s="46"/>
      <c r="VBQ12" s="46"/>
      <c r="VBR12" s="46"/>
      <c r="VBS12" s="46"/>
      <c r="VBT12" s="46"/>
      <c r="VBU12" s="46"/>
      <c r="VBV12" s="46"/>
      <c r="VBW12" s="46"/>
      <c r="VBX12" s="46"/>
      <c r="VBY12" s="46"/>
      <c r="VBZ12" s="46"/>
      <c r="VCA12" s="46"/>
      <c r="VCB12" s="46"/>
      <c r="VCC12" s="46"/>
      <c r="VCD12" s="46"/>
      <c r="VCE12" s="46"/>
      <c r="VCF12" s="46"/>
      <c r="VCG12" s="46"/>
      <c r="VCH12" s="46"/>
      <c r="VCI12" s="46"/>
      <c r="VCJ12" s="46"/>
      <c r="VCK12" s="46"/>
      <c r="VCL12" s="46"/>
      <c r="VCM12" s="46"/>
      <c r="VCN12" s="46"/>
      <c r="VCO12" s="46"/>
      <c r="VCP12" s="46"/>
      <c r="VCQ12" s="46"/>
      <c r="VCR12" s="46"/>
      <c r="VCS12" s="46"/>
      <c r="VCT12" s="46"/>
      <c r="VCU12" s="46"/>
      <c r="VCV12" s="46"/>
      <c r="VCW12" s="46"/>
      <c r="VCX12" s="46"/>
      <c r="VCY12" s="46"/>
      <c r="VCZ12" s="46"/>
      <c r="VDA12" s="46"/>
      <c r="VDB12" s="46"/>
      <c r="VDC12" s="46"/>
      <c r="VDD12" s="46"/>
      <c r="VDE12" s="46"/>
      <c r="VDF12" s="46"/>
      <c r="VDG12" s="46"/>
      <c r="VDH12" s="46"/>
      <c r="VDI12" s="46"/>
      <c r="VDJ12" s="46"/>
      <c r="VDK12" s="46"/>
      <c r="VDL12" s="46"/>
      <c r="VDM12" s="46"/>
      <c r="VDN12" s="46"/>
      <c r="VDO12" s="46"/>
      <c r="VDP12" s="46"/>
      <c r="VDQ12" s="46"/>
      <c r="VDR12" s="46"/>
      <c r="VDS12" s="46"/>
      <c r="VDT12" s="46"/>
      <c r="VDU12" s="46"/>
      <c r="VDV12" s="46"/>
      <c r="VDW12" s="46"/>
      <c r="VDX12" s="46"/>
      <c r="VDY12" s="46"/>
      <c r="VDZ12" s="46"/>
      <c r="VEA12" s="46"/>
      <c r="VEB12" s="46"/>
      <c r="VEC12" s="46"/>
      <c r="VED12" s="46"/>
      <c r="VEE12" s="46"/>
      <c r="VEF12" s="46"/>
      <c r="VEG12" s="46"/>
      <c r="VEH12" s="46"/>
      <c r="VEI12" s="46"/>
      <c r="VEJ12" s="46"/>
      <c r="VEK12" s="46"/>
      <c r="VEL12" s="46"/>
      <c r="VEM12" s="46"/>
      <c r="VEN12" s="46"/>
      <c r="VEO12" s="46"/>
      <c r="VEP12" s="46"/>
      <c r="VEQ12" s="46"/>
      <c r="VER12" s="46"/>
      <c r="VES12" s="46"/>
      <c r="VET12" s="46"/>
      <c r="VEU12" s="46"/>
      <c r="VEV12" s="46"/>
      <c r="VEW12" s="46"/>
      <c r="VEX12" s="46"/>
      <c r="VEY12" s="46"/>
      <c r="VEZ12" s="46"/>
      <c r="VFA12" s="46"/>
      <c r="VFB12" s="46"/>
      <c r="VFC12" s="46"/>
      <c r="VFD12" s="46"/>
      <c r="VFE12" s="46"/>
      <c r="VFF12" s="46"/>
      <c r="VFG12" s="46"/>
      <c r="VFH12" s="46"/>
      <c r="VFI12" s="46"/>
      <c r="VFJ12" s="46"/>
      <c r="VFK12" s="46"/>
      <c r="VFL12" s="46"/>
      <c r="VFM12" s="46"/>
      <c r="VFN12" s="46"/>
      <c r="VFO12" s="46"/>
      <c r="VFP12" s="46"/>
      <c r="VFQ12" s="46"/>
      <c r="VFR12" s="46"/>
      <c r="VFS12" s="46"/>
      <c r="VFT12" s="46"/>
      <c r="VFU12" s="46"/>
      <c r="VFV12" s="46"/>
      <c r="VFW12" s="46"/>
      <c r="VFX12" s="46"/>
      <c r="VFY12" s="46"/>
      <c r="VFZ12" s="46"/>
      <c r="VGA12" s="46"/>
      <c r="VGB12" s="46"/>
      <c r="VGC12" s="46"/>
      <c r="VGD12" s="46"/>
      <c r="VGE12" s="46"/>
      <c r="VGF12" s="46"/>
      <c r="VGG12" s="46"/>
      <c r="VGH12" s="46"/>
      <c r="VGI12" s="46"/>
      <c r="VGJ12" s="46"/>
      <c r="VGK12" s="46"/>
      <c r="VGL12" s="46"/>
      <c r="VGM12" s="46"/>
      <c r="VGN12" s="46"/>
      <c r="VGO12" s="46"/>
      <c r="VGP12" s="46"/>
      <c r="VGQ12" s="46"/>
      <c r="VGR12" s="46"/>
      <c r="VGS12" s="46"/>
      <c r="VGT12" s="46"/>
      <c r="VGU12" s="46"/>
      <c r="VGV12" s="46"/>
      <c r="VGW12" s="46"/>
      <c r="VGX12" s="46"/>
      <c r="VGY12" s="46"/>
      <c r="VGZ12" s="46"/>
      <c r="VHA12" s="46"/>
      <c r="VHB12" s="46"/>
      <c r="VHC12" s="46"/>
      <c r="VHD12" s="46"/>
      <c r="VHE12" s="46"/>
      <c r="VHF12" s="46"/>
      <c r="VHG12" s="46"/>
      <c r="VHH12" s="46"/>
      <c r="VHI12" s="46"/>
      <c r="VHJ12" s="46"/>
      <c r="VHK12" s="46"/>
      <c r="VHL12" s="46"/>
      <c r="VHM12" s="46"/>
      <c r="VHN12" s="46"/>
      <c r="VHO12" s="46"/>
      <c r="VHP12" s="46"/>
      <c r="VHQ12" s="46"/>
      <c r="VHR12" s="46"/>
      <c r="VHS12" s="46"/>
      <c r="VHT12" s="46"/>
      <c r="VHU12" s="46"/>
      <c r="VHV12" s="46"/>
      <c r="VHW12" s="46"/>
      <c r="VHX12" s="46"/>
      <c r="VHY12" s="46"/>
      <c r="VHZ12" s="46"/>
      <c r="VIA12" s="46"/>
      <c r="VIB12" s="46"/>
      <c r="VIC12" s="46"/>
      <c r="VID12" s="46"/>
      <c r="VIE12" s="46"/>
      <c r="VIF12" s="46"/>
      <c r="VIG12" s="46"/>
      <c r="VIH12" s="46"/>
      <c r="VII12" s="46"/>
      <c r="VIJ12" s="46"/>
      <c r="VIK12" s="46"/>
      <c r="VIL12" s="46"/>
      <c r="VIM12" s="46"/>
      <c r="VIN12" s="46"/>
      <c r="VIO12" s="46"/>
      <c r="VIP12" s="46"/>
      <c r="VIQ12" s="46"/>
      <c r="VIR12" s="46"/>
      <c r="VIS12" s="46"/>
      <c r="VIT12" s="46"/>
      <c r="VIU12" s="46"/>
      <c r="VIV12" s="46"/>
      <c r="VIW12" s="46"/>
      <c r="VIX12" s="46"/>
      <c r="VIY12" s="46"/>
      <c r="VIZ12" s="46"/>
      <c r="VJA12" s="46"/>
      <c r="VJB12" s="46"/>
      <c r="VJC12" s="46"/>
      <c r="VJD12" s="46"/>
      <c r="VJE12" s="46"/>
      <c r="VJF12" s="46"/>
      <c r="VJG12" s="46"/>
      <c r="VJH12" s="46"/>
      <c r="VJI12" s="46"/>
      <c r="VJJ12" s="46"/>
      <c r="VJK12" s="46"/>
      <c r="VJL12" s="46"/>
      <c r="VJM12" s="46"/>
      <c r="VJN12" s="46"/>
      <c r="VJO12" s="46"/>
      <c r="VJP12" s="46"/>
      <c r="VJQ12" s="46"/>
      <c r="VJR12" s="46"/>
      <c r="VJS12" s="46"/>
      <c r="VJT12" s="46"/>
      <c r="VJU12" s="46"/>
      <c r="VJV12" s="46"/>
      <c r="VJW12" s="46"/>
      <c r="VJX12" s="46"/>
      <c r="VJY12" s="46"/>
      <c r="VJZ12" s="46"/>
      <c r="VKA12" s="46"/>
      <c r="VKB12" s="46"/>
      <c r="VKC12" s="46"/>
      <c r="VKD12" s="46"/>
      <c r="VKE12" s="46"/>
      <c r="VKF12" s="46"/>
      <c r="VKG12" s="46"/>
      <c r="VKH12" s="46"/>
      <c r="VKI12" s="46"/>
      <c r="VKJ12" s="46"/>
      <c r="VKK12" s="46"/>
      <c r="VKL12" s="46"/>
      <c r="VKM12" s="46"/>
      <c r="VKN12" s="46"/>
      <c r="VKO12" s="46"/>
      <c r="VKP12" s="46"/>
      <c r="VKQ12" s="46"/>
      <c r="VKR12" s="46"/>
      <c r="VKS12" s="46"/>
      <c r="VKT12" s="46"/>
      <c r="VKU12" s="46"/>
      <c r="VKV12" s="46"/>
      <c r="VKW12" s="46"/>
      <c r="VKX12" s="46"/>
      <c r="VKY12" s="46"/>
      <c r="VKZ12" s="46"/>
      <c r="VLA12" s="46"/>
      <c r="VLB12" s="46"/>
      <c r="VLC12" s="46"/>
      <c r="VLD12" s="46"/>
      <c r="VLE12" s="46"/>
      <c r="VLF12" s="46"/>
      <c r="VLG12" s="46"/>
      <c r="VLH12" s="46"/>
      <c r="VLI12" s="46"/>
      <c r="VLJ12" s="46"/>
      <c r="VLK12" s="46"/>
      <c r="VLL12" s="46"/>
      <c r="VLM12" s="46"/>
      <c r="VLN12" s="46"/>
      <c r="VLO12" s="46"/>
      <c r="VLP12" s="46"/>
      <c r="VLQ12" s="46"/>
      <c r="VLR12" s="46"/>
      <c r="VLS12" s="46"/>
      <c r="VLT12" s="46"/>
      <c r="VLU12" s="46"/>
      <c r="VLV12" s="46"/>
      <c r="VLW12" s="46"/>
      <c r="VLX12" s="46"/>
      <c r="VLY12" s="46"/>
      <c r="VLZ12" s="46"/>
      <c r="VMA12" s="46"/>
      <c r="VMB12" s="46"/>
      <c r="VMC12" s="46"/>
      <c r="VMD12" s="46"/>
      <c r="VME12" s="46"/>
      <c r="VMF12" s="46"/>
      <c r="VMG12" s="46"/>
      <c r="VMH12" s="46"/>
      <c r="VMI12" s="46"/>
      <c r="VMJ12" s="46"/>
      <c r="VMK12" s="46"/>
      <c r="VML12" s="46"/>
      <c r="VMM12" s="46"/>
      <c r="VMN12" s="46"/>
      <c r="VMO12" s="46"/>
      <c r="VMP12" s="46"/>
      <c r="VMQ12" s="46"/>
      <c r="VMR12" s="46"/>
      <c r="VMS12" s="46"/>
      <c r="VMT12" s="46"/>
      <c r="VMU12" s="46"/>
      <c r="VMV12" s="46"/>
      <c r="VMW12" s="46"/>
      <c r="VMX12" s="46"/>
      <c r="VMY12" s="46"/>
      <c r="VMZ12" s="46"/>
      <c r="VNA12" s="46"/>
      <c r="VNB12" s="46"/>
      <c r="VNC12" s="46"/>
      <c r="VND12" s="46"/>
      <c r="VNE12" s="46"/>
      <c r="VNF12" s="46"/>
      <c r="VNG12" s="46"/>
      <c r="VNH12" s="46"/>
      <c r="VNI12" s="46"/>
      <c r="VNJ12" s="46"/>
      <c r="VNK12" s="46"/>
      <c r="VNL12" s="46"/>
      <c r="VNM12" s="46"/>
      <c r="VNN12" s="46"/>
      <c r="VNO12" s="46"/>
      <c r="VNP12" s="46"/>
      <c r="VNQ12" s="46"/>
      <c r="VNR12" s="46"/>
      <c r="VNS12" s="46"/>
      <c r="VNT12" s="46"/>
      <c r="VNU12" s="46"/>
      <c r="VNV12" s="46"/>
      <c r="VNW12" s="46"/>
      <c r="VNX12" s="46"/>
      <c r="VNY12" s="46"/>
      <c r="VNZ12" s="46"/>
      <c r="VOA12" s="46"/>
      <c r="VOB12" s="46"/>
      <c r="VOC12" s="46"/>
      <c r="VOD12" s="46"/>
      <c r="VOE12" s="46"/>
      <c r="VOF12" s="46"/>
      <c r="VOG12" s="46"/>
      <c r="VOH12" s="46"/>
      <c r="VOI12" s="46"/>
      <c r="VOJ12" s="46"/>
      <c r="VOK12" s="46"/>
      <c r="VOL12" s="46"/>
      <c r="VOM12" s="46"/>
      <c r="VON12" s="46"/>
      <c r="VOO12" s="46"/>
      <c r="VOP12" s="46"/>
      <c r="VOQ12" s="46"/>
      <c r="VOR12" s="46"/>
      <c r="VOS12" s="46"/>
      <c r="VOT12" s="46"/>
      <c r="VOU12" s="46"/>
      <c r="VOV12" s="46"/>
      <c r="VOW12" s="46"/>
      <c r="VOX12" s="46"/>
      <c r="VOY12" s="46"/>
      <c r="VOZ12" s="46"/>
      <c r="VPA12" s="46"/>
      <c r="VPB12" s="46"/>
      <c r="VPC12" s="46"/>
      <c r="VPD12" s="46"/>
      <c r="VPE12" s="46"/>
      <c r="VPF12" s="46"/>
      <c r="VPG12" s="46"/>
      <c r="VPH12" s="46"/>
      <c r="VPI12" s="46"/>
      <c r="VPJ12" s="46"/>
      <c r="VPK12" s="46"/>
      <c r="VPL12" s="46"/>
      <c r="VPM12" s="46"/>
      <c r="VPN12" s="46"/>
      <c r="VPO12" s="46"/>
      <c r="VPP12" s="46"/>
      <c r="VPQ12" s="46"/>
      <c r="VPR12" s="46"/>
      <c r="VPS12" s="46"/>
      <c r="VPT12" s="46"/>
      <c r="VPU12" s="46"/>
      <c r="VPV12" s="46"/>
      <c r="VPW12" s="46"/>
      <c r="VPX12" s="46"/>
      <c r="VPY12" s="46"/>
      <c r="VPZ12" s="46"/>
      <c r="VQA12" s="46"/>
      <c r="VQB12" s="46"/>
      <c r="VQC12" s="46"/>
      <c r="VQD12" s="46"/>
      <c r="VQE12" s="46"/>
      <c r="VQF12" s="46"/>
      <c r="VQG12" s="46"/>
      <c r="VQH12" s="46"/>
      <c r="VQI12" s="46"/>
      <c r="VQJ12" s="46"/>
      <c r="VQK12" s="46"/>
      <c r="VQL12" s="46"/>
      <c r="VQM12" s="46"/>
      <c r="VQN12" s="46"/>
      <c r="VQO12" s="46"/>
      <c r="VQP12" s="46"/>
      <c r="VQQ12" s="46"/>
      <c r="VQR12" s="46"/>
      <c r="VQS12" s="46"/>
      <c r="VQT12" s="46"/>
      <c r="VQU12" s="46"/>
      <c r="VQV12" s="46"/>
      <c r="VQW12" s="46"/>
      <c r="VQX12" s="46"/>
      <c r="VQY12" s="46"/>
      <c r="VQZ12" s="46"/>
      <c r="VRA12" s="46"/>
      <c r="VRB12" s="46"/>
      <c r="VRC12" s="46"/>
      <c r="VRD12" s="46"/>
      <c r="VRE12" s="46"/>
      <c r="VRF12" s="46"/>
      <c r="VRG12" s="46"/>
      <c r="VRH12" s="46"/>
      <c r="VRI12" s="46"/>
      <c r="VRJ12" s="46"/>
      <c r="VRK12" s="46"/>
      <c r="VRL12" s="46"/>
      <c r="VRM12" s="46"/>
      <c r="VRN12" s="46"/>
      <c r="VRO12" s="46"/>
      <c r="VRP12" s="46"/>
      <c r="VRQ12" s="46"/>
      <c r="VRR12" s="46"/>
      <c r="VRS12" s="46"/>
      <c r="VRT12" s="46"/>
      <c r="VRU12" s="46"/>
      <c r="VRV12" s="46"/>
      <c r="VRW12" s="46"/>
      <c r="VRX12" s="46"/>
      <c r="VRY12" s="46"/>
      <c r="VRZ12" s="46"/>
      <c r="VSA12" s="46"/>
      <c r="VSB12" s="46"/>
      <c r="VSC12" s="46"/>
      <c r="VSD12" s="46"/>
      <c r="VSE12" s="46"/>
      <c r="VSF12" s="46"/>
      <c r="VSG12" s="46"/>
      <c r="VSH12" s="46"/>
      <c r="VSI12" s="46"/>
      <c r="VSJ12" s="46"/>
      <c r="VSK12" s="46"/>
      <c r="VSL12" s="46"/>
      <c r="VSM12" s="46"/>
      <c r="VSN12" s="46"/>
      <c r="VSO12" s="46"/>
      <c r="VSP12" s="46"/>
      <c r="VSQ12" s="46"/>
      <c r="VSR12" s="46"/>
      <c r="VSS12" s="46"/>
      <c r="VST12" s="46"/>
      <c r="VSU12" s="46"/>
      <c r="VSV12" s="46"/>
      <c r="VSW12" s="46"/>
      <c r="VSX12" s="46"/>
      <c r="VSY12" s="46"/>
      <c r="VSZ12" s="46"/>
      <c r="VTA12" s="46"/>
      <c r="VTB12" s="46"/>
      <c r="VTC12" s="46"/>
      <c r="VTD12" s="46"/>
      <c r="VTE12" s="46"/>
      <c r="VTF12" s="46"/>
      <c r="VTG12" s="46"/>
      <c r="VTH12" s="46"/>
      <c r="VTI12" s="46"/>
      <c r="VTJ12" s="46"/>
      <c r="VTK12" s="46"/>
      <c r="VTL12" s="46"/>
      <c r="VTM12" s="46"/>
      <c r="VTN12" s="46"/>
      <c r="VTO12" s="46"/>
      <c r="VTP12" s="46"/>
      <c r="VTQ12" s="46"/>
      <c r="VTR12" s="46"/>
      <c r="VTS12" s="46"/>
      <c r="VTT12" s="46"/>
      <c r="VTU12" s="46"/>
      <c r="VTV12" s="46"/>
      <c r="VTW12" s="46"/>
      <c r="VTX12" s="46"/>
      <c r="VTY12" s="46"/>
      <c r="VTZ12" s="46"/>
      <c r="VUA12" s="46"/>
      <c r="VUB12" s="46"/>
      <c r="VUC12" s="46"/>
      <c r="VUD12" s="46"/>
      <c r="VUE12" s="46"/>
      <c r="VUF12" s="46"/>
      <c r="VUG12" s="46"/>
      <c r="VUH12" s="46"/>
      <c r="VUI12" s="46"/>
      <c r="VUJ12" s="46"/>
      <c r="VUK12" s="46"/>
      <c r="VUL12" s="46"/>
      <c r="VUM12" s="46"/>
      <c r="VUN12" s="46"/>
      <c r="VUO12" s="46"/>
      <c r="VUP12" s="46"/>
      <c r="VUQ12" s="46"/>
      <c r="VUR12" s="46"/>
      <c r="VUS12" s="46"/>
      <c r="VUT12" s="46"/>
      <c r="VUU12" s="46"/>
      <c r="VUV12" s="46"/>
      <c r="VUW12" s="46"/>
      <c r="VUX12" s="46"/>
      <c r="VUY12" s="46"/>
      <c r="VUZ12" s="46"/>
      <c r="VVA12" s="46"/>
      <c r="VVB12" s="46"/>
      <c r="VVC12" s="46"/>
      <c r="VVD12" s="46"/>
      <c r="VVE12" s="46"/>
      <c r="VVF12" s="46"/>
      <c r="VVG12" s="46"/>
      <c r="VVH12" s="46"/>
      <c r="VVI12" s="46"/>
      <c r="VVJ12" s="46"/>
      <c r="VVK12" s="46"/>
      <c r="VVL12" s="46"/>
      <c r="VVM12" s="46"/>
      <c r="VVN12" s="46"/>
      <c r="VVO12" s="46"/>
      <c r="VVP12" s="46"/>
      <c r="VVQ12" s="46"/>
      <c r="VVR12" s="46"/>
      <c r="VVS12" s="46"/>
      <c r="VVT12" s="46"/>
      <c r="VVU12" s="46"/>
      <c r="VVV12" s="46"/>
      <c r="VVW12" s="46"/>
      <c r="VVX12" s="46"/>
      <c r="VVY12" s="46"/>
      <c r="VVZ12" s="46"/>
      <c r="VWA12" s="46"/>
      <c r="VWB12" s="46"/>
      <c r="VWC12" s="46"/>
      <c r="VWD12" s="46"/>
      <c r="VWE12" s="46"/>
      <c r="VWF12" s="46"/>
      <c r="VWG12" s="46"/>
      <c r="VWH12" s="46"/>
      <c r="VWI12" s="46"/>
      <c r="VWJ12" s="46"/>
      <c r="VWK12" s="46"/>
      <c r="VWL12" s="46"/>
      <c r="VWM12" s="46"/>
      <c r="VWN12" s="46"/>
      <c r="VWO12" s="46"/>
      <c r="VWP12" s="46"/>
      <c r="VWQ12" s="46"/>
      <c r="VWR12" s="46"/>
      <c r="VWS12" s="46"/>
      <c r="VWT12" s="46"/>
      <c r="VWU12" s="46"/>
      <c r="VWV12" s="46"/>
      <c r="VWW12" s="46"/>
      <c r="VWX12" s="46"/>
      <c r="VWY12" s="46"/>
      <c r="VWZ12" s="46"/>
      <c r="VXA12" s="46"/>
      <c r="VXB12" s="46"/>
      <c r="VXC12" s="46"/>
      <c r="VXD12" s="46"/>
      <c r="VXE12" s="46"/>
      <c r="VXF12" s="46"/>
      <c r="VXG12" s="46"/>
      <c r="VXH12" s="46"/>
      <c r="VXI12" s="46"/>
      <c r="VXJ12" s="46"/>
      <c r="VXK12" s="46"/>
      <c r="VXL12" s="46"/>
      <c r="VXM12" s="46"/>
      <c r="VXN12" s="46"/>
      <c r="VXO12" s="46"/>
      <c r="VXP12" s="46"/>
      <c r="VXQ12" s="46"/>
      <c r="VXR12" s="46"/>
      <c r="VXS12" s="46"/>
      <c r="VXT12" s="46"/>
      <c r="VXU12" s="46"/>
      <c r="VXV12" s="46"/>
      <c r="VXW12" s="46"/>
      <c r="VXX12" s="46"/>
      <c r="VXY12" s="46"/>
      <c r="VXZ12" s="46"/>
      <c r="VYA12" s="46"/>
      <c r="VYB12" s="46"/>
      <c r="VYC12" s="46"/>
      <c r="VYD12" s="46"/>
      <c r="VYE12" s="46"/>
      <c r="VYF12" s="46"/>
      <c r="VYG12" s="46"/>
      <c r="VYH12" s="46"/>
      <c r="VYI12" s="46"/>
      <c r="VYJ12" s="46"/>
      <c r="VYK12" s="46"/>
      <c r="VYL12" s="46"/>
      <c r="VYM12" s="46"/>
      <c r="VYN12" s="46"/>
      <c r="VYO12" s="46"/>
      <c r="VYP12" s="46"/>
      <c r="VYQ12" s="46"/>
      <c r="VYR12" s="46"/>
      <c r="VYS12" s="46"/>
      <c r="VYT12" s="46"/>
      <c r="VYU12" s="46"/>
      <c r="VYV12" s="46"/>
      <c r="VYW12" s="46"/>
      <c r="VYX12" s="46"/>
      <c r="VYY12" s="46"/>
      <c r="VYZ12" s="46"/>
      <c r="VZA12" s="46"/>
      <c r="VZB12" s="46"/>
      <c r="VZC12" s="46"/>
      <c r="VZD12" s="46"/>
      <c r="VZE12" s="46"/>
      <c r="VZF12" s="46"/>
      <c r="VZG12" s="46"/>
      <c r="VZH12" s="46"/>
      <c r="VZI12" s="46"/>
      <c r="VZJ12" s="46"/>
      <c r="VZK12" s="46"/>
      <c r="VZL12" s="46"/>
      <c r="VZM12" s="46"/>
      <c r="VZN12" s="46"/>
      <c r="VZO12" s="46"/>
      <c r="VZP12" s="46"/>
      <c r="VZQ12" s="46"/>
      <c r="VZR12" s="46"/>
      <c r="VZS12" s="46"/>
      <c r="VZT12" s="46"/>
      <c r="VZU12" s="46"/>
      <c r="VZV12" s="46"/>
      <c r="VZW12" s="46"/>
      <c r="VZX12" s="46"/>
      <c r="VZY12" s="46"/>
      <c r="VZZ12" s="46"/>
      <c r="WAA12" s="46"/>
      <c r="WAB12" s="46"/>
      <c r="WAC12" s="46"/>
      <c r="WAD12" s="46"/>
      <c r="WAE12" s="46"/>
      <c r="WAF12" s="46"/>
      <c r="WAG12" s="46"/>
      <c r="WAH12" s="46"/>
      <c r="WAI12" s="46"/>
      <c r="WAJ12" s="46"/>
      <c r="WAK12" s="46"/>
      <c r="WAL12" s="46"/>
      <c r="WAM12" s="46"/>
      <c r="WAN12" s="46"/>
      <c r="WAO12" s="46"/>
      <c r="WAP12" s="46"/>
      <c r="WAQ12" s="46"/>
      <c r="WAR12" s="46"/>
      <c r="WAS12" s="46"/>
      <c r="WAT12" s="46"/>
      <c r="WAU12" s="46"/>
      <c r="WAV12" s="46"/>
      <c r="WAW12" s="46"/>
      <c r="WAX12" s="46"/>
      <c r="WAY12" s="46"/>
      <c r="WAZ12" s="46"/>
      <c r="WBA12" s="46"/>
      <c r="WBB12" s="46"/>
      <c r="WBC12" s="46"/>
      <c r="WBD12" s="46"/>
      <c r="WBE12" s="46"/>
      <c r="WBF12" s="46"/>
      <c r="WBG12" s="46"/>
      <c r="WBH12" s="46"/>
      <c r="WBI12" s="46"/>
      <c r="WBJ12" s="46"/>
      <c r="WBK12" s="46"/>
      <c r="WBL12" s="46"/>
      <c r="WBM12" s="46"/>
      <c r="WBN12" s="46"/>
      <c r="WBO12" s="46"/>
      <c r="WBP12" s="46"/>
      <c r="WBQ12" s="46"/>
      <c r="WBR12" s="46"/>
      <c r="WBS12" s="46"/>
      <c r="WBT12" s="46"/>
      <c r="WBU12" s="46"/>
      <c r="WBV12" s="46"/>
      <c r="WBW12" s="46"/>
      <c r="WBX12" s="46"/>
      <c r="WBY12" s="46"/>
      <c r="WBZ12" s="46"/>
      <c r="WCA12" s="46"/>
      <c r="WCB12" s="46"/>
      <c r="WCC12" s="46"/>
      <c r="WCD12" s="46"/>
      <c r="WCE12" s="46"/>
      <c r="WCF12" s="46"/>
      <c r="WCG12" s="46"/>
      <c r="WCH12" s="46"/>
      <c r="WCI12" s="46"/>
      <c r="WCJ12" s="46"/>
      <c r="WCK12" s="46"/>
      <c r="WCL12" s="46"/>
      <c r="WCM12" s="46"/>
      <c r="WCN12" s="46"/>
      <c r="WCO12" s="46"/>
      <c r="WCP12" s="46"/>
      <c r="WCQ12" s="46"/>
      <c r="WCR12" s="46"/>
      <c r="WCS12" s="46"/>
      <c r="WCT12" s="46"/>
      <c r="WCU12" s="46"/>
      <c r="WCV12" s="46"/>
      <c r="WCW12" s="46"/>
      <c r="WCX12" s="46"/>
      <c r="WCY12" s="46"/>
      <c r="WCZ12" s="46"/>
      <c r="WDA12" s="46"/>
      <c r="WDB12" s="46"/>
      <c r="WDC12" s="46"/>
      <c r="WDD12" s="46"/>
      <c r="WDE12" s="46"/>
      <c r="WDF12" s="46"/>
      <c r="WDG12" s="46"/>
      <c r="WDH12" s="46"/>
      <c r="WDI12" s="46"/>
      <c r="WDJ12" s="46"/>
      <c r="WDK12" s="46"/>
      <c r="WDL12" s="46"/>
      <c r="WDM12" s="46"/>
      <c r="WDN12" s="46"/>
      <c r="WDO12" s="46"/>
      <c r="WDP12" s="46"/>
      <c r="WDQ12" s="46"/>
      <c r="WDR12" s="46"/>
      <c r="WDS12" s="46"/>
      <c r="WDT12" s="46"/>
      <c r="WDU12" s="46"/>
      <c r="WDV12" s="46"/>
      <c r="WDW12" s="46"/>
      <c r="WDX12" s="46"/>
      <c r="WDY12" s="46"/>
      <c r="WDZ12" s="46"/>
      <c r="WEA12" s="46"/>
      <c r="WEB12" s="46"/>
      <c r="WEC12" s="46"/>
      <c r="WED12" s="46"/>
      <c r="WEE12" s="46"/>
      <c r="WEF12" s="46"/>
      <c r="WEG12" s="46"/>
      <c r="WEH12" s="46"/>
      <c r="WEI12" s="46"/>
      <c r="WEJ12" s="46"/>
      <c r="WEK12" s="46"/>
      <c r="WEL12" s="46"/>
      <c r="WEM12" s="46"/>
      <c r="WEN12" s="46"/>
      <c r="WEO12" s="46"/>
      <c r="WEP12" s="46"/>
      <c r="WEQ12" s="46"/>
      <c r="WER12" s="46"/>
      <c r="WES12" s="46"/>
      <c r="WET12" s="46"/>
      <c r="WEU12" s="46"/>
      <c r="WEV12" s="46"/>
      <c r="WEW12" s="46"/>
      <c r="WEX12" s="46"/>
      <c r="WEY12" s="46"/>
      <c r="WEZ12" s="46"/>
      <c r="WFA12" s="46"/>
      <c r="WFB12" s="46"/>
      <c r="WFC12" s="46"/>
      <c r="WFD12" s="46"/>
      <c r="WFE12" s="46"/>
      <c r="WFF12" s="46"/>
      <c r="WFG12" s="46"/>
      <c r="WFH12" s="46"/>
      <c r="WFI12" s="46"/>
      <c r="WFJ12" s="46"/>
      <c r="WFK12" s="46"/>
      <c r="WFL12" s="46"/>
      <c r="WFM12" s="46"/>
      <c r="WFN12" s="46"/>
      <c r="WFO12" s="46"/>
      <c r="WFP12" s="46"/>
      <c r="WFQ12" s="46"/>
      <c r="WFR12" s="46"/>
      <c r="WFS12" s="46"/>
      <c r="WFT12" s="46"/>
      <c r="WFU12" s="46"/>
      <c r="WFV12" s="46"/>
      <c r="WFW12" s="46"/>
      <c r="WFX12" s="46"/>
      <c r="WFY12" s="46"/>
      <c r="WFZ12" s="46"/>
      <c r="WGA12" s="46"/>
      <c r="WGB12" s="46"/>
      <c r="WGC12" s="46"/>
      <c r="WGD12" s="46"/>
      <c r="WGE12" s="46"/>
      <c r="WGF12" s="46"/>
      <c r="WGG12" s="46"/>
      <c r="WGH12" s="46"/>
      <c r="WGI12" s="46"/>
      <c r="WGJ12" s="46"/>
      <c r="WGK12" s="46"/>
      <c r="WGL12" s="46"/>
      <c r="WGM12" s="46"/>
      <c r="WGN12" s="46"/>
      <c r="WGO12" s="46"/>
      <c r="WGP12" s="46"/>
      <c r="WGQ12" s="46"/>
      <c r="WGR12" s="46"/>
      <c r="WGS12" s="46"/>
      <c r="WGT12" s="46"/>
      <c r="WGU12" s="46"/>
      <c r="WGV12" s="46"/>
      <c r="WGW12" s="46"/>
      <c r="WGX12" s="46"/>
      <c r="WGY12" s="46"/>
      <c r="WGZ12" s="46"/>
      <c r="WHA12" s="46"/>
      <c r="WHB12" s="46"/>
      <c r="WHC12" s="46"/>
      <c r="WHD12" s="46"/>
      <c r="WHE12" s="46"/>
      <c r="WHF12" s="46"/>
      <c r="WHG12" s="46"/>
      <c r="WHH12" s="46"/>
      <c r="WHI12" s="46"/>
      <c r="WHJ12" s="46"/>
      <c r="WHK12" s="46"/>
      <c r="WHL12" s="46"/>
      <c r="WHM12" s="46"/>
      <c r="WHN12" s="46"/>
      <c r="WHO12" s="46"/>
      <c r="WHP12" s="46"/>
      <c r="WHQ12" s="46"/>
      <c r="WHR12" s="46"/>
      <c r="WHS12" s="46"/>
      <c r="WHT12" s="46"/>
      <c r="WHU12" s="46"/>
      <c r="WHV12" s="46"/>
      <c r="WHW12" s="46"/>
      <c r="WHX12" s="46"/>
      <c r="WHY12" s="46"/>
      <c r="WHZ12" s="46"/>
      <c r="WIA12" s="46"/>
      <c r="WIB12" s="46"/>
      <c r="WIC12" s="46"/>
      <c r="WID12" s="46"/>
      <c r="WIE12" s="46"/>
      <c r="WIF12" s="46"/>
      <c r="WIG12" s="46"/>
      <c r="WIH12" s="46"/>
      <c r="WII12" s="46"/>
      <c r="WIJ12" s="46"/>
      <c r="WIK12" s="46"/>
      <c r="WIL12" s="46"/>
      <c r="WIM12" s="46"/>
      <c r="WIN12" s="46"/>
      <c r="WIO12" s="46"/>
      <c r="WIP12" s="46"/>
      <c r="WIQ12" s="46"/>
      <c r="WIR12" s="46"/>
      <c r="WIS12" s="46"/>
      <c r="WIT12" s="46"/>
      <c r="WIU12" s="46"/>
      <c r="WIV12" s="46"/>
      <c r="WIW12" s="46"/>
      <c r="WIX12" s="46"/>
      <c r="WIY12" s="46"/>
      <c r="WIZ12" s="46"/>
      <c r="WJA12" s="46"/>
      <c r="WJB12" s="46"/>
      <c r="WJC12" s="46"/>
      <c r="WJD12" s="46"/>
      <c r="WJE12" s="46"/>
      <c r="WJF12" s="46"/>
      <c r="WJG12" s="46"/>
      <c r="WJH12" s="46"/>
      <c r="WJI12" s="46"/>
      <c r="WJJ12" s="46"/>
      <c r="WJK12" s="46"/>
      <c r="WJL12" s="46"/>
      <c r="WJM12" s="46"/>
      <c r="WJN12" s="46"/>
      <c r="WJO12" s="46"/>
      <c r="WJP12" s="46"/>
      <c r="WJQ12" s="46"/>
      <c r="WJR12" s="46"/>
      <c r="WJS12" s="46"/>
      <c r="WJT12" s="46"/>
      <c r="WJU12" s="46"/>
      <c r="WJV12" s="46"/>
      <c r="WJW12" s="46"/>
      <c r="WJX12" s="46"/>
      <c r="WJY12" s="46"/>
      <c r="WJZ12" s="46"/>
      <c r="WKA12" s="46"/>
      <c r="WKB12" s="46"/>
      <c r="WKC12" s="46"/>
      <c r="WKD12" s="46"/>
      <c r="WKE12" s="46"/>
      <c r="WKF12" s="46"/>
      <c r="WKG12" s="46"/>
      <c r="WKH12" s="46"/>
      <c r="WKI12" s="46"/>
      <c r="WKJ12" s="46"/>
      <c r="WKK12" s="46"/>
      <c r="WKL12" s="46"/>
      <c r="WKM12" s="46"/>
      <c r="WKN12" s="46"/>
      <c r="WKO12" s="46"/>
      <c r="WKP12" s="46"/>
      <c r="WKQ12" s="46"/>
      <c r="WKR12" s="46"/>
      <c r="WKS12" s="46"/>
      <c r="WKT12" s="46"/>
      <c r="WKU12" s="46"/>
      <c r="WKV12" s="46"/>
      <c r="WKW12" s="46"/>
      <c r="WKX12" s="46"/>
      <c r="WKY12" s="46"/>
      <c r="WKZ12" s="46"/>
      <c r="WLA12" s="46"/>
      <c r="WLB12" s="46"/>
      <c r="WLC12" s="46"/>
      <c r="WLD12" s="46"/>
      <c r="WLE12" s="46"/>
      <c r="WLF12" s="46"/>
      <c r="WLG12" s="46"/>
      <c r="WLH12" s="46"/>
      <c r="WLI12" s="46"/>
      <c r="WLJ12" s="46"/>
      <c r="WLK12" s="46"/>
      <c r="WLL12" s="46"/>
      <c r="WLM12" s="46"/>
      <c r="WLN12" s="46"/>
      <c r="WLO12" s="46"/>
      <c r="WLP12" s="46"/>
      <c r="WLQ12" s="46"/>
      <c r="WLR12" s="46"/>
      <c r="WLS12" s="46"/>
      <c r="WLT12" s="46"/>
      <c r="WLU12" s="46"/>
      <c r="WLV12" s="46"/>
      <c r="WLW12" s="46"/>
      <c r="WLX12" s="46"/>
      <c r="WLY12" s="46"/>
      <c r="WLZ12" s="46"/>
      <c r="WMA12" s="46"/>
      <c r="WMB12" s="46"/>
      <c r="WMC12" s="46"/>
      <c r="WMD12" s="46"/>
      <c r="WME12" s="46"/>
      <c r="WMF12" s="46"/>
      <c r="WMG12" s="46"/>
      <c r="WMH12" s="46"/>
      <c r="WMI12" s="46"/>
      <c r="WMJ12" s="46"/>
      <c r="WMK12" s="46"/>
      <c r="WML12" s="46"/>
      <c r="WMM12" s="46"/>
      <c r="WMN12" s="46"/>
      <c r="WMO12" s="46"/>
      <c r="WMP12" s="46"/>
      <c r="WMQ12" s="46"/>
      <c r="WMR12" s="46"/>
      <c r="WMS12" s="46"/>
      <c r="WMT12" s="46"/>
      <c r="WMU12" s="46"/>
      <c r="WMV12" s="46"/>
      <c r="WMW12" s="46"/>
      <c r="WMX12" s="46"/>
      <c r="WMY12" s="46"/>
      <c r="WMZ12" s="46"/>
      <c r="WNA12" s="46"/>
      <c r="WNB12" s="46"/>
      <c r="WNC12" s="46"/>
      <c r="WND12" s="46"/>
      <c r="WNE12" s="46"/>
      <c r="WNF12" s="46"/>
      <c r="WNG12" s="46"/>
      <c r="WNH12" s="46"/>
      <c r="WNI12" s="46"/>
      <c r="WNJ12" s="46"/>
      <c r="WNK12" s="46"/>
      <c r="WNL12" s="46"/>
      <c r="WNM12" s="46"/>
      <c r="WNN12" s="46"/>
      <c r="WNO12" s="46"/>
      <c r="WNP12" s="46"/>
      <c r="WNQ12" s="46"/>
      <c r="WNR12" s="46"/>
      <c r="WNS12" s="46"/>
      <c r="WNT12" s="46"/>
      <c r="WNU12" s="46"/>
      <c r="WNV12" s="46"/>
      <c r="WNW12" s="46"/>
      <c r="WNX12" s="46"/>
      <c r="WNY12" s="46"/>
      <c r="WNZ12" s="46"/>
      <c r="WOA12" s="46"/>
      <c r="WOB12" s="46"/>
      <c r="WOC12" s="46"/>
      <c r="WOD12" s="46"/>
      <c r="WOE12" s="46"/>
      <c r="WOF12" s="46"/>
      <c r="WOG12" s="46"/>
      <c r="WOH12" s="46"/>
      <c r="WOI12" s="46"/>
      <c r="WOJ12" s="46"/>
      <c r="WOK12" s="46"/>
      <c r="WOL12" s="46"/>
      <c r="WOM12" s="46"/>
      <c r="WON12" s="46"/>
      <c r="WOO12" s="46"/>
      <c r="WOP12" s="46"/>
      <c r="WOQ12" s="46"/>
      <c r="WOR12" s="46"/>
      <c r="WOS12" s="46"/>
      <c r="WOT12" s="46"/>
      <c r="WOU12" s="46"/>
      <c r="WOV12" s="46"/>
      <c r="WOW12" s="46"/>
      <c r="WOX12" s="46"/>
      <c r="WOY12" s="46"/>
      <c r="WOZ12" s="46"/>
      <c r="WPA12" s="46"/>
      <c r="WPB12" s="46"/>
      <c r="WPC12" s="46"/>
      <c r="WPD12" s="46"/>
      <c r="WPE12" s="46"/>
      <c r="WPF12" s="46"/>
      <c r="WPG12" s="46"/>
      <c r="WPH12" s="46"/>
      <c r="WPI12" s="46"/>
      <c r="WPJ12" s="46"/>
      <c r="WPK12" s="46"/>
      <c r="WPL12" s="46"/>
      <c r="WPM12" s="46"/>
      <c r="WPN12" s="46"/>
      <c r="WPO12" s="46"/>
      <c r="WPP12" s="46"/>
      <c r="WPQ12" s="46"/>
      <c r="WPR12" s="46"/>
      <c r="WPS12" s="46"/>
      <c r="WPT12" s="46"/>
      <c r="WPU12" s="46"/>
      <c r="WPV12" s="46"/>
      <c r="WPW12" s="46"/>
      <c r="WPX12" s="46"/>
      <c r="WPY12" s="46"/>
      <c r="WPZ12" s="46"/>
      <c r="WQA12" s="46"/>
      <c r="WQB12" s="46"/>
      <c r="WQC12" s="46"/>
      <c r="WQD12" s="46"/>
      <c r="WQE12" s="46"/>
      <c r="WQF12" s="46"/>
      <c r="WQG12" s="46"/>
      <c r="WQH12" s="46"/>
      <c r="WQI12" s="46"/>
      <c r="WQJ12" s="46"/>
      <c r="WQK12" s="46"/>
      <c r="WQL12" s="46"/>
      <c r="WQM12" s="46"/>
      <c r="WQN12" s="46"/>
      <c r="WQO12" s="46"/>
      <c r="WQP12" s="46"/>
      <c r="WQQ12" s="46"/>
      <c r="WQR12" s="46"/>
      <c r="WQS12" s="46"/>
      <c r="WQT12" s="46"/>
      <c r="WQU12" s="46"/>
      <c r="WQV12" s="46"/>
      <c r="WQW12" s="46"/>
      <c r="WQX12" s="46"/>
      <c r="WQY12" s="46"/>
      <c r="WQZ12" s="46"/>
      <c r="WRA12" s="46"/>
      <c r="WRB12" s="46"/>
      <c r="WRC12" s="46"/>
      <c r="WRD12" s="46"/>
      <c r="WRE12" s="46"/>
      <c r="WRF12" s="46"/>
      <c r="WRG12" s="46"/>
      <c r="WRH12" s="46"/>
      <c r="WRI12" s="46"/>
      <c r="WRJ12" s="46"/>
      <c r="WRK12" s="46"/>
      <c r="WRL12" s="46"/>
      <c r="WRM12" s="46"/>
      <c r="WRN12" s="46"/>
      <c r="WRO12" s="46"/>
      <c r="WRP12" s="46"/>
      <c r="WRQ12" s="46"/>
      <c r="WRR12" s="46"/>
      <c r="WRS12" s="46"/>
      <c r="WRT12" s="46"/>
      <c r="WRU12" s="46"/>
      <c r="WRV12" s="46"/>
      <c r="WRW12" s="46"/>
      <c r="WRX12" s="46"/>
      <c r="WRY12" s="46"/>
      <c r="WRZ12" s="46"/>
      <c r="WSA12" s="46"/>
      <c r="WSB12" s="46"/>
      <c r="WSC12" s="46"/>
      <c r="WSD12" s="46"/>
      <c r="WSE12" s="46"/>
      <c r="WSF12" s="46"/>
      <c r="WSG12" s="46"/>
      <c r="WSH12" s="46"/>
      <c r="WSI12" s="46"/>
      <c r="WSJ12" s="46"/>
      <c r="WSK12" s="46"/>
      <c r="WSL12" s="46"/>
      <c r="WSM12" s="46"/>
      <c r="WSN12" s="46"/>
      <c r="WSO12" s="46"/>
      <c r="WSP12" s="46"/>
      <c r="WSQ12" s="46"/>
      <c r="WSR12" s="46"/>
      <c r="WSS12" s="46"/>
      <c r="WST12" s="46"/>
      <c r="WSU12" s="46"/>
      <c r="WSV12" s="46"/>
      <c r="WSW12" s="46"/>
      <c r="WSX12" s="46"/>
      <c r="WSY12" s="46"/>
      <c r="WSZ12" s="46"/>
      <c r="WTA12" s="46"/>
      <c r="WTB12" s="46"/>
      <c r="WTC12" s="46"/>
      <c r="WTD12" s="46"/>
      <c r="WTE12" s="46"/>
      <c r="WTF12" s="46"/>
      <c r="WTG12" s="46"/>
      <c r="WTH12" s="46"/>
      <c r="WTI12" s="46"/>
      <c r="WTJ12" s="46"/>
      <c r="WTK12" s="46"/>
      <c r="WTL12" s="46"/>
      <c r="WTM12" s="46"/>
      <c r="WTN12" s="46"/>
      <c r="WTO12" s="46"/>
      <c r="WTP12" s="46"/>
      <c r="WTQ12" s="46"/>
      <c r="WTR12" s="46"/>
      <c r="WTS12" s="46"/>
      <c r="WTT12" s="46"/>
      <c r="WTU12" s="46"/>
      <c r="WTV12" s="46"/>
      <c r="WTW12" s="46"/>
      <c r="WTX12" s="46"/>
      <c r="WTY12" s="46"/>
      <c r="WTZ12" s="46"/>
      <c r="WUA12" s="46"/>
      <c r="WUB12" s="46"/>
      <c r="WUC12" s="46"/>
      <c r="WUD12" s="46"/>
      <c r="WUE12" s="46"/>
      <c r="WUF12" s="46"/>
      <c r="WUG12" s="46"/>
      <c r="WUH12" s="46"/>
      <c r="WUI12" s="46"/>
      <c r="WUJ12" s="46"/>
      <c r="WUK12" s="46"/>
      <c r="WUL12" s="46"/>
      <c r="WUM12" s="46"/>
      <c r="WUN12" s="46"/>
      <c r="WUO12" s="46"/>
      <c r="WUP12" s="46"/>
      <c r="WUQ12" s="46"/>
      <c r="WUR12" s="46"/>
      <c r="WUS12" s="46"/>
      <c r="WUT12" s="46"/>
      <c r="WUU12" s="46"/>
      <c r="WUV12" s="46"/>
      <c r="WUW12" s="46"/>
      <c r="WUX12" s="46"/>
      <c r="WUY12" s="46"/>
      <c r="WUZ12" s="46"/>
      <c r="WVA12" s="46"/>
      <c r="WVB12" s="46"/>
      <c r="WVC12" s="46"/>
      <c r="WVD12" s="46"/>
      <c r="WVE12" s="46"/>
      <c r="WVF12" s="46"/>
      <c r="WVG12" s="46"/>
      <c r="WVH12" s="46"/>
      <c r="WVI12" s="46"/>
      <c r="WVJ12" s="46"/>
      <c r="WVK12" s="46"/>
      <c r="WVL12" s="46"/>
      <c r="WVM12" s="46"/>
      <c r="WVN12" s="46"/>
      <c r="WVO12" s="46"/>
      <c r="WVP12" s="46"/>
      <c r="WVQ12" s="46"/>
      <c r="WVR12" s="46"/>
      <c r="WVS12" s="46"/>
      <c r="WVT12" s="46"/>
      <c r="WVU12" s="46"/>
      <c r="WVV12" s="46"/>
      <c r="WVW12" s="46"/>
      <c r="WVX12" s="46"/>
      <c r="WVY12" s="46"/>
      <c r="WVZ12" s="46"/>
      <c r="WWA12" s="46"/>
      <c r="WWB12" s="46"/>
      <c r="WWC12" s="46"/>
      <c r="WWD12" s="46"/>
      <c r="WWE12" s="46"/>
      <c r="WWF12" s="46"/>
      <c r="WWG12" s="46"/>
      <c r="WWH12" s="46"/>
      <c r="WWI12" s="46"/>
      <c r="WWJ12" s="46"/>
      <c r="WWK12" s="46"/>
      <c r="WWL12" s="46"/>
      <c r="WWM12" s="46"/>
      <c r="WWN12" s="46"/>
      <c r="WWO12" s="46"/>
      <c r="WWP12" s="46"/>
      <c r="WWQ12" s="46"/>
      <c r="WWR12" s="46"/>
      <c r="WWS12" s="46"/>
      <c r="WWT12" s="46"/>
      <c r="WWU12" s="46"/>
      <c r="WWV12" s="46"/>
      <c r="WWW12" s="46"/>
      <c r="WWX12" s="46"/>
      <c r="WWY12" s="46"/>
      <c r="WWZ12" s="46"/>
      <c r="WXA12" s="46"/>
      <c r="WXB12" s="46"/>
      <c r="WXC12" s="46"/>
      <c r="WXD12" s="46"/>
      <c r="WXE12" s="46"/>
      <c r="WXF12" s="46"/>
      <c r="WXG12" s="46"/>
      <c r="WXH12" s="46"/>
      <c r="WXI12" s="46"/>
      <c r="WXJ12" s="46"/>
      <c r="WXK12" s="46"/>
      <c r="WXL12" s="46"/>
      <c r="WXM12" s="46"/>
      <c r="WXN12" s="46"/>
      <c r="WXO12" s="46"/>
      <c r="WXP12" s="46"/>
      <c r="WXQ12" s="46"/>
      <c r="WXR12" s="46"/>
      <c r="WXS12" s="46"/>
      <c r="WXT12" s="46"/>
      <c r="WXU12" s="46"/>
      <c r="WXV12" s="46"/>
      <c r="WXW12" s="46"/>
      <c r="WXX12" s="46"/>
      <c r="WXY12" s="46"/>
      <c r="WXZ12" s="46"/>
      <c r="WYA12" s="46"/>
      <c r="WYB12" s="46"/>
      <c r="WYC12" s="46"/>
      <c r="WYD12" s="46"/>
      <c r="WYE12" s="46"/>
      <c r="WYF12" s="46"/>
      <c r="WYG12" s="46"/>
      <c r="WYH12" s="46"/>
      <c r="WYI12" s="46"/>
      <c r="WYJ12" s="46"/>
      <c r="WYK12" s="46"/>
      <c r="WYL12" s="46"/>
      <c r="WYM12" s="46"/>
      <c r="WYN12" s="46"/>
      <c r="WYO12" s="46"/>
      <c r="WYP12" s="46"/>
      <c r="WYQ12" s="46"/>
      <c r="WYR12" s="46"/>
      <c r="WYS12" s="46"/>
      <c r="WYT12" s="46"/>
      <c r="WYU12" s="46"/>
      <c r="WYV12" s="46"/>
      <c r="WYW12" s="46"/>
      <c r="WYX12" s="46"/>
      <c r="WYY12" s="46"/>
      <c r="WYZ12" s="46"/>
      <c r="WZA12" s="46"/>
      <c r="WZB12" s="46"/>
      <c r="WZC12" s="46"/>
      <c r="WZD12" s="46"/>
      <c r="WZE12" s="46"/>
      <c r="WZF12" s="46"/>
      <c r="WZG12" s="46"/>
      <c r="WZH12" s="46"/>
      <c r="WZI12" s="46"/>
      <c r="WZJ12" s="46"/>
      <c r="WZK12" s="46"/>
      <c r="WZL12" s="46"/>
      <c r="WZM12" s="46"/>
      <c r="WZN12" s="46"/>
      <c r="WZO12" s="46"/>
      <c r="WZP12" s="46"/>
      <c r="WZQ12" s="46"/>
      <c r="WZR12" s="46"/>
      <c r="WZS12" s="46"/>
      <c r="WZT12" s="46"/>
      <c r="WZU12" s="46"/>
      <c r="WZV12" s="46"/>
      <c r="WZW12" s="46"/>
      <c r="WZX12" s="46"/>
      <c r="WZY12" s="46"/>
      <c r="WZZ12" s="46"/>
      <c r="XAA12" s="46"/>
      <c r="XAB12" s="46"/>
      <c r="XAC12" s="46"/>
      <c r="XAD12" s="46"/>
      <c r="XAE12" s="46"/>
      <c r="XAF12" s="46"/>
      <c r="XAG12" s="46"/>
      <c r="XAH12" s="46"/>
      <c r="XAI12" s="46"/>
      <c r="XAJ12" s="46"/>
      <c r="XAK12" s="46"/>
      <c r="XAL12" s="46"/>
      <c r="XAM12" s="46"/>
      <c r="XAN12" s="46"/>
      <c r="XAO12" s="46"/>
      <c r="XAP12" s="46"/>
      <c r="XAQ12" s="46"/>
      <c r="XAR12" s="46"/>
      <c r="XAS12" s="46"/>
      <c r="XAT12" s="46"/>
      <c r="XAU12" s="46"/>
      <c r="XAV12" s="46"/>
      <c r="XAW12" s="46"/>
      <c r="XAX12" s="46"/>
      <c r="XAY12" s="46"/>
      <c r="XAZ12" s="46"/>
      <c r="XBA12" s="46"/>
      <c r="XBB12" s="46"/>
      <c r="XBC12" s="46"/>
      <c r="XBD12" s="46"/>
      <c r="XBE12" s="46"/>
      <c r="XBF12" s="46"/>
      <c r="XBG12" s="46"/>
      <c r="XBH12" s="46"/>
      <c r="XBI12" s="46"/>
      <c r="XBJ12" s="46"/>
      <c r="XBK12" s="46"/>
      <c r="XBL12" s="46"/>
      <c r="XBM12" s="46"/>
      <c r="XBN12" s="46"/>
      <c r="XBO12" s="46"/>
      <c r="XBP12" s="46"/>
      <c r="XBQ12" s="46"/>
      <c r="XBR12" s="46"/>
      <c r="XBS12" s="46"/>
      <c r="XBT12" s="46"/>
      <c r="XBU12" s="46"/>
      <c r="XBV12" s="46"/>
      <c r="XBW12" s="46"/>
      <c r="XBX12" s="46"/>
      <c r="XBY12" s="46"/>
      <c r="XBZ12" s="46"/>
      <c r="XCA12" s="46"/>
      <c r="XCB12" s="46"/>
      <c r="XCC12" s="46"/>
      <c r="XCD12" s="46"/>
      <c r="XCE12" s="46"/>
      <c r="XCF12" s="46"/>
      <c r="XCG12" s="46"/>
      <c r="XCH12" s="46"/>
      <c r="XCI12" s="46"/>
      <c r="XCJ12" s="46"/>
      <c r="XCK12" s="46"/>
      <c r="XCL12" s="46"/>
      <c r="XCM12" s="46"/>
      <c r="XCN12" s="46"/>
      <c r="XCO12" s="46"/>
      <c r="XCP12" s="46"/>
      <c r="XCQ12" s="46"/>
      <c r="XCR12" s="46"/>
      <c r="XCS12" s="46"/>
      <c r="XCT12" s="46"/>
      <c r="XCU12" s="46"/>
      <c r="XCV12" s="46"/>
      <c r="XCW12" s="46"/>
      <c r="XCX12" s="46"/>
      <c r="XCY12" s="46"/>
      <c r="XCZ12" s="46"/>
      <c r="XDA12" s="46"/>
      <c r="XDB12" s="46"/>
      <c r="XDC12" s="46"/>
      <c r="XDD12" s="46"/>
      <c r="XDE12" s="46"/>
      <c r="XDF12" s="46"/>
      <c r="XDG12" s="46"/>
      <c r="XDH12" s="46"/>
      <c r="XDI12" s="46"/>
      <c r="XDJ12" s="46"/>
      <c r="XDK12" s="46"/>
      <c r="XDL12" s="46"/>
      <c r="XDM12" s="46"/>
      <c r="XDN12" s="46"/>
      <c r="XDO12" s="46"/>
      <c r="XDP12" s="46"/>
      <c r="XDQ12" s="46"/>
      <c r="XDR12" s="46"/>
      <c r="XDS12" s="46"/>
      <c r="XDT12" s="46"/>
      <c r="XDU12" s="46"/>
      <c r="XDV12" s="46"/>
      <c r="XDW12" s="46"/>
      <c r="XDX12" s="46"/>
      <c r="XDY12" s="46"/>
      <c r="XDZ12" s="46"/>
      <c r="XEA12" s="46"/>
      <c r="XEB12" s="46"/>
      <c r="XEC12" s="46"/>
      <c r="XED12" s="46"/>
      <c r="XEE12" s="46"/>
      <c r="XEF12" s="46"/>
      <c r="XEG12" s="46"/>
      <c r="XEH12" s="46"/>
      <c r="XEI12" s="46"/>
      <c r="XEJ12" s="46"/>
      <c r="XEK12" s="46"/>
      <c r="XEL12" s="46"/>
      <c r="XEM12" s="46"/>
      <c r="XEN12" s="46"/>
      <c r="XEO12" s="46"/>
      <c r="XEP12" s="46"/>
      <c r="XEQ12" s="46"/>
      <c r="XER12" s="46"/>
      <c r="XES12" s="46"/>
      <c r="XET12" s="46"/>
      <c r="XEU12" s="46"/>
      <c r="XEV12" s="46"/>
      <c r="XEW12" s="46"/>
      <c r="XEX12" s="46"/>
      <c r="XEY12" s="46"/>
      <c r="XEZ12" s="46"/>
      <c r="XFA12" s="46"/>
      <c r="XFB12" s="46"/>
      <c r="XFC12" s="46"/>
      <c r="XFD12" s="46"/>
    </row>
  </sheetData>
  <mergeCells count="2">
    <mergeCell ref="A2:E2"/>
    <mergeCell ref="A12:E12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:D10"/>
  <sheetViews>
    <sheetView workbookViewId="0">
      <selection activeCell="A26" sqref="A26"/>
    </sheetView>
  </sheetViews>
  <sheetFormatPr defaultColWidth="8.75" defaultRowHeight="14.25" outlineLevelCol="3"/>
  <cols>
    <col min="1" max="1" width="56.25" style="133" customWidth="1"/>
    <col min="2" max="2" width="17.125" style="133" customWidth="1"/>
    <col min="3" max="3" width="15.875" style="133" customWidth="1"/>
    <col min="4" max="4" width="13.75" style="135" customWidth="1"/>
    <col min="5" max="16384" width="8.75" style="133"/>
  </cols>
  <sheetData>
    <row r="1" s="133" customFormat="1" spans="1:4">
      <c r="A1" s="133" t="s">
        <v>1802</v>
      </c>
      <c r="D1" s="135"/>
    </row>
    <row r="2" s="133" customFormat="1" ht="25.5" customHeight="1" spans="1:4">
      <c r="A2" s="136" t="s">
        <v>1803</v>
      </c>
      <c r="B2" s="136"/>
      <c r="C2" s="136"/>
      <c r="D2" s="136"/>
    </row>
    <row r="3" s="134" customFormat="1" ht="16.5" customHeight="1" spans="3:4">
      <c r="C3" s="137" t="s">
        <v>37</v>
      </c>
      <c r="D3" s="137"/>
    </row>
    <row r="4" s="133" customFormat="1" ht="30" customHeight="1" spans="1:4">
      <c r="A4" s="138" t="s">
        <v>1634</v>
      </c>
      <c r="B4" s="138" t="s">
        <v>1799</v>
      </c>
      <c r="C4" s="138" t="s">
        <v>1800</v>
      </c>
      <c r="D4" s="138" t="s">
        <v>1804</v>
      </c>
    </row>
    <row r="5" s="133" customFormat="1" ht="30" customHeight="1" spans="1:4">
      <c r="A5" s="139" t="s">
        <v>1805</v>
      </c>
      <c r="B5" s="140"/>
      <c r="C5" s="140"/>
      <c r="D5" s="141"/>
    </row>
    <row r="6" s="133" customFormat="1" ht="30" customHeight="1" spans="1:4">
      <c r="A6" s="139" t="s">
        <v>1623</v>
      </c>
      <c r="B6" s="140"/>
      <c r="C6" s="140"/>
      <c r="D6" s="141"/>
    </row>
    <row r="7" s="133" customFormat="1" ht="30" customHeight="1" spans="1:4">
      <c r="A7" s="139" t="s">
        <v>1624</v>
      </c>
      <c r="B7" s="140"/>
      <c r="C7" s="140"/>
      <c r="D7" s="141"/>
    </row>
    <row r="8" s="133" customFormat="1" ht="30" customHeight="1" spans="1:4">
      <c r="A8" s="139" t="s">
        <v>1625</v>
      </c>
      <c r="B8" s="140"/>
      <c r="C8" s="140"/>
      <c r="D8" s="141"/>
    </row>
    <row r="9" s="133" customFormat="1" spans="4:4">
      <c r="D9" s="135"/>
    </row>
    <row r="10" s="133" customFormat="1" ht="29.25" customHeight="1" spans="1:4">
      <c r="A10" s="142" t="s">
        <v>1806</v>
      </c>
      <c r="D10" s="135"/>
    </row>
  </sheetData>
  <mergeCells count="2">
    <mergeCell ref="A2:D2"/>
    <mergeCell ref="C3:D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/>
  <dimension ref="A1:C23"/>
  <sheetViews>
    <sheetView workbookViewId="0">
      <selection activeCell="B38" sqref="B38"/>
    </sheetView>
  </sheetViews>
  <sheetFormatPr defaultColWidth="9" defaultRowHeight="14.25" customHeight="1" outlineLevelCol="2"/>
  <cols>
    <col min="1" max="1" width="38.875" style="110" customWidth="1"/>
    <col min="2" max="2" width="27.25" style="110" customWidth="1"/>
    <col min="3" max="3" width="30.375" style="110" customWidth="1"/>
    <col min="4" max="16384" width="9" style="109"/>
  </cols>
  <sheetData>
    <row r="1" s="109" customFormat="1" ht="15.75" customHeight="1" spans="1:3">
      <c r="A1" s="114" t="s">
        <v>1807</v>
      </c>
      <c r="B1" s="110"/>
      <c r="C1" s="110"/>
    </row>
    <row r="2" s="110" customFormat="1" ht="39" customHeight="1" spans="1:3">
      <c r="A2" s="115" t="s">
        <v>1808</v>
      </c>
      <c r="B2" s="116"/>
      <c r="C2" s="116"/>
    </row>
    <row r="3" s="110" customFormat="1" ht="30" customHeight="1" spans="1:3">
      <c r="A3" s="117"/>
      <c r="B3" s="118"/>
      <c r="C3" s="119" t="s">
        <v>37</v>
      </c>
    </row>
    <row r="4" s="110" customFormat="1" ht="32" customHeight="1" spans="1:3">
      <c r="A4" s="120" t="s">
        <v>1634</v>
      </c>
      <c r="B4" s="121" t="s">
        <v>1809</v>
      </c>
      <c r="C4" s="122"/>
    </row>
    <row r="5" s="110" customFormat="1" ht="30" customHeight="1" spans="1:3">
      <c r="A5" s="120"/>
      <c r="B5" s="120" t="s">
        <v>1636</v>
      </c>
      <c r="C5" s="120" t="s">
        <v>1637</v>
      </c>
    </row>
    <row r="6" s="111" customFormat="1" ht="18.75" hidden="1" customHeight="1" spans="1:3">
      <c r="A6" s="123" t="s">
        <v>1638</v>
      </c>
      <c r="B6" s="124">
        <f>SUM(B7,B16)</f>
        <v>292668</v>
      </c>
      <c r="C6" s="124">
        <f>SUM(C7,C16)</f>
        <v>301491</v>
      </c>
    </row>
    <row r="7" s="111" customFormat="1" ht="18.75" hidden="1" customHeight="1" spans="1:3">
      <c r="A7" s="123" t="s">
        <v>1639</v>
      </c>
      <c r="B7" s="124">
        <f>SUM(B8:B15)</f>
        <v>0</v>
      </c>
      <c r="C7" s="124">
        <f>SUM(C8:C15)</f>
        <v>0</v>
      </c>
    </row>
    <row r="8" s="112" customFormat="1" ht="18.75" hidden="1" customHeight="1" spans="1:3">
      <c r="A8" s="125" t="s">
        <v>1640</v>
      </c>
      <c r="B8" s="126"/>
      <c r="C8" s="127"/>
    </row>
    <row r="9" s="110" customFormat="1" ht="18.75" hidden="1" customHeight="1" spans="1:3">
      <c r="A9" s="125" t="s">
        <v>1641</v>
      </c>
      <c r="B9" s="126"/>
      <c r="C9" s="127"/>
    </row>
    <row r="10" s="110" customFormat="1" ht="18.75" hidden="1" customHeight="1" spans="1:3">
      <c r="A10" s="125" t="s">
        <v>1642</v>
      </c>
      <c r="B10" s="126"/>
      <c r="C10" s="126"/>
    </row>
    <row r="11" s="110" customFormat="1" ht="18.75" hidden="1" customHeight="1" spans="1:3">
      <c r="A11" s="125" t="s">
        <v>1643</v>
      </c>
      <c r="B11" s="126"/>
      <c r="C11" s="126"/>
    </row>
    <row r="12" s="110" customFormat="1" ht="18.75" hidden="1" customHeight="1" spans="1:3">
      <c r="A12" s="125" t="s">
        <v>1644</v>
      </c>
      <c r="B12" s="126"/>
      <c r="C12" s="127"/>
    </row>
    <row r="13" s="110" customFormat="1" ht="18.75" hidden="1" customHeight="1" spans="1:3">
      <c r="A13" s="125" t="s">
        <v>1645</v>
      </c>
      <c r="B13" s="126"/>
      <c r="C13" s="127"/>
    </row>
    <row r="14" s="110" customFormat="1" ht="18.75" hidden="1" customHeight="1" spans="1:3">
      <c r="A14" s="125" t="s">
        <v>1646</v>
      </c>
      <c r="B14" s="126"/>
      <c r="C14" s="127"/>
    </row>
    <row r="15" s="110" customFormat="1" ht="18.75" hidden="1" customHeight="1" spans="1:3">
      <c r="A15" s="125" t="s">
        <v>1647</v>
      </c>
      <c r="B15" s="126"/>
      <c r="C15" s="126"/>
    </row>
    <row r="16" s="110" customFormat="1" ht="18.75" hidden="1" customHeight="1" spans="1:3">
      <c r="A16" s="123" t="s">
        <v>1648</v>
      </c>
      <c r="B16" s="124">
        <f>SUM(B17:B21)</f>
        <v>292668</v>
      </c>
      <c r="C16" s="124">
        <f>SUM(C17:C21)</f>
        <v>301491</v>
      </c>
    </row>
    <row r="17" s="110" customFormat="1" ht="30" customHeight="1" spans="1:3">
      <c r="A17" s="125" t="s">
        <v>1649</v>
      </c>
      <c r="B17" s="128">
        <v>292668</v>
      </c>
      <c r="C17" s="129">
        <v>301491</v>
      </c>
    </row>
    <row r="18" s="110" customFormat="1" ht="18.75" hidden="1" customHeight="1" spans="1:3">
      <c r="A18" s="130" t="s">
        <v>1650</v>
      </c>
      <c r="B18" s="131"/>
      <c r="C18" s="131"/>
    </row>
    <row r="19" s="110" customFormat="1" ht="18.75" hidden="1" customHeight="1" spans="1:3">
      <c r="A19" s="130" t="s">
        <v>1651</v>
      </c>
      <c r="B19" s="131"/>
      <c r="C19" s="132"/>
    </row>
    <row r="20" s="110" customFormat="1" ht="18.75" hidden="1" customHeight="1" spans="1:3">
      <c r="A20" s="130" t="s">
        <v>1652</v>
      </c>
      <c r="B20" s="131"/>
      <c r="C20" s="131"/>
    </row>
    <row r="21" s="110" customFormat="1" ht="18.75" hidden="1" customHeight="1" spans="1:3">
      <c r="A21" s="130" t="s">
        <v>1653</v>
      </c>
      <c r="B21" s="131"/>
      <c r="C21" s="132"/>
    </row>
    <row r="22" s="113" customFormat="1" customHeight="1" spans="1:3">
      <c r="A22" s="110"/>
      <c r="B22" s="110"/>
      <c r="C22" s="110"/>
    </row>
    <row r="23" s="113" customFormat="1" customHeight="1" spans="1:3">
      <c r="A23" s="110"/>
      <c r="B23" s="110"/>
      <c r="C23" s="110"/>
    </row>
  </sheetData>
  <mergeCells count="3">
    <mergeCell ref="A2:C2"/>
    <mergeCell ref="B4:C4"/>
    <mergeCell ref="A4:A5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/>
  <dimension ref="A1:G43"/>
  <sheetViews>
    <sheetView showZeros="0" workbookViewId="0">
      <pane ySplit="6" topLeftCell="A22" activePane="bottomLeft" state="frozen"/>
      <selection/>
      <selection pane="bottomLeft" activeCell="B7" sqref="B7:G43"/>
    </sheetView>
  </sheetViews>
  <sheetFormatPr defaultColWidth="9" defaultRowHeight="14.25" outlineLevelCol="6"/>
  <cols>
    <col min="1" max="1" width="40.5" style="14" customWidth="1"/>
    <col min="2" max="2" width="11.125" style="43" customWidth="1"/>
    <col min="3" max="3" width="11.875" style="44" customWidth="1"/>
    <col min="4" max="4" width="10.25" style="45" customWidth="1"/>
    <col min="5" max="5" width="14.125" style="45" customWidth="1"/>
    <col min="6" max="6" width="11.125" style="45" customWidth="1"/>
    <col min="7" max="7" width="11.375" style="45" customWidth="1"/>
  </cols>
  <sheetData>
    <row r="1" spans="1:1">
      <c r="A1" s="14" t="s">
        <v>1810</v>
      </c>
    </row>
    <row r="2" s="42" customFormat="1" ht="22.5" customHeight="1" spans="1:7">
      <c r="A2" s="47" t="s">
        <v>1811</v>
      </c>
      <c r="B2" s="47"/>
      <c r="C2" s="47"/>
      <c r="D2" s="47"/>
      <c r="E2" s="47"/>
      <c r="F2" s="47"/>
      <c r="G2" s="47"/>
    </row>
    <row r="3" s="42" customFormat="1" ht="16.5" customHeight="1" spans="1:7">
      <c r="A3" s="48" t="s">
        <v>37</v>
      </c>
      <c r="B3" s="48"/>
      <c r="C3" s="48"/>
      <c r="D3" s="48"/>
      <c r="E3" s="48"/>
      <c r="F3" s="48"/>
      <c r="G3" s="48"/>
    </row>
    <row r="4" s="42" customFormat="1" ht="16.5" customHeight="1" spans="1:7">
      <c r="A4" s="49" t="s">
        <v>1812</v>
      </c>
      <c r="B4" s="50" t="s">
        <v>39</v>
      </c>
      <c r="C4" s="51"/>
      <c r="D4" s="51"/>
      <c r="E4" s="49" t="s">
        <v>40</v>
      </c>
      <c r="F4" s="49"/>
      <c r="G4" s="49"/>
    </row>
    <row r="5" s="42" customFormat="1" ht="16.5" customHeight="1" spans="1:7">
      <c r="A5" s="49"/>
      <c r="B5" s="52" t="s">
        <v>1813</v>
      </c>
      <c r="C5" s="53" t="s">
        <v>42</v>
      </c>
      <c r="D5" s="54" t="s">
        <v>43</v>
      </c>
      <c r="E5" s="55" t="s">
        <v>44</v>
      </c>
      <c r="F5" s="85" t="s">
        <v>45</v>
      </c>
      <c r="G5" s="85"/>
    </row>
    <row r="6" s="42" customFormat="1" ht="16.5" customHeight="1" spans="1:7">
      <c r="A6" s="49"/>
      <c r="B6" s="52"/>
      <c r="C6" s="86"/>
      <c r="D6" s="95"/>
      <c r="E6" s="96"/>
      <c r="F6" s="88" t="s">
        <v>50</v>
      </c>
      <c r="G6" s="88" t="s">
        <v>151</v>
      </c>
    </row>
    <row r="7" s="94" customFormat="1" ht="16.5" customHeight="1" spans="1:7">
      <c r="A7" s="57" t="s">
        <v>1814</v>
      </c>
      <c r="B7" s="97">
        <f>SUM(B8:B26)</f>
        <v>200</v>
      </c>
      <c r="C7" s="97">
        <f>SUM(C8:C26)</f>
        <v>0</v>
      </c>
      <c r="D7" s="98">
        <f t="shared" ref="D7:D43" si="0">IF(B7=0,0,C7/B7)*100</f>
        <v>0</v>
      </c>
      <c r="E7" s="99">
        <f>SUM(E8:E26)</f>
        <v>400</v>
      </c>
      <c r="F7" s="99">
        <f t="shared" ref="F7:F39" si="1">E7-C7</f>
        <v>400</v>
      </c>
      <c r="G7" s="98">
        <f t="shared" ref="G7:G43" si="2">IF(C7=0,0,F7/C7*100)</f>
        <v>0</v>
      </c>
    </row>
    <row r="8" s="42" customFormat="1" ht="16.5" customHeight="1" spans="1:7">
      <c r="A8" s="60" t="s">
        <v>1815</v>
      </c>
      <c r="B8" s="100"/>
      <c r="C8" s="100"/>
      <c r="D8" s="101">
        <f t="shared" si="0"/>
        <v>0</v>
      </c>
      <c r="E8" s="100"/>
      <c r="F8" s="100">
        <f t="shared" si="1"/>
        <v>0</v>
      </c>
      <c r="G8" s="102">
        <f t="shared" si="2"/>
        <v>0</v>
      </c>
    </row>
    <row r="9" s="42" customFormat="1" ht="16.5" customHeight="1" spans="1:7">
      <c r="A9" s="60" t="s">
        <v>1816</v>
      </c>
      <c r="B9" s="100"/>
      <c r="C9" s="100"/>
      <c r="D9" s="101">
        <f t="shared" si="0"/>
        <v>0</v>
      </c>
      <c r="E9" s="100"/>
      <c r="F9" s="100">
        <f t="shared" si="1"/>
        <v>0</v>
      </c>
      <c r="G9" s="102">
        <f t="shared" si="2"/>
        <v>0</v>
      </c>
    </row>
    <row r="10" s="42" customFormat="1" ht="16.5" customHeight="1" spans="1:7">
      <c r="A10" s="60" t="s">
        <v>1817</v>
      </c>
      <c r="B10" s="100"/>
      <c r="C10" s="100"/>
      <c r="D10" s="101">
        <f t="shared" si="0"/>
        <v>0</v>
      </c>
      <c r="E10" s="100"/>
      <c r="F10" s="100">
        <f t="shared" si="1"/>
        <v>0</v>
      </c>
      <c r="G10" s="102">
        <f t="shared" si="2"/>
        <v>0</v>
      </c>
    </row>
    <row r="11" s="42" customFormat="1" ht="16.5" customHeight="1" spans="1:7">
      <c r="A11" s="103" t="s">
        <v>1818</v>
      </c>
      <c r="B11" s="100"/>
      <c r="C11" s="100"/>
      <c r="D11" s="101">
        <f t="shared" si="0"/>
        <v>0</v>
      </c>
      <c r="E11" s="100"/>
      <c r="F11" s="100">
        <f t="shared" si="1"/>
        <v>0</v>
      </c>
      <c r="G11" s="102">
        <f t="shared" si="2"/>
        <v>0</v>
      </c>
    </row>
    <row r="12" s="42" customFormat="1" ht="16.5" customHeight="1" spans="1:7">
      <c r="A12" s="60" t="s">
        <v>1819</v>
      </c>
      <c r="B12" s="100"/>
      <c r="C12" s="100"/>
      <c r="D12" s="101">
        <f t="shared" si="0"/>
        <v>0</v>
      </c>
      <c r="E12" s="100"/>
      <c r="F12" s="100">
        <f t="shared" si="1"/>
        <v>0</v>
      </c>
      <c r="G12" s="102">
        <f t="shared" si="2"/>
        <v>0</v>
      </c>
    </row>
    <row r="13" s="42" customFormat="1" ht="16.5" customHeight="1" spans="1:7">
      <c r="A13" s="103" t="s">
        <v>1820</v>
      </c>
      <c r="B13" s="100"/>
      <c r="C13" s="100"/>
      <c r="D13" s="101">
        <f t="shared" si="0"/>
        <v>0</v>
      </c>
      <c r="E13" s="100"/>
      <c r="F13" s="100">
        <f t="shared" si="1"/>
        <v>0</v>
      </c>
      <c r="G13" s="102">
        <f t="shared" si="2"/>
        <v>0</v>
      </c>
    </row>
    <row r="14" s="42" customFormat="1" ht="16.5" customHeight="1" spans="1:7">
      <c r="A14" s="60" t="s">
        <v>1821</v>
      </c>
      <c r="B14" s="100"/>
      <c r="C14" s="100"/>
      <c r="D14" s="101">
        <f t="shared" si="0"/>
        <v>0</v>
      </c>
      <c r="E14" s="100"/>
      <c r="F14" s="100">
        <f t="shared" si="1"/>
        <v>0</v>
      </c>
      <c r="G14" s="102">
        <f t="shared" si="2"/>
        <v>0</v>
      </c>
    </row>
    <row r="15" s="42" customFormat="1" ht="16.5" customHeight="1" spans="1:7">
      <c r="A15" s="60" t="s">
        <v>1822</v>
      </c>
      <c r="B15" s="100"/>
      <c r="C15" s="100"/>
      <c r="D15" s="101">
        <f t="shared" si="0"/>
        <v>0</v>
      </c>
      <c r="E15" s="100"/>
      <c r="F15" s="100">
        <f t="shared" si="1"/>
        <v>0</v>
      </c>
      <c r="G15" s="102">
        <f t="shared" si="2"/>
        <v>0</v>
      </c>
    </row>
    <row r="16" s="42" customFormat="1" ht="16.5" customHeight="1" spans="1:7">
      <c r="A16" s="60" t="s">
        <v>1823</v>
      </c>
      <c r="B16" s="100"/>
      <c r="C16" s="100"/>
      <c r="D16" s="101">
        <f t="shared" si="0"/>
        <v>0</v>
      </c>
      <c r="E16" s="100"/>
      <c r="F16" s="100">
        <f t="shared" si="1"/>
        <v>0</v>
      </c>
      <c r="G16" s="102">
        <f t="shared" si="2"/>
        <v>0</v>
      </c>
    </row>
    <row r="17" s="42" customFormat="1" ht="16.5" customHeight="1" spans="1:7">
      <c r="A17" s="60" t="s">
        <v>1824</v>
      </c>
      <c r="B17" s="100"/>
      <c r="C17" s="100"/>
      <c r="D17" s="101">
        <f t="shared" si="0"/>
        <v>0</v>
      </c>
      <c r="E17" s="100"/>
      <c r="F17" s="100">
        <f t="shared" si="1"/>
        <v>0</v>
      </c>
      <c r="G17" s="102">
        <f t="shared" si="2"/>
        <v>0</v>
      </c>
    </row>
    <row r="18" s="42" customFormat="1" ht="16.5" customHeight="1" spans="1:7">
      <c r="A18" s="60" t="s">
        <v>1825</v>
      </c>
      <c r="B18" s="100"/>
      <c r="C18" s="100"/>
      <c r="D18" s="101">
        <f t="shared" si="0"/>
        <v>0</v>
      </c>
      <c r="E18" s="100"/>
      <c r="F18" s="100">
        <f t="shared" si="1"/>
        <v>0</v>
      </c>
      <c r="G18" s="102">
        <f t="shared" si="2"/>
        <v>0</v>
      </c>
    </row>
    <row r="19" s="42" customFormat="1" ht="16.5" customHeight="1" spans="1:7">
      <c r="A19" s="103" t="s">
        <v>1826</v>
      </c>
      <c r="B19" s="100"/>
      <c r="C19" s="100"/>
      <c r="D19" s="101">
        <f t="shared" si="0"/>
        <v>0</v>
      </c>
      <c r="E19" s="100"/>
      <c r="F19" s="100">
        <f t="shared" si="1"/>
        <v>0</v>
      </c>
      <c r="G19" s="102">
        <f t="shared" si="2"/>
        <v>0</v>
      </c>
    </row>
    <row r="20" s="42" customFormat="1" ht="16.5" customHeight="1" spans="1:7">
      <c r="A20" s="103" t="s">
        <v>1827</v>
      </c>
      <c r="B20" s="100"/>
      <c r="C20" s="100"/>
      <c r="D20" s="101">
        <f t="shared" si="0"/>
        <v>0</v>
      </c>
      <c r="E20" s="104"/>
      <c r="F20" s="100">
        <f t="shared" si="1"/>
        <v>0</v>
      </c>
      <c r="G20" s="102">
        <f t="shared" si="2"/>
        <v>0</v>
      </c>
    </row>
    <row r="21" s="42" customFormat="1" ht="16.5" customHeight="1" spans="1:7">
      <c r="A21" s="60" t="s">
        <v>1828</v>
      </c>
      <c r="B21" s="100"/>
      <c r="C21" s="100"/>
      <c r="D21" s="101">
        <f t="shared" si="0"/>
        <v>0</v>
      </c>
      <c r="E21" s="100"/>
      <c r="F21" s="100">
        <f t="shared" si="1"/>
        <v>0</v>
      </c>
      <c r="G21" s="102">
        <f t="shared" si="2"/>
        <v>0</v>
      </c>
    </row>
    <row r="22" s="42" customFormat="1" ht="16.5" customHeight="1" spans="1:7">
      <c r="A22" s="60" t="s">
        <v>1829</v>
      </c>
      <c r="B22" s="100"/>
      <c r="C22" s="100"/>
      <c r="D22" s="101">
        <f t="shared" si="0"/>
        <v>0</v>
      </c>
      <c r="E22" s="100"/>
      <c r="F22" s="100">
        <f t="shared" si="1"/>
        <v>0</v>
      </c>
      <c r="G22" s="102">
        <f t="shared" si="2"/>
        <v>0</v>
      </c>
    </row>
    <row r="23" s="42" customFormat="1" ht="16.5" customHeight="1" spans="1:7">
      <c r="A23" s="103" t="s">
        <v>1830</v>
      </c>
      <c r="B23" s="100"/>
      <c r="C23" s="100"/>
      <c r="D23" s="101">
        <f t="shared" si="0"/>
        <v>0</v>
      </c>
      <c r="E23" s="100"/>
      <c r="F23" s="100">
        <f t="shared" si="1"/>
        <v>0</v>
      </c>
      <c r="G23" s="102">
        <f t="shared" si="2"/>
        <v>0</v>
      </c>
    </row>
    <row r="24" s="42" customFormat="1" ht="16.5" customHeight="1" spans="1:7">
      <c r="A24" s="60" t="s">
        <v>1831</v>
      </c>
      <c r="B24" s="100"/>
      <c r="C24" s="100"/>
      <c r="D24" s="101">
        <f t="shared" si="0"/>
        <v>0</v>
      </c>
      <c r="E24" s="100"/>
      <c r="F24" s="100">
        <f t="shared" si="1"/>
        <v>0</v>
      </c>
      <c r="G24" s="102">
        <f t="shared" si="2"/>
        <v>0</v>
      </c>
    </row>
    <row r="25" s="42" customFormat="1" ht="16.5" customHeight="1" spans="1:7">
      <c r="A25" s="60" t="s">
        <v>1832</v>
      </c>
      <c r="B25" s="100"/>
      <c r="C25" s="100"/>
      <c r="D25" s="101">
        <f t="shared" si="0"/>
        <v>0</v>
      </c>
      <c r="E25" s="100"/>
      <c r="F25" s="100">
        <f t="shared" si="1"/>
        <v>0</v>
      </c>
      <c r="G25" s="102">
        <f t="shared" si="2"/>
        <v>0</v>
      </c>
    </row>
    <row r="26" s="42" customFormat="1" ht="16.5" customHeight="1" spans="1:7">
      <c r="A26" s="60" t="s">
        <v>1833</v>
      </c>
      <c r="B26" s="100">
        <v>200</v>
      </c>
      <c r="C26" s="100"/>
      <c r="D26" s="102">
        <f t="shared" si="0"/>
        <v>0</v>
      </c>
      <c r="E26" s="100">
        <v>400</v>
      </c>
      <c r="F26" s="100">
        <f t="shared" si="1"/>
        <v>400</v>
      </c>
      <c r="G26" s="102">
        <f t="shared" si="2"/>
        <v>0</v>
      </c>
    </row>
    <row r="27" s="94" customFormat="1" ht="16.5" customHeight="1" spans="1:7">
      <c r="A27" s="57" t="s">
        <v>1834</v>
      </c>
      <c r="B27" s="97"/>
      <c r="C27" s="97">
        <f>SUM(C28:C30)</f>
        <v>238</v>
      </c>
      <c r="D27" s="105">
        <f t="shared" si="0"/>
        <v>0</v>
      </c>
      <c r="E27" s="99"/>
      <c r="F27" s="99">
        <f t="shared" si="1"/>
        <v>-238</v>
      </c>
      <c r="G27" s="98">
        <f t="shared" si="2"/>
        <v>-100</v>
      </c>
    </row>
    <row r="28" s="42" customFormat="1" ht="16.5" customHeight="1" spans="1:7">
      <c r="A28" s="106" t="s">
        <v>1835</v>
      </c>
      <c r="B28" s="58"/>
      <c r="C28" s="58"/>
      <c r="D28" s="61">
        <f t="shared" si="0"/>
        <v>0</v>
      </c>
      <c r="E28" s="61"/>
      <c r="F28" s="61">
        <f t="shared" si="1"/>
        <v>0</v>
      </c>
      <c r="G28" s="61">
        <f t="shared" si="2"/>
        <v>0</v>
      </c>
    </row>
    <row r="29" s="42" customFormat="1" ht="16.5" customHeight="1" spans="1:7">
      <c r="A29" s="106" t="s">
        <v>1836</v>
      </c>
      <c r="B29" s="58"/>
      <c r="C29" s="107">
        <v>238</v>
      </c>
      <c r="D29" s="61">
        <f t="shared" si="0"/>
        <v>0</v>
      </c>
      <c r="E29" s="61"/>
      <c r="F29" s="61">
        <f t="shared" si="1"/>
        <v>-238</v>
      </c>
      <c r="G29" s="61">
        <f t="shared" si="2"/>
        <v>-100</v>
      </c>
    </row>
    <row r="30" s="42" customFormat="1" ht="16.5" customHeight="1" spans="1:7">
      <c r="A30" s="106" t="s">
        <v>1837</v>
      </c>
      <c r="B30" s="58"/>
      <c r="C30" s="58"/>
      <c r="D30" s="61">
        <f t="shared" si="0"/>
        <v>0</v>
      </c>
      <c r="E30" s="61"/>
      <c r="F30" s="61">
        <f t="shared" si="1"/>
        <v>0</v>
      </c>
      <c r="G30" s="61">
        <f t="shared" si="2"/>
        <v>0</v>
      </c>
    </row>
    <row r="31" s="42" customFormat="1" ht="16.5" customHeight="1" spans="1:7">
      <c r="A31" s="57" t="s">
        <v>1838</v>
      </c>
      <c r="B31" s="58"/>
      <c r="C31" s="58"/>
      <c r="D31" s="58">
        <f t="shared" si="0"/>
        <v>0</v>
      </c>
      <c r="E31" s="58"/>
      <c r="F31" s="58">
        <f t="shared" si="1"/>
        <v>0</v>
      </c>
      <c r="G31" s="58">
        <f t="shared" si="2"/>
        <v>0</v>
      </c>
    </row>
    <row r="32" s="42" customFormat="1" ht="16.5" customHeight="1" spans="1:7">
      <c r="A32" s="60" t="s">
        <v>1839</v>
      </c>
      <c r="B32" s="61"/>
      <c r="C32" s="61"/>
      <c r="D32" s="61">
        <f t="shared" si="0"/>
        <v>0</v>
      </c>
      <c r="E32" s="61"/>
      <c r="F32" s="61">
        <f t="shared" si="1"/>
        <v>0</v>
      </c>
      <c r="G32" s="61">
        <f t="shared" si="2"/>
        <v>0</v>
      </c>
    </row>
    <row r="33" s="42" customFormat="1" ht="16.5" customHeight="1" spans="1:7">
      <c r="A33" s="60" t="s">
        <v>1840</v>
      </c>
      <c r="B33" s="58"/>
      <c r="C33" s="61"/>
      <c r="D33" s="61">
        <f t="shared" si="0"/>
        <v>0</v>
      </c>
      <c r="E33" s="61"/>
      <c r="F33" s="61">
        <f t="shared" si="1"/>
        <v>0</v>
      </c>
      <c r="G33" s="61">
        <f t="shared" si="2"/>
        <v>0</v>
      </c>
    </row>
    <row r="34" s="42" customFormat="1" ht="16.5" customHeight="1" spans="1:7">
      <c r="A34" s="57" t="s">
        <v>1841</v>
      </c>
      <c r="B34" s="58"/>
      <c r="C34" s="58"/>
      <c r="D34" s="58">
        <f t="shared" si="0"/>
        <v>0</v>
      </c>
      <c r="E34" s="58"/>
      <c r="F34" s="58">
        <f t="shared" si="1"/>
        <v>0</v>
      </c>
      <c r="G34" s="58">
        <f t="shared" si="2"/>
        <v>0</v>
      </c>
    </row>
    <row r="35" s="42" customFormat="1" ht="16.5" customHeight="1" spans="1:7">
      <c r="A35" s="106" t="s">
        <v>1842</v>
      </c>
      <c r="B35" s="58"/>
      <c r="C35" s="58"/>
      <c r="D35" s="61">
        <f t="shared" si="0"/>
        <v>0</v>
      </c>
      <c r="E35" s="61"/>
      <c r="F35" s="61">
        <f t="shared" si="1"/>
        <v>0</v>
      </c>
      <c r="G35" s="61">
        <f t="shared" si="2"/>
        <v>0</v>
      </c>
    </row>
    <row r="36" s="42" customFormat="1" ht="16.5" customHeight="1" spans="1:7">
      <c r="A36" s="106" t="s">
        <v>1843</v>
      </c>
      <c r="B36" s="58"/>
      <c r="C36" s="58"/>
      <c r="D36" s="61">
        <f t="shared" si="0"/>
        <v>0</v>
      </c>
      <c r="E36" s="61"/>
      <c r="F36" s="61">
        <f t="shared" si="1"/>
        <v>0</v>
      </c>
      <c r="G36" s="61">
        <f t="shared" si="2"/>
        <v>0</v>
      </c>
    </row>
    <row r="37" s="42" customFormat="1" ht="16.5" customHeight="1" spans="1:7">
      <c r="A37" s="106" t="s">
        <v>1844</v>
      </c>
      <c r="B37" s="58"/>
      <c r="C37" s="58"/>
      <c r="D37" s="61">
        <f t="shared" si="0"/>
        <v>0</v>
      </c>
      <c r="E37" s="61"/>
      <c r="F37" s="61">
        <f t="shared" si="1"/>
        <v>0</v>
      </c>
      <c r="G37" s="61">
        <f t="shared" si="2"/>
        <v>0</v>
      </c>
    </row>
    <row r="38" s="94" customFormat="1" ht="16.5" customHeight="1" spans="1:7">
      <c r="A38" s="57" t="s">
        <v>1845</v>
      </c>
      <c r="B38" s="58"/>
      <c r="C38" s="58"/>
      <c r="D38" s="59">
        <f t="shared" si="0"/>
        <v>0</v>
      </c>
      <c r="E38" s="58"/>
      <c r="F38" s="58">
        <f t="shared" si="1"/>
        <v>0</v>
      </c>
      <c r="G38" s="59">
        <f t="shared" si="2"/>
        <v>0</v>
      </c>
    </row>
    <row r="39" ht="16.5" customHeight="1" spans="1:7">
      <c r="A39" s="108" t="s">
        <v>1846</v>
      </c>
      <c r="B39" s="58">
        <f>B7+B27+B34+B38</f>
        <v>200</v>
      </c>
      <c r="C39" s="58">
        <f>C7+C27+C34+C38</f>
        <v>238</v>
      </c>
      <c r="D39" s="59">
        <f t="shared" si="0"/>
        <v>119</v>
      </c>
      <c r="E39" s="58">
        <f>SUM(E7,E27,E31,E34,E38)</f>
        <v>400</v>
      </c>
      <c r="F39" s="58">
        <f t="shared" si="1"/>
        <v>162</v>
      </c>
      <c r="G39" s="59">
        <f t="shared" si="2"/>
        <v>68.0672268907563</v>
      </c>
    </row>
    <row r="40" ht="16.5" customHeight="1" spans="1:7">
      <c r="A40" s="57" t="s">
        <v>1847</v>
      </c>
      <c r="B40" s="58">
        <f t="shared" ref="B40:F40" si="3">SUM(B41:B42)</f>
        <v>100</v>
      </c>
      <c r="C40" s="58">
        <f t="shared" si="3"/>
        <v>50</v>
      </c>
      <c r="D40" s="59">
        <f t="shared" si="0"/>
        <v>50</v>
      </c>
      <c r="E40" s="58">
        <f t="shared" si="3"/>
        <v>217</v>
      </c>
      <c r="F40" s="58">
        <f t="shared" si="3"/>
        <v>167</v>
      </c>
      <c r="G40" s="59">
        <f t="shared" si="2"/>
        <v>334</v>
      </c>
    </row>
    <row r="41" ht="16.5" customHeight="1" spans="1:7">
      <c r="A41" s="60" t="s">
        <v>1848</v>
      </c>
      <c r="B41" s="58">
        <v>5</v>
      </c>
      <c r="C41" s="58">
        <v>5</v>
      </c>
      <c r="D41" s="59">
        <f t="shared" si="0"/>
        <v>100</v>
      </c>
      <c r="E41" s="58"/>
      <c r="F41" s="61">
        <f t="shared" ref="F41:F43" si="4">E41-C41</f>
        <v>-5</v>
      </c>
      <c r="G41" s="59">
        <f t="shared" si="2"/>
        <v>-100</v>
      </c>
    </row>
    <row r="42" ht="16.5" customHeight="1" spans="1:7">
      <c r="A42" s="60" t="s">
        <v>1849</v>
      </c>
      <c r="B42" s="61">
        <v>95</v>
      </c>
      <c r="C42" s="61">
        <v>45</v>
      </c>
      <c r="D42" s="59">
        <f t="shared" si="0"/>
        <v>47.3684210526316</v>
      </c>
      <c r="E42" s="61">
        <f>[2]附件七本国资支!C36</f>
        <v>217</v>
      </c>
      <c r="F42" s="61">
        <f t="shared" si="4"/>
        <v>172</v>
      </c>
      <c r="G42" s="62">
        <f t="shared" si="2"/>
        <v>382.222222222222</v>
      </c>
    </row>
    <row r="43" ht="16.5" customHeight="1" spans="1:7">
      <c r="A43" s="108" t="s">
        <v>146</v>
      </c>
      <c r="B43" s="58">
        <f>SUM(B39,B40)</f>
        <v>300</v>
      </c>
      <c r="C43" s="58">
        <f>SUM(C39,C40)</f>
        <v>288</v>
      </c>
      <c r="D43" s="59">
        <f t="shared" si="0"/>
        <v>96</v>
      </c>
      <c r="E43" s="58">
        <f>SUM(E39,E40)</f>
        <v>617</v>
      </c>
      <c r="F43" s="58">
        <f t="shared" si="4"/>
        <v>329</v>
      </c>
      <c r="G43" s="59">
        <f t="shared" si="2"/>
        <v>114.236111111111</v>
      </c>
    </row>
  </sheetData>
  <mergeCells count="10">
    <mergeCell ref="A2:G2"/>
    <mergeCell ref="A3:G3"/>
    <mergeCell ref="B4:D4"/>
    <mergeCell ref="E4:G4"/>
    <mergeCell ref="F5:G5"/>
    <mergeCell ref="A4:A6"/>
    <mergeCell ref="B5:B6"/>
    <mergeCell ref="C5:C6"/>
    <mergeCell ref="D5:D6"/>
    <mergeCell ref="E5:E6"/>
  </mergeCells>
  <printOptions horizontalCentered="1"/>
  <pageMargins left="0.747916666666667" right="0.747916666666667" top="0.314583333333333" bottom="0.393055555555556" header="0.196527777777778" footer="0.156944444444444"/>
  <pageSetup paperSize="9" scale="90" orientation="landscape" horizontalDpi="600"/>
  <headerFooter alignWithMargins="0"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/>
  <dimension ref="A1:G37"/>
  <sheetViews>
    <sheetView showZeros="0" zoomScale="90" zoomScaleNormal="90" workbookViewId="0">
      <selection activeCell="F18" sqref="F18"/>
    </sheetView>
  </sheetViews>
  <sheetFormatPr defaultColWidth="8.75" defaultRowHeight="15" customHeight="1" outlineLevelCol="6"/>
  <cols>
    <col min="1" max="1" width="51.25" style="74" customWidth="1"/>
    <col min="2" max="2" width="12.75" style="75" customWidth="1"/>
    <col min="3" max="3" width="12.75" style="76" customWidth="1"/>
    <col min="4" max="4" width="12.75" style="77" customWidth="1"/>
    <col min="5" max="5" width="12.75" style="78" customWidth="1"/>
    <col min="6" max="6" width="12.75" style="77" customWidth="1"/>
    <col min="7" max="7" width="12.75" style="78" customWidth="1"/>
    <col min="8" max="32" width="9" style="42"/>
    <col min="33" max="16384" width="8.75" style="42"/>
  </cols>
  <sheetData>
    <row r="1" customHeight="1" spans="1:1">
      <c r="A1" s="74" t="s">
        <v>1850</v>
      </c>
    </row>
    <row r="2" ht="27" customHeight="1" spans="1:7">
      <c r="A2" s="79" t="s">
        <v>1851</v>
      </c>
      <c r="B2" s="79"/>
      <c r="C2" s="79"/>
      <c r="D2" s="79"/>
      <c r="E2" s="79"/>
      <c r="F2" s="79"/>
      <c r="G2" s="79"/>
    </row>
    <row r="3" customHeight="1" spans="1:7">
      <c r="A3" s="80" t="s">
        <v>1852</v>
      </c>
      <c r="B3" s="80"/>
      <c r="C3" s="80"/>
      <c r="D3" s="80"/>
      <c r="E3" s="80"/>
      <c r="F3" s="80"/>
      <c r="G3" s="80"/>
    </row>
    <row r="4" customHeight="1" spans="1:7">
      <c r="A4" s="81" t="s">
        <v>1812</v>
      </c>
      <c r="B4" s="50" t="s">
        <v>39</v>
      </c>
      <c r="C4" s="51"/>
      <c r="D4" s="51"/>
      <c r="E4" s="49" t="s">
        <v>40</v>
      </c>
      <c r="F4" s="49"/>
      <c r="G4" s="49"/>
    </row>
    <row r="5" customHeight="1" spans="1:7">
      <c r="A5" s="81"/>
      <c r="B5" s="82" t="s">
        <v>1813</v>
      </c>
      <c r="C5" s="53" t="s">
        <v>42</v>
      </c>
      <c r="D5" s="83" t="s">
        <v>43</v>
      </c>
      <c r="E5" s="84" t="s">
        <v>44</v>
      </c>
      <c r="F5" s="85" t="s">
        <v>1853</v>
      </c>
      <c r="G5" s="85"/>
    </row>
    <row r="6" customHeight="1" spans="1:7">
      <c r="A6" s="81"/>
      <c r="B6" s="82"/>
      <c r="C6" s="86"/>
      <c r="D6" s="87"/>
      <c r="E6" s="84"/>
      <c r="F6" s="88" t="s">
        <v>50</v>
      </c>
      <c r="G6" s="88" t="s">
        <v>151</v>
      </c>
    </row>
    <row r="7" customHeight="1" spans="1:7">
      <c r="A7" s="63" t="s">
        <v>648</v>
      </c>
      <c r="B7" s="64"/>
      <c r="C7" s="64"/>
      <c r="D7" s="65">
        <f t="shared" ref="D7:D37" si="0">IF(B7=0,0,C7/B7)*100</f>
        <v>0</v>
      </c>
      <c r="E7" s="66"/>
      <c r="F7" s="64">
        <f t="shared" ref="F7:F37" si="1">E7-B7</f>
        <v>0</v>
      </c>
      <c r="G7" s="67">
        <f t="shared" ref="G7:G37" si="2">IF(B7=0,0,F7/B7*100)</f>
        <v>0</v>
      </c>
    </row>
    <row r="8" s="73" customFormat="1" customHeight="1" spans="1:7">
      <c r="A8" s="68" t="s">
        <v>1854</v>
      </c>
      <c r="B8" s="69"/>
      <c r="C8" s="69"/>
      <c r="D8" s="70">
        <f t="shared" si="0"/>
        <v>0</v>
      </c>
      <c r="E8" s="71"/>
      <c r="F8" s="64">
        <f t="shared" si="1"/>
        <v>0</v>
      </c>
      <c r="G8" s="72">
        <f t="shared" si="2"/>
        <v>0</v>
      </c>
    </row>
    <row r="9" customHeight="1" spans="1:7">
      <c r="A9" s="68" t="s">
        <v>1855</v>
      </c>
      <c r="B9" s="69"/>
      <c r="C9" s="69"/>
      <c r="D9" s="70">
        <f t="shared" si="0"/>
        <v>0</v>
      </c>
      <c r="E9" s="71"/>
      <c r="F9" s="64">
        <f t="shared" si="1"/>
        <v>0</v>
      </c>
      <c r="G9" s="72">
        <f t="shared" si="2"/>
        <v>0</v>
      </c>
    </row>
    <row r="10" customHeight="1" spans="1:7">
      <c r="A10" s="63" t="s">
        <v>1856</v>
      </c>
      <c r="B10" s="64">
        <f>SUM(B11,B21,B30,B31)</f>
        <v>200</v>
      </c>
      <c r="C10" s="64">
        <f>SUM(C11,C21,C30,C31)</f>
        <v>0</v>
      </c>
      <c r="D10" s="65">
        <f t="shared" si="0"/>
        <v>0</v>
      </c>
      <c r="E10" s="66">
        <v>280</v>
      </c>
      <c r="F10" s="64">
        <f t="shared" si="1"/>
        <v>80</v>
      </c>
      <c r="G10" s="67">
        <f t="shared" si="2"/>
        <v>40</v>
      </c>
    </row>
    <row r="11" customHeight="1" spans="1:7">
      <c r="A11" s="68" t="s">
        <v>1857</v>
      </c>
      <c r="B11" s="69">
        <v>0</v>
      </c>
      <c r="C11" s="69">
        <f>SUM(C12:C20)</f>
        <v>0</v>
      </c>
      <c r="D11" s="70">
        <f t="shared" si="0"/>
        <v>0</v>
      </c>
      <c r="E11" s="71">
        <f>SUM(E12:E20)</f>
        <v>0</v>
      </c>
      <c r="F11" s="64">
        <f t="shared" si="1"/>
        <v>0</v>
      </c>
      <c r="G11" s="72">
        <f t="shared" si="2"/>
        <v>0</v>
      </c>
    </row>
    <row r="12" customHeight="1" spans="1:7">
      <c r="A12" s="68" t="s">
        <v>1858</v>
      </c>
      <c r="B12" s="69"/>
      <c r="C12" s="69"/>
      <c r="D12" s="70">
        <f t="shared" si="0"/>
        <v>0</v>
      </c>
      <c r="E12" s="71"/>
      <c r="F12" s="64">
        <f t="shared" si="1"/>
        <v>0</v>
      </c>
      <c r="G12" s="72">
        <f t="shared" si="2"/>
        <v>0</v>
      </c>
    </row>
    <row r="13" customHeight="1" spans="1:7">
      <c r="A13" s="68" t="s">
        <v>1859</v>
      </c>
      <c r="B13" s="69"/>
      <c r="C13" s="69"/>
      <c r="D13" s="70">
        <f t="shared" si="0"/>
        <v>0</v>
      </c>
      <c r="E13" s="71"/>
      <c r="F13" s="64">
        <f t="shared" si="1"/>
        <v>0</v>
      </c>
      <c r="G13" s="72">
        <f t="shared" si="2"/>
        <v>0</v>
      </c>
    </row>
    <row r="14" customHeight="1" spans="1:7">
      <c r="A14" s="68" t="s">
        <v>1860</v>
      </c>
      <c r="B14" s="69"/>
      <c r="C14" s="69"/>
      <c r="D14" s="70">
        <f t="shared" si="0"/>
        <v>0</v>
      </c>
      <c r="E14" s="71"/>
      <c r="F14" s="64">
        <f t="shared" si="1"/>
        <v>0</v>
      </c>
      <c r="G14" s="72">
        <f t="shared" si="2"/>
        <v>0</v>
      </c>
    </row>
    <row r="15" customHeight="1" spans="1:7">
      <c r="A15" s="68" t="s">
        <v>1861</v>
      </c>
      <c r="B15" s="69"/>
      <c r="C15" s="69"/>
      <c r="D15" s="70">
        <f t="shared" si="0"/>
        <v>0</v>
      </c>
      <c r="E15" s="71"/>
      <c r="F15" s="64">
        <f t="shared" si="1"/>
        <v>0</v>
      </c>
      <c r="G15" s="72">
        <f t="shared" si="2"/>
        <v>0</v>
      </c>
    </row>
    <row r="16" customHeight="1" spans="1:7">
      <c r="A16" s="68" t="s">
        <v>1862</v>
      </c>
      <c r="B16" s="69"/>
      <c r="C16" s="69"/>
      <c r="D16" s="70">
        <f t="shared" si="0"/>
        <v>0</v>
      </c>
      <c r="E16" s="71"/>
      <c r="F16" s="69">
        <f t="shared" si="1"/>
        <v>0</v>
      </c>
      <c r="G16" s="72">
        <f t="shared" si="2"/>
        <v>0</v>
      </c>
    </row>
    <row r="17" customHeight="1" spans="1:7">
      <c r="A17" s="68" t="s">
        <v>1863</v>
      </c>
      <c r="B17" s="69"/>
      <c r="C17" s="69"/>
      <c r="D17" s="70">
        <f t="shared" si="0"/>
        <v>0</v>
      </c>
      <c r="E17" s="71"/>
      <c r="F17" s="64">
        <f t="shared" si="1"/>
        <v>0</v>
      </c>
      <c r="G17" s="72">
        <f t="shared" si="2"/>
        <v>0</v>
      </c>
    </row>
    <row r="18" customHeight="1" spans="1:7">
      <c r="A18" s="68" t="s">
        <v>1864</v>
      </c>
      <c r="B18" s="69"/>
      <c r="C18" s="69"/>
      <c r="D18" s="70">
        <f t="shared" si="0"/>
        <v>0</v>
      </c>
      <c r="E18" s="71"/>
      <c r="F18" s="64">
        <f t="shared" si="1"/>
        <v>0</v>
      </c>
      <c r="G18" s="72">
        <f t="shared" si="2"/>
        <v>0</v>
      </c>
    </row>
    <row r="19" customHeight="1" spans="1:7">
      <c r="A19" s="68" t="s">
        <v>1865</v>
      </c>
      <c r="B19" s="69"/>
      <c r="C19" s="69"/>
      <c r="D19" s="70">
        <f t="shared" si="0"/>
        <v>0</v>
      </c>
      <c r="E19" s="71"/>
      <c r="F19" s="64">
        <f t="shared" si="1"/>
        <v>0</v>
      </c>
      <c r="G19" s="72">
        <f t="shared" si="2"/>
        <v>0</v>
      </c>
    </row>
    <row r="20" customHeight="1" spans="1:7">
      <c r="A20" s="68" t="s">
        <v>1866</v>
      </c>
      <c r="B20" s="69"/>
      <c r="C20" s="69"/>
      <c r="D20" s="70">
        <f t="shared" si="0"/>
        <v>0</v>
      </c>
      <c r="E20" s="71"/>
      <c r="F20" s="64">
        <f t="shared" si="1"/>
        <v>0</v>
      </c>
      <c r="G20" s="72">
        <f t="shared" si="2"/>
        <v>0</v>
      </c>
    </row>
    <row r="21" customHeight="1" spans="1:7">
      <c r="A21" s="68" t="s">
        <v>1867</v>
      </c>
      <c r="B21" s="69"/>
      <c r="C21" s="69"/>
      <c r="D21" s="70">
        <f t="shared" si="0"/>
        <v>0</v>
      </c>
      <c r="E21" s="71"/>
      <c r="F21" s="64">
        <f t="shared" si="1"/>
        <v>0</v>
      </c>
      <c r="G21" s="72">
        <f t="shared" si="2"/>
        <v>0</v>
      </c>
    </row>
    <row r="22" customHeight="1" spans="1:7">
      <c r="A22" s="68" t="s">
        <v>1868</v>
      </c>
      <c r="B22" s="69"/>
      <c r="C22" s="69"/>
      <c r="D22" s="70">
        <f t="shared" si="0"/>
        <v>0</v>
      </c>
      <c r="E22" s="71"/>
      <c r="F22" s="64">
        <f t="shared" si="1"/>
        <v>0</v>
      </c>
      <c r="G22" s="72">
        <f t="shared" si="2"/>
        <v>0</v>
      </c>
    </row>
    <row r="23" customHeight="1" spans="1:7">
      <c r="A23" s="68" t="s">
        <v>1869</v>
      </c>
      <c r="B23" s="69"/>
      <c r="C23" s="69"/>
      <c r="D23" s="70">
        <f t="shared" si="0"/>
        <v>0</v>
      </c>
      <c r="E23" s="71"/>
      <c r="F23" s="64">
        <f t="shared" si="1"/>
        <v>0</v>
      </c>
      <c r="G23" s="72">
        <f t="shared" si="2"/>
        <v>0</v>
      </c>
    </row>
    <row r="24" customHeight="1" spans="1:7">
      <c r="A24" s="68" t="s">
        <v>1870</v>
      </c>
      <c r="B24" s="69"/>
      <c r="C24" s="69"/>
      <c r="D24" s="70">
        <f t="shared" si="0"/>
        <v>0</v>
      </c>
      <c r="E24" s="71"/>
      <c r="F24" s="64">
        <f t="shared" si="1"/>
        <v>0</v>
      </c>
      <c r="G24" s="72">
        <f t="shared" si="2"/>
        <v>0</v>
      </c>
    </row>
    <row r="25" customHeight="1" spans="1:7">
      <c r="A25" s="68" t="s">
        <v>1871</v>
      </c>
      <c r="B25" s="69"/>
      <c r="C25" s="69"/>
      <c r="D25" s="70">
        <f t="shared" si="0"/>
        <v>0</v>
      </c>
      <c r="E25" s="71"/>
      <c r="F25" s="64">
        <f t="shared" si="1"/>
        <v>0</v>
      </c>
      <c r="G25" s="72">
        <f t="shared" si="2"/>
        <v>0</v>
      </c>
    </row>
    <row r="26" customHeight="1" spans="1:7">
      <c r="A26" s="68" t="s">
        <v>1872</v>
      </c>
      <c r="B26" s="69"/>
      <c r="C26" s="69"/>
      <c r="D26" s="70">
        <f t="shared" si="0"/>
        <v>0</v>
      </c>
      <c r="E26" s="71"/>
      <c r="F26" s="64">
        <f t="shared" si="1"/>
        <v>0</v>
      </c>
      <c r="G26" s="72">
        <f t="shared" si="2"/>
        <v>0</v>
      </c>
    </row>
    <row r="27" customHeight="1" spans="1:7">
      <c r="A27" s="89" t="s">
        <v>1873</v>
      </c>
      <c r="B27" s="69"/>
      <c r="C27" s="69"/>
      <c r="D27" s="70">
        <f t="shared" si="0"/>
        <v>0</v>
      </c>
      <c r="E27" s="71"/>
      <c r="F27" s="64">
        <f t="shared" si="1"/>
        <v>0</v>
      </c>
      <c r="G27" s="72">
        <f t="shared" si="2"/>
        <v>0</v>
      </c>
    </row>
    <row r="28" customHeight="1" spans="1:7">
      <c r="A28" s="68" t="s">
        <v>1874</v>
      </c>
      <c r="B28" s="69"/>
      <c r="C28" s="69"/>
      <c r="D28" s="70">
        <f t="shared" si="0"/>
        <v>0</v>
      </c>
      <c r="E28" s="71"/>
      <c r="F28" s="64">
        <f t="shared" si="1"/>
        <v>0</v>
      </c>
      <c r="G28" s="72">
        <f t="shared" si="2"/>
        <v>0</v>
      </c>
    </row>
    <row r="29" customHeight="1" spans="1:7">
      <c r="A29" s="68" t="s">
        <v>1875</v>
      </c>
      <c r="B29" s="69"/>
      <c r="C29" s="69"/>
      <c r="D29" s="70">
        <f t="shared" si="0"/>
        <v>0</v>
      </c>
      <c r="E29" s="71"/>
      <c r="F29" s="64">
        <f t="shared" si="1"/>
        <v>0</v>
      </c>
      <c r="G29" s="72">
        <f t="shared" si="2"/>
        <v>0</v>
      </c>
    </row>
    <row r="30" customHeight="1" spans="1:7">
      <c r="A30" s="68" t="s">
        <v>1876</v>
      </c>
      <c r="B30" s="69"/>
      <c r="C30" s="69"/>
      <c r="D30" s="70">
        <f t="shared" si="0"/>
        <v>0</v>
      </c>
      <c r="E30" s="71"/>
      <c r="F30" s="64">
        <f t="shared" si="1"/>
        <v>0</v>
      </c>
      <c r="G30" s="72">
        <f t="shared" si="2"/>
        <v>0</v>
      </c>
    </row>
    <row r="31" customHeight="1" spans="1:7">
      <c r="A31" s="68" t="s">
        <v>1877</v>
      </c>
      <c r="B31" s="69">
        <v>200</v>
      </c>
      <c r="C31" s="69">
        <v>0</v>
      </c>
      <c r="D31" s="70">
        <f t="shared" si="0"/>
        <v>0</v>
      </c>
      <c r="E31" s="71">
        <v>280</v>
      </c>
      <c r="F31" s="69">
        <f t="shared" si="1"/>
        <v>80</v>
      </c>
      <c r="G31" s="72">
        <f t="shared" si="2"/>
        <v>40</v>
      </c>
    </row>
    <row r="32" customHeight="1" spans="1:7">
      <c r="A32" s="63" t="s">
        <v>1378</v>
      </c>
      <c r="B32" s="64"/>
      <c r="C32" s="64"/>
      <c r="D32" s="65">
        <f t="shared" si="0"/>
        <v>0</v>
      </c>
      <c r="E32" s="66"/>
      <c r="F32" s="64">
        <f t="shared" si="1"/>
        <v>0</v>
      </c>
      <c r="G32" s="67">
        <f t="shared" si="2"/>
        <v>0</v>
      </c>
    </row>
    <row r="33" customHeight="1" spans="1:7">
      <c r="A33" s="90" t="s">
        <v>1878</v>
      </c>
      <c r="B33" s="91">
        <f>SUM(B7,B10)</f>
        <v>200</v>
      </c>
      <c r="C33" s="64">
        <f>SUM(C7,C10)</f>
        <v>0</v>
      </c>
      <c r="D33" s="65">
        <f t="shared" si="0"/>
        <v>0</v>
      </c>
      <c r="E33" s="66">
        <f>SUM(E7,E10)</f>
        <v>280</v>
      </c>
      <c r="F33" s="64">
        <f t="shared" si="1"/>
        <v>80</v>
      </c>
      <c r="G33" s="67">
        <f t="shared" si="2"/>
        <v>40</v>
      </c>
    </row>
    <row r="34" customHeight="1" spans="1:7">
      <c r="A34" s="63" t="s">
        <v>1879</v>
      </c>
      <c r="B34" s="91">
        <f>SUM(B35:B36)</f>
        <v>100</v>
      </c>
      <c r="C34" s="64">
        <f>SUM(C35:C36)</f>
        <v>288</v>
      </c>
      <c r="D34" s="65">
        <f t="shared" si="0"/>
        <v>288</v>
      </c>
      <c r="E34" s="66">
        <f>SUM(E35:E36)</f>
        <v>337</v>
      </c>
      <c r="F34" s="64">
        <f t="shared" si="1"/>
        <v>237</v>
      </c>
      <c r="G34" s="67">
        <f t="shared" si="2"/>
        <v>237</v>
      </c>
    </row>
    <row r="35" customHeight="1" spans="1:7">
      <c r="A35" s="68" t="s">
        <v>1384</v>
      </c>
      <c r="B35" s="92"/>
      <c r="C35" s="69">
        <v>71</v>
      </c>
      <c r="D35" s="65">
        <f t="shared" si="0"/>
        <v>0</v>
      </c>
      <c r="E35" s="71">
        <v>120</v>
      </c>
      <c r="F35" s="69">
        <f t="shared" si="1"/>
        <v>120</v>
      </c>
      <c r="G35" s="72">
        <f t="shared" si="2"/>
        <v>0</v>
      </c>
    </row>
    <row r="36" customHeight="1" spans="1:7">
      <c r="A36" s="68" t="s">
        <v>1389</v>
      </c>
      <c r="B36" s="91">
        <v>100</v>
      </c>
      <c r="C36" s="69">
        <f>[2]附件六本国资收!C43-C33-C35</f>
        <v>217</v>
      </c>
      <c r="D36" s="70">
        <f t="shared" si="0"/>
        <v>217</v>
      </c>
      <c r="E36" s="71">
        <f>[2]附件六本国资收!E43-E33-E35</f>
        <v>217</v>
      </c>
      <c r="F36" s="69">
        <f t="shared" si="1"/>
        <v>117</v>
      </c>
      <c r="G36" s="72">
        <f t="shared" si="2"/>
        <v>117</v>
      </c>
    </row>
    <row r="37" customHeight="1" spans="1:7">
      <c r="A37" s="93" t="s">
        <v>1491</v>
      </c>
      <c r="B37" s="91">
        <f>SUM(B33:B34)</f>
        <v>300</v>
      </c>
      <c r="C37" s="64">
        <f>SUM(C33:C34)</f>
        <v>288</v>
      </c>
      <c r="D37" s="65">
        <f t="shared" si="0"/>
        <v>96</v>
      </c>
      <c r="E37" s="66">
        <f>SUM(E33:E34)</f>
        <v>617</v>
      </c>
      <c r="F37" s="64">
        <f t="shared" si="1"/>
        <v>317</v>
      </c>
      <c r="G37" s="67">
        <f t="shared" si="2"/>
        <v>105.666666666667</v>
      </c>
    </row>
  </sheetData>
  <mergeCells count="10">
    <mergeCell ref="A2:G2"/>
    <mergeCell ref="A3:G3"/>
    <mergeCell ref="B4:D4"/>
    <mergeCell ref="E4:G4"/>
    <mergeCell ref="F5:G5"/>
    <mergeCell ref="A4:A6"/>
    <mergeCell ref="B5:B6"/>
    <mergeCell ref="C5:C6"/>
    <mergeCell ref="D5:D6"/>
    <mergeCell ref="E5:E6"/>
  </mergeCells>
  <printOptions horizontalCentered="1"/>
  <pageMargins left="0.354166666666667" right="0.747916666666667" top="0.236111111111111" bottom="0.314583333333333" header="0.156944444444444" footer="0.0784722222222222"/>
  <pageSetup paperSize="9" scale="85" orientation="landscape" horizontalDpi="600"/>
  <headerFooter alignWithMargins="0"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/>
  <dimension ref="A1:G43"/>
  <sheetViews>
    <sheetView topLeftCell="A17" workbookViewId="0">
      <selection activeCell="A2" sqref="A2:G2"/>
    </sheetView>
  </sheetViews>
  <sheetFormatPr defaultColWidth="9" defaultRowHeight="14.25" outlineLevelCol="6"/>
  <cols>
    <col min="1" max="1" width="40.5" style="14" customWidth="1"/>
    <col min="2" max="2" width="11.125" style="43" customWidth="1"/>
    <col min="3" max="3" width="11.875" style="44" customWidth="1"/>
    <col min="4" max="4" width="10.25" style="45" customWidth="1"/>
    <col min="5" max="5" width="14.125" style="45" customWidth="1"/>
    <col min="6" max="6" width="11.125" style="45" customWidth="1"/>
    <col min="7" max="7" width="11.375" style="45" customWidth="1"/>
  </cols>
  <sheetData>
    <row r="1" spans="1:1">
      <c r="A1" s="14" t="s">
        <v>1880</v>
      </c>
    </row>
    <row r="2" s="42" customFormat="1" ht="22.5" customHeight="1" spans="1:7">
      <c r="A2" s="47" t="s">
        <v>1881</v>
      </c>
      <c r="B2" s="47"/>
      <c r="C2" s="47"/>
      <c r="D2" s="47"/>
      <c r="E2" s="47"/>
      <c r="F2" s="47"/>
      <c r="G2" s="47"/>
    </row>
    <row r="3" s="42" customFormat="1" ht="16.5" customHeight="1" spans="1:7">
      <c r="A3" s="48" t="s">
        <v>37</v>
      </c>
      <c r="B3" s="48"/>
      <c r="C3" s="48"/>
      <c r="D3" s="48"/>
      <c r="E3" s="48"/>
      <c r="F3" s="48"/>
      <c r="G3" s="48"/>
    </row>
    <row r="4" s="42" customFormat="1" ht="20" customHeight="1" spans="1:7">
      <c r="A4" s="49" t="s">
        <v>1812</v>
      </c>
      <c r="B4" s="50" t="s">
        <v>39</v>
      </c>
      <c r="C4" s="51"/>
      <c r="D4" s="51"/>
      <c r="E4" s="49" t="s">
        <v>40</v>
      </c>
      <c r="F4" s="49"/>
      <c r="G4" s="49"/>
    </row>
    <row r="5" s="42" customFormat="1" ht="16.5" customHeight="1" spans="1:7">
      <c r="A5" s="49"/>
      <c r="B5" s="52" t="s">
        <v>1813</v>
      </c>
      <c r="C5" s="53" t="s">
        <v>42</v>
      </c>
      <c r="D5" s="54" t="s">
        <v>43</v>
      </c>
      <c r="E5" s="55" t="s">
        <v>44</v>
      </c>
      <c r="F5" s="85" t="s">
        <v>45</v>
      </c>
      <c r="G5" s="85"/>
    </row>
    <row r="6" s="42" customFormat="1" ht="16.5" customHeight="1" spans="1:7">
      <c r="A6" s="49"/>
      <c r="B6" s="52"/>
      <c r="C6" s="86"/>
      <c r="D6" s="95"/>
      <c r="E6" s="96"/>
      <c r="F6" s="88" t="s">
        <v>50</v>
      </c>
      <c r="G6" s="88" t="s">
        <v>151</v>
      </c>
    </row>
    <row r="7" s="94" customFormat="1" ht="16.5" customHeight="1" spans="1:7">
      <c r="A7" s="57" t="s">
        <v>1814</v>
      </c>
      <c r="B7" s="97">
        <f>SUM(B8:B26)</f>
        <v>200</v>
      </c>
      <c r="C7" s="97"/>
      <c r="D7" s="98"/>
      <c r="E7" s="99">
        <f>SUM(E8:E26)</f>
        <v>400</v>
      </c>
      <c r="F7" s="99">
        <f>E7-C7</f>
        <v>400</v>
      </c>
      <c r="G7" s="98"/>
    </row>
    <row r="8" s="42" customFormat="1" ht="16.5" customHeight="1" spans="1:7">
      <c r="A8" s="60" t="s">
        <v>1815</v>
      </c>
      <c r="B8" s="100"/>
      <c r="C8" s="100"/>
      <c r="D8" s="101"/>
      <c r="E8" s="100"/>
      <c r="F8" s="100"/>
      <c r="G8" s="102"/>
    </row>
    <row r="9" s="42" customFormat="1" ht="16.5" customHeight="1" spans="1:7">
      <c r="A9" s="60" t="s">
        <v>1816</v>
      </c>
      <c r="B9" s="100"/>
      <c r="C9" s="100"/>
      <c r="D9" s="101"/>
      <c r="E9" s="100"/>
      <c r="F9" s="100"/>
      <c r="G9" s="102"/>
    </row>
    <row r="10" s="42" customFormat="1" ht="16.5" customHeight="1" spans="1:7">
      <c r="A10" s="60" t="s">
        <v>1817</v>
      </c>
      <c r="B10" s="100"/>
      <c r="C10" s="100"/>
      <c r="D10" s="101"/>
      <c r="E10" s="100"/>
      <c r="F10" s="100"/>
      <c r="G10" s="102"/>
    </row>
    <row r="11" s="42" customFormat="1" ht="16.5" customHeight="1" spans="1:7">
      <c r="A11" s="103" t="s">
        <v>1818</v>
      </c>
      <c r="B11" s="100"/>
      <c r="C11" s="100"/>
      <c r="D11" s="101"/>
      <c r="E11" s="100"/>
      <c r="F11" s="100"/>
      <c r="G11" s="102"/>
    </row>
    <row r="12" s="42" customFormat="1" ht="16.5" customHeight="1" spans="1:7">
      <c r="A12" s="60" t="s">
        <v>1819</v>
      </c>
      <c r="B12" s="100"/>
      <c r="C12" s="100"/>
      <c r="D12" s="101"/>
      <c r="E12" s="100"/>
      <c r="F12" s="100"/>
      <c r="G12" s="102"/>
    </row>
    <row r="13" s="42" customFormat="1" ht="16.5" customHeight="1" spans="1:7">
      <c r="A13" s="103" t="s">
        <v>1820</v>
      </c>
      <c r="B13" s="100"/>
      <c r="C13" s="100"/>
      <c r="D13" s="101"/>
      <c r="E13" s="100"/>
      <c r="F13" s="100"/>
      <c r="G13" s="102"/>
    </row>
    <row r="14" s="42" customFormat="1" ht="16.5" customHeight="1" spans="1:7">
      <c r="A14" s="60" t="s">
        <v>1821</v>
      </c>
      <c r="B14" s="100"/>
      <c r="C14" s="100"/>
      <c r="D14" s="101"/>
      <c r="E14" s="100"/>
      <c r="F14" s="100"/>
      <c r="G14" s="102"/>
    </row>
    <row r="15" s="42" customFormat="1" ht="16.5" customHeight="1" spans="1:7">
      <c r="A15" s="60" t="s">
        <v>1822</v>
      </c>
      <c r="B15" s="100"/>
      <c r="C15" s="100"/>
      <c r="D15" s="101"/>
      <c r="E15" s="100"/>
      <c r="F15" s="100"/>
      <c r="G15" s="102"/>
    </row>
    <row r="16" s="42" customFormat="1" ht="16.5" customHeight="1" spans="1:7">
      <c r="A16" s="60" t="s">
        <v>1823</v>
      </c>
      <c r="B16" s="100"/>
      <c r="C16" s="100"/>
      <c r="D16" s="101"/>
      <c r="E16" s="100"/>
      <c r="F16" s="100"/>
      <c r="G16" s="102"/>
    </row>
    <row r="17" s="42" customFormat="1" ht="16.5" customHeight="1" spans="1:7">
      <c r="A17" s="60" t="s">
        <v>1824</v>
      </c>
      <c r="B17" s="100"/>
      <c r="C17" s="100"/>
      <c r="D17" s="101"/>
      <c r="E17" s="100"/>
      <c r="F17" s="100"/>
      <c r="G17" s="102"/>
    </row>
    <row r="18" s="42" customFormat="1" ht="16.5" customHeight="1" spans="1:7">
      <c r="A18" s="60" t="s">
        <v>1825</v>
      </c>
      <c r="B18" s="100"/>
      <c r="C18" s="100"/>
      <c r="D18" s="101"/>
      <c r="E18" s="100"/>
      <c r="F18" s="100"/>
      <c r="G18" s="102"/>
    </row>
    <row r="19" s="42" customFormat="1" ht="16.5" customHeight="1" spans="1:7">
      <c r="A19" s="103" t="s">
        <v>1826</v>
      </c>
      <c r="B19" s="100"/>
      <c r="C19" s="100"/>
      <c r="D19" s="101"/>
      <c r="E19" s="100"/>
      <c r="F19" s="100"/>
      <c r="G19" s="102"/>
    </row>
    <row r="20" s="42" customFormat="1" ht="16.5" customHeight="1" spans="1:7">
      <c r="A20" s="103" t="s">
        <v>1827</v>
      </c>
      <c r="B20" s="100"/>
      <c r="C20" s="100"/>
      <c r="D20" s="101"/>
      <c r="E20" s="104"/>
      <c r="F20" s="100"/>
      <c r="G20" s="102"/>
    </row>
    <row r="21" s="42" customFormat="1" ht="16.5" customHeight="1" spans="1:7">
      <c r="A21" s="60" t="s">
        <v>1828</v>
      </c>
      <c r="B21" s="100"/>
      <c r="C21" s="100"/>
      <c r="D21" s="101"/>
      <c r="E21" s="100"/>
      <c r="F21" s="100"/>
      <c r="G21" s="102"/>
    </row>
    <row r="22" s="42" customFormat="1" ht="16.5" customHeight="1" spans="1:7">
      <c r="A22" s="60" t="s">
        <v>1829</v>
      </c>
      <c r="B22" s="100"/>
      <c r="C22" s="100"/>
      <c r="D22" s="101"/>
      <c r="E22" s="100"/>
      <c r="F22" s="100"/>
      <c r="G22" s="102"/>
    </row>
    <row r="23" s="42" customFormat="1" ht="16.5" customHeight="1" spans="1:7">
      <c r="A23" s="103" t="s">
        <v>1830</v>
      </c>
      <c r="B23" s="100"/>
      <c r="C23" s="100"/>
      <c r="D23" s="101"/>
      <c r="E23" s="100"/>
      <c r="F23" s="100"/>
      <c r="G23" s="102"/>
    </row>
    <row r="24" s="42" customFormat="1" ht="16.5" customHeight="1" spans="1:7">
      <c r="A24" s="60" t="s">
        <v>1831</v>
      </c>
      <c r="B24" s="100"/>
      <c r="C24" s="100"/>
      <c r="D24" s="101"/>
      <c r="E24" s="100"/>
      <c r="F24" s="100"/>
      <c r="G24" s="102"/>
    </row>
    <row r="25" s="42" customFormat="1" ht="16.5" customHeight="1" spans="1:7">
      <c r="A25" s="60" t="s">
        <v>1832</v>
      </c>
      <c r="B25" s="100"/>
      <c r="C25" s="100"/>
      <c r="D25" s="101"/>
      <c r="E25" s="100"/>
      <c r="F25" s="100"/>
      <c r="G25" s="102"/>
    </row>
    <row r="26" s="42" customFormat="1" ht="16.5" customHeight="1" spans="1:7">
      <c r="A26" s="60" t="s">
        <v>1833</v>
      </c>
      <c r="B26" s="100">
        <v>200</v>
      </c>
      <c r="C26" s="100"/>
      <c r="D26" s="102"/>
      <c r="E26" s="100">
        <v>400</v>
      </c>
      <c r="F26" s="100">
        <f>E26-C26</f>
        <v>400</v>
      </c>
      <c r="G26" s="102">
        <f>IF(C26=0,0,F26/C26*100)</f>
        <v>0</v>
      </c>
    </row>
    <row r="27" s="94" customFormat="1" ht="16.5" customHeight="1" spans="1:7">
      <c r="A27" s="57" t="s">
        <v>1834</v>
      </c>
      <c r="B27" s="97"/>
      <c r="C27" s="97">
        <f>SUM(C28:C30)</f>
        <v>238</v>
      </c>
      <c r="D27" s="105"/>
      <c r="E27" s="99"/>
      <c r="F27" s="99">
        <f>E27-C27</f>
        <v>-238</v>
      </c>
      <c r="G27" s="98">
        <f>IF(C27=0,0,F27/C27*100)</f>
        <v>-100</v>
      </c>
    </row>
    <row r="28" s="42" customFormat="1" ht="16.5" customHeight="1" spans="1:7">
      <c r="A28" s="106" t="s">
        <v>1835</v>
      </c>
      <c r="B28" s="58"/>
      <c r="C28" s="58"/>
      <c r="D28" s="61"/>
      <c r="E28" s="61"/>
      <c r="F28" s="61"/>
      <c r="G28" s="61"/>
    </row>
    <row r="29" s="42" customFormat="1" ht="16.5" customHeight="1" spans="1:7">
      <c r="A29" s="106" t="s">
        <v>1836</v>
      </c>
      <c r="B29" s="58"/>
      <c r="C29" s="107">
        <v>238</v>
      </c>
      <c r="D29" s="61"/>
      <c r="E29" s="61"/>
      <c r="F29" s="61">
        <f>E29-C29</f>
        <v>-238</v>
      </c>
      <c r="G29" s="61">
        <f>IF(C29=0,0,F29/C29*100)</f>
        <v>-100</v>
      </c>
    </row>
    <row r="30" s="42" customFormat="1" ht="16.5" customHeight="1" spans="1:7">
      <c r="A30" s="106" t="s">
        <v>1837</v>
      </c>
      <c r="B30" s="58"/>
      <c r="C30" s="58"/>
      <c r="D30" s="61"/>
      <c r="E30" s="61"/>
      <c r="F30" s="61"/>
      <c r="G30" s="61"/>
    </row>
    <row r="31" s="42" customFormat="1" ht="16.5" customHeight="1" spans="1:7">
      <c r="A31" s="57" t="s">
        <v>1838</v>
      </c>
      <c r="B31" s="58"/>
      <c r="C31" s="58"/>
      <c r="D31" s="58"/>
      <c r="E31" s="58"/>
      <c r="F31" s="58"/>
      <c r="G31" s="58"/>
    </row>
    <row r="32" s="42" customFormat="1" ht="16.5" customHeight="1" spans="1:7">
      <c r="A32" s="60" t="s">
        <v>1839</v>
      </c>
      <c r="B32" s="61"/>
      <c r="C32" s="61"/>
      <c r="D32" s="61"/>
      <c r="E32" s="61"/>
      <c r="F32" s="61"/>
      <c r="G32" s="61"/>
    </row>
    <row r="33" s="42" customFormat="1" ht="16.5" customHeight="1" spans="1:7">
      <c r="A33" s="60" t="s">
        <v>1840</v>
      </c>
      <c r="B33" s="58"/>
      <c r="C33" s="61"/>
      <c r="D33" s="61"/>
      <c r="E33" s="61"/>
      <c r="F33" s="61"/>
      <c r="G33" s="61"/>
    </row>
    <row r="34" s="42" customFormat="1" ht="16.5" customHeight="1" spans="1:7">
      <c r="A34" s="57" t="s">
        <v>1841</v>
      </c>
      <c r="B34" s="58"/>
      <c r="C34" s="58"/>
      <c r="D34" s="58"/>
      <c r="E34" s="58"/>
      <c r="F34" s="58"/>
      <c r="G34" s="58"/>
    </row>
    <row r="35" s="42" customFormat="1" ht="16.5" customHeight="1" spans="1:7">
      <c r="A35" s="106" t="s">
        <v>1842</v>
      </c>
      <c r="B35" s="58"/>
      <c r="C35" s="58"/>
      <c r="D35" s="61"/>
      <c r="E35" s="61"/>
      <c r="F35" s="61"/>
      <c r="G35" s="61"/>
    </row>
    <row r="36" s="42" customFormat="1" ht="16.5" customHeight="1" spans="1:7">
      <c r="A36" s="106" t="s">
        <v>1843</v>
      </c>
      <c r="B36" s="58"/>
      <c r="C36" s="58"/>
      <c r="D36" s="61"/>
      <c r="E36" s="61"/>
      <c r="F36" s="61"/>
      <c r="G36" s="61"/>
    </row>
    <row r="37" s="42" customFormat="1" ht="16.5" customHeight="1" spans="1:7">
      <c r="A37" s="106" t="s">
        <v>1844</v>
      </c>
      <c r="B37" s="58"/>
      <c r="C37" s="58"/>
      <c r="D37" s="61"/>
      <c r="E37" s="61"/>
      <c r="F37" s="61"/>
      <c r="G37" s="61"/>
    </row>
    <row r="38" s="94" customFormat="1" ht="16.5" customHeight="1" spans="1:7">
      <c r="A38" s="57" t="s">
        <v>1845</v>
      </c>
      <c r="B38" s="58"/>
      <c r="C38" s="58"/>
      <c r="D38" s="59"/>
      <c r="E38" s="58"/>
      <c r="F38" s="58"/>
      <c r="G38" s="59"/>
    </row>
    <row r="39" ht="16.5" customHeight="1" spans="1:7">
      <c r="A39" s="108" t="s">
        <v>1846</v>
      </c>
      <c r="B39" s="58">
        <f>B7+B27+B34+B38</f>
        <v>200</v>
      </c>
      <c r="C39" s="58">
        <f>C7+C27+C34+C38</f>
        <v>238</v>
      </c>
      <c r="D39" s="59">
        <f>IF(B39=0,0,C39/B39)*100</f>
        <v>119</v>
      </c>
      <c r="E39" s="58">
        <f>SUM(E7,E27,E31,E34,E38)</f>
        <v>400</v>
      </c>
      <c r="F39" s="58">
        <f>E39-C39</f>
        <v>162</v>
      </c>
      <c r="G39" s="59">
        <f>IF(C39=0,0,F39/C39*100)</f>
        <v>68.0672268907563</v>
      </c>
    </row>
    <row r="40" ht="16.5" customHeight="1" spans="1:7">
      <c r="A40" s="57" t="s">
        <v>1847</v>
      </c>
      <c r="B40" s="58">
        <f t="shared" ref="B40:F40" si="0">SUM(B41:B42)</f>
        <v>100</v>
      </c>
      <c r="C40" s="58">
        <f t="shared" si="0"/>
        <v>50</v>
      </c>
      <c r="D40" s="59">
        <f>IF(B40=0,0,C40/B40)*100</f>
        <v>50</v>
      </c>
      <c r="E40" s="58">
        <f t="shared" si="0"/>
        <v>217</v>
      </c>
      <c r="F40" s="58">
        <f t="shared" si="0"/>
        <v>167</v>
      </c>
      <c r="G40" s="59">
        <f>IF(C40=0,0,F40/C40*100)</f>
        <v>334</v>
      </c>
    </row>
    <row r="41" ht="16.5" customHeight="1" spans="1:7">
      <c r="A41" s="60" t="s">
        <v>1848</v>
      </c>
      <c r="B41" s="58">
        <v>5</v>
      </c>
      <c r="C41" s="58">
        <v>5</v>
      </c>
      <c r="D41" s="59">
        <f>IF(B41=0,0,C41/B41)*100</f>
        <v>100</v>
      </c>
      <c r="E41" s="58"/>
      <c r="F41" s="61">
        <f t="shared" ref="F41:F43" si="1">E41-C41</f>
        <v>-5</v>
      </c>
      <c r="G41" s="59">
        <f>IF(C41=0,0,F41/C41*100)</f>
        <v>-100</v>
      </c>
    </row>
    <row r="42" ht="16.5" customHeight="1" spans="1:7">
      <c r="A42" s="60" t="s">
        <v>1849</v>
      </c>
      <c r="B42" s="61">
        <v>95</v>
      </c>
      <c r="C42" s="61">
        <v>45</v>
      </c>
      <c r="D42" s="59">
        <f>IF(B42=0,0,C42/B42)*100</f>
        <v>47.3684210526316</v>
      </c>
      <c r="E42" s="61">
        <f>[2]附件七本国资支!C36</f>
        <v>217</v>
      </c>
      <c r="F42" s="61">
        <f t="shared" si="1"/>
        <v>172</v>
      </c>
      <c r="G42" s="62">
        <f>IF(C42=0,0,F42/C42*100)</f>
        <v>382.222222222222</v>
      </c>
    </row>
    <row r="43" ht="16.5" customHeight="1" spans="1:7">
      <c r="A43" s="108" t="s">
        <v>146</v>
      </c>
      <c r="B43" s="58">
        <f>SUM(B39,B40)</f>
        <v>300</v>
      </c>
      <c r="C43" s="58">
        <f>SUM(C39,C40)</f>
        <v>288</v>
      </c>
      <c r="D43" s="59">
        <f>IF(B43=0,0,C43/B43)*100</f>
        <v>96</v>
      </c>
      <c r="E43" s="58">
        <f>SUM(E39,E40)</f>
        <v>617</v>
      </c>
      <c r="F43" s="58">
        <f t="shared" si="1"/>
        <v>329</v>
      </c>
      <c r="G43" s="59">
        <f>IF(C43=0,0,F43/C43*100)</f>
        <v>114.236111111111</v>
      </c>
    </row>
  </sheetData>
  <mergeCells count="10">
    <mergeCell ref="A2:G2"/>
    <mergeCell ref="A3:G3"/>
    <mergeCell ref="B4:D4"/>
    <mergeCell ref="E4:G4"/>
    <mergeCell ref="F5:G5"/>
    <mergeCell ref="A4:A6"/>
    <mergeCell ref="B5:B6"/>
    <mergeCell ref="C5:C6"/>
    <mergeCell ref="D5:D6"/>
    <mergeCell ref="E5:E6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/>
  <dimension ref="A1:G37"/>
  <sheetViews>
    <sheetView topLeftCell="B18" workbookViewId="0">
      <selection activeCell="A2" sqref="A2:G2"/>
    </sheetView>
  </sheetViews>
  <sheetFormatPr defaultColWidth="8.75" defaultRowHeight="15" customHeight="1" outlineLevelCol="6"/>
  <cols>
    <col min="1" max="1" width="51.25" style="74" customWidth="1"/>
    <col min="2" max="2" width="12.75" style="75" customWidth="1"/>
    <col min="3" max="3" width="12.75" style="76" customWidth="1"/>
    <col min="4" max="4" width="12.75" style="77" customWidth="1"/>
    <col min="5" max="5" width="12.75" style="78" customWidth="1"/>
    <col min="6" max="6" width="12.75" style="77" customWidth="1"/>
    <col min="7" max="7" width="12.75" style="78" customWidth="1"/>
    <col min="8" max="32" width="9" style="42"/>
    <col min="33" max="16384" width="8.75" style="42"/>
  </cols>
  <sheetData>
    <row r="1" s="42" customFormat="1" customHeight="1" spans="1:7">
      <c r="A1" s="74" t="s">
        <v>1882</v>
      </c>
      <c r="B1" s="75"/>
      <c r="C1" s="76"/>
      <c r="D1" s="77"/>
      <c r="E1" s="78"/>
      <c r="F1" s="77"/>
      <c r="G1" s="78"/>
    </row>
    <row r="2" s="42" customFormat="1" ht="27" customHeight="1" spans="1:7">
      <c r="A2" s="79" t="s">
        <v>1883</v>
      </c>
      <c r="B2" s="79"/>
      <c r="C2" s="79"/>
      <c r="D2" s="79"/>
      <c r="E2" s="79"/>
      <c r="F2" s="79"/>
      <c r="G2" s="79"/>
    </row>
    <row r="3" s="42" customFormat="1" customHeight="1" spans="1:7">
      <c r="A3" s="80" t="s">
        <v>1852</v>
      </c>
      <c r="B3" s="80"/>
      <c r="C3" s="80"/>
      <c r="D3" s="80"/>
      <c r="E3" s="80"/>
      <c r="F3" s="80"/>
      <c r="G3" s="80"/>
    </row>
    <row r="4" s="42" customFormat="1" customHeight="1" spans="1:7">
      <c r="A4" s="81" t="s">
        <v>1812</v>
      </c>
      <c r="B4" s="50" t="s">
        <v>39</v>
      </c>
      <c r="C4" s="51"/>
      <c r="D4" s="51"/>
      <c r="E4" s="49" t="s">
        <v>40</v>
      </c>
      <c r="F4" s="49"/>
      <c r="G4" s="49"/>
    </row>
    <row r="5" s="42" customFormat="1" customHeight="1" spans="1:7">
      <c r="A5" s="81"/>
      <c r="B5" s="82" t="s">
        <v>1813</v>
      </c>
      <c r="C5" s="53" t="s">
        <v>42</v>
      </c>
      <c r="D5" s="83" t="s">
        <v>43</v>
      </c>
      <c r="E5" s="84" t="s">
        <v>44</v>
      </c>
      <c r="F5" s="85" t="s">
        <v>150</v>
      </c>
      <c r="G5" s="85"/>
    </row>
    <row r="6" s="42" customFormat="1" customHeight="1" spans="1:7">
      <c r="A6" s="81"/>
      <c r="B6" s="82"/>
      <c r="C6" s="86"/>
      <c r="D6" s="87"/>
      <c r="E6" s="84"/>
      <c r="F6" s="88" t="s">
        <v>50</v>
      </c>
      <c r="G6" s="88" t="s">
        <v>151</v>
      </c>
    </row>
    <row r="7" s="42" customFormat="1" customHeight="1" spans="1:7">
      <c r="A7" s="63" t="s">
        <v>648</v>
      </c>
      <c r="B7" s="64"/>
      <c r="C7" s="64"/>
      <c r="D7" s="65"/>
      <c r="E7" s="66"/>
      <c r="F7" s="64"/>
      <c r="G7" s="67"/>
    </row>
    <row r="8" s="73" customFormat="1" customHeight="1" spans="1:7">
      <c r="A8" s="68" t="s">
        <v>1854</v>
      </c>
      <c r="B8" s="69"/>
      <c r="C8" s="69"/>
      <c r="D8" s="70"/>
      <c r="E8" s="71"/>
      <c r="F8" s="64"/>
      <c r="G8" s="72"/>
    </row>
    <row r="9" s="42" customFormat="1" customHeight="1" spans="1:7">
      <c r="A9" s="68" t="s">
        <v>1855</v>
      </c>
      <c r="B9" s="69"/>
      <c r="C9" s="69"/>
      <c r="D9" s="70"/>
      <c r="E9" s="71"/>
      <c r="F9" s="64"/>
      <c r="G9" s="72"/>
    </row>
    <row r="10" s="42" customFormat="1" customHeight="1" spans="1:7">
      <c r="A10" s="63" t="s">
        <v>1856</v>
      </c>
      <c r="B10" s="64">
        <f>SUM(B11,B21,B30,B31)</f>
        <v>200</v>
      </c>
      <c r="C10" s="64"/>
      <c r="D10" s="65"/>
      <c r="E10" s="66">
        <v>280</v>
      </c>
      <c r="F10" s="64">
        <f>E10-B10</f>
        <v>80</v>
      </c>
      <c r="G10" s="67">
        <f>IF(B10=0,0,F10/B10*100)</f>
        <v>40</v>
      </c>
    </row>
    <row r="11" s="42" customFormat="1" customHeight="1" spans="1:7">
      <c r="A11" s="68" t="s">
        <v>1857</v>
      </c>
      <c r="B11" s="69">
        <v>0</v>
      </c>
      <c r="C11" s="69"/>
      <c r="D11" s="70"/>
      <c r="E11" s="71"/>
      <c r="F11" s="64"/>
      <c r="G11" s="72"/>
    </row>
    <row r="12" s="42" customFormat="1" customHeight="1" spans="1:7">
      <c r="A12" s="68" t="s">
        <v>1858</v>
      </c>
      <c r="B12" s="69"/>
      <c r="C12" s="69"/>
      <c r="D12" s="70"/>
      <c r="E12" s="71"/>
      <c r="F12" s="64"/>
      <c r="G12" s="72"/>
    </row>
    <row r="13" s="42" customFormat="1" customHeight="1" spans="1:7">
      <c r="A13" s="68" t="s">
        <v>1859</v>
      </c>
      <c r="B13" s="69"/>
      <c r="C13" s="69"/>
      <c r="D13" s="70"/>
      <c r="E13" s="71"/>
      <c r="F13" s="64"/>
      <c r="G13" s="72"/>
    </row>
    <row r="14" s="42" customFormat="1" customHeight="1" spans="1:7">
      <c r="A14" s="68" t="s">
        <v>1860</v>
      </c>
      <c r="B14" s="69"/>
      <c r="C14" s="69"/>
      <c r="D14" s="70"/>
      <c r="E14" s="71"/>
      <c r="F14" s="64"/>
      <c r="G14" s="72"/>
    </row>
    <row r="15" s="42" customFormat="1" customHeight="1" spans="1:7">
      <c r="A15" s="68" t="s">
        <v>1861</v>
      </c>
      <c r="B15" s="69"/>
      <c r="C15" s="69"/>
      <c r="D15" s="70"/>
      <c r="E15" s="71"/>
      <c r="F15" s="64"/>
      <c r="G15" s="72"/>
    </row>
    <row r="16" s="42" customFormat="1" customHeight="1" spans="1:7">
      <c r="A16" s="68" t="s">
        <v>1862</v>
      </c>
      <c r="B16" s="69"/>
      <c r="C16" s="69"/>
      <c r="D16" s="70"/>
      <c r="E16" s="71"/>
      <c r="F16" s="69"/>
      <c r="G16" s="72"/>
    </row>
    <row r="17" s="42" customFormat="1" customHeight="1" spans="1:7">
      <c r="A17" s="68" t="s">
        <v>1863</v>
      </c>
      <c r="B17" s="69"/>
      <c r="C17" s="69"/>
      <c r="D17" s="70"/>
      <c r="E17" s="71"/>
      <c r="F17" s="64"/>
      <c r="G17" s="72"/>
    </row>
    <row r="18" s="42" customFormat="1" customHeight="1" spans="1:7">
      <c r="A18" s="68" t="s">
        <v>1864</v>
      </c>
      <c r="B18" s="69"/>
      <c r="C18" s="69"/>
      <c r="D18" s="70"/>
      <c r="E18" s="71"/>
      <c r="F18" s="64"/>
      <c r="G18" s="72"/>
    </row>
    <row r="19" s="42" customFormat="1" customHeight="1" spans="1:7">
      <c r="A19" s="68" t="s">
        <v>1865</v>
      </c>
      <c r="B19" s="69"/>
      <c r="C19" s="69"/>
      <c r="D19" s="70"/>
      <c r="E19" s="71"/>
      <c r="F19" s="64"/>
      <c r="G19" s="72"/>
    </row>
    <row r="20" s="42" customFormat="1" customHeight="1" spans="1:7">
      <c r="A20" s="68" t="s">
        <v>1866</v>
      </c>
      <c r="B20" s="69"/>
      <c r="C20" s="69"/>
      <c r="D20" s="70"/>
      <c r="E20" s="71"/>
      <c r="F20" s="64"/>
      <c r="G20" s="72"/>
    </row>
    <row r="21" s="42" customFormat="1" customHeight="1" spans="1:7">
      <c r="A21" s="68" t="s">
        <v>1867</v>
      </c>
      <c r="B21" s="69"/>
      <c r="C21" s="69"/>
      <c r="D21" s="70"/>
      <c r="E21" s="71"/>
      <c r="F21" s="64"/>
      <c r="G21" s="72"/>
    </row>
    <row r="22" s="42" customFormat="1" customHeight="1" spans="1:7">
      <c r="A22" s="68" t="s">
        <v>1868</v>
      </c>
      <c r="B22" s="69"/>
      <c r="C22" s="69"/>
      <c r="D22" s="70"/>
      <c r="E22" s="71"/>
      <c r="F22" s="64"/>
      <c r="G22" s="72"/>
    </row>
    <row r="23" s="42" customFormat="1" customHeight="1" spans="1:7">
      <c r="A23" s="68" t="s">
        <v>1869</v>
      </c>
      <c r="B23" s="69"/>
      <c r="C23" s="69"/>
      <c r="D23" s="70"/>
      <c r="E23" s="71"/>
      <c r="F23" s="64"/>
      <c r="G23" s="72"/>
    </row>
    <row r="24" s="42" customFormat="1" customHeight="1" spans="1:7">
      <c r="A24" s="68" t="s">
        <v>1870</v>
      </c>
      <c r="B24" s="69"/>
      <c r="C24" s="69"/>
      <c r="D24" s="70"/>
      <c r="E24" s="71"/>
      <c r="F24" s="64"/>
      <c r="G24" s="72"/>
    </row>
    <row r="25" s="42" customFormat="1" customHeight="1" spans="1:7">
      <c r="A25" s="68" t="s">
        <v>1871</v>
      </c>
      <c r="B25" s="69"/>
      <c r="C25" s="69"/>
      <c r="D25" s="70"/>
      <c r="E25" s="71"/>
      <c r="F25" s="64"/>
      <c r="G25" s="72"/>
    </row>
    <row r="26" s="42" customFormat="1" customHeight="1" spans="1:7">
      <c r="A26" s="68" t="s">
        <v>1872</v>
      </c>
      <c r="B26" s="69"/>
      <c r="C26" s="69"/>
      <c r="D26" s="70"/>
      <c r="E26" s="71"/>
      <c r="F26" s="64"/>
      <c r="G26" s="72"/>
    </row>
    <row r="27" s="42" customFormat="1" customHeight="1" spans="1:7">
      <c r="A27" s="89" t="s">
        <v>1873</v>
      </c>
      <c r="B27" s="69"/>
      <c r="C27" s="69"/>
      <c r="D27" s="70"/>
      <c r="E27" s="71"/>
      <c r="F27" s="64"/>
      <c r="G27" s="72"/>
    </row>
    <row r="28" s="42" customFormat="1" customHeight="1" spans="1:7">
      <c r="A28" s="68" t="s">
        <v>1874</v>
      </c>
      <c r="B28" s="69"/>
      <c r="C28" s="69"/>
      <c r="D28" s="70"/>
      <c r="E28" s="71"/>
      <c r="F28" s="64"/>
      <c r="G28" s="72"/>
    </row>
    <row r="29" s="42" customFormat="1" customHeight="1" spans="1:7">
      <c r="A29" s="68" t="s">
        <v>1875</v>
      </c>
      <c r="B29" s="69"/>
      <c r="C29" s="69"/>
      <c r="D29" s="70"/>
      <c r="E29" s="71"/>
      <c r="F29" s="64"/>
      <c r="G29" s="72"/>
    </row>
    <row r="30" s="42" customFormat="1" customHeight="1" spans="1:7">
      <c r="A30" s="68" t="s">
        <v>1876</v>
      </c>
      <c r="B30" s="69"/>
      <c r="C30" s="69"/>
      <c r="D30" s="70"/>
      <c r="E30" s="71"/>
      <c r="F30" s="64"/>
      <c r="G30" s="72"/>
    </row>
    <row r="31" s="42" customFormat="1" customHeight="1" spans="1:7">
      <c r="A31" s="68" t="s">
        <v>1877</v>
      </c>
      <c r="B31" s="69">
        <v>200</v>
      </c>
      <c r="C31" s="69"/>
      <c r="D31" s="70"/>
      <c r="E31" s="71">
        <v>280</v>
      </c>
      <c r="F31" s="69">
        <f>E31-B31</f>
        <v>80</v>
      </c>
      <c r="G31" s="72">
        <f>IF(B31=0,0,F31/B31*100)</f>
        <v>40</v>
      </c>
    </row>
    <row r="32" s="42" customFormat="1" customHeight="1" spans="1:7">
      <c r="A32" s="63" t="s">
        <v>1378</v>
      </c>
      <c r="B32" s="64"/>
      <c r="C32" s="64"/>
      <c r="D32" s="65"/>
      <c r="E32" s="66"/>
      <c r="F32" s="64"/>
      <c r="G32" s="67">
        <f>IF(B32=0,0,F32/B32*100)</f>
        <v>0</v>
      </c>
    </row>
    <row r="33" s="42" customFormat="1" customHeight="1" spans="1:7">
      <c r="A33" s="90" t="s">
        <v>1878</v>
      </c>
      <c r="B33" s="91">
        <f>SUM(B7,B10)</f>
        <v>200</v>
      </c>
      <c r="C33" s="64"/>
      <c r="D33" s="65"/>
      <c r="E33" s="66">
        <f>SUM(E7,E10)</f>
        <v>280</v>
      </c>
      <c r="F33" s="64">
        <f>E33-B33</f>
        <v>80</v>
      </c>
      <c r="G33" s="67">
        <f>IF(B33=0,0,F33/B33*100)</f>
        <v>40</v>
      </c>
    </row>
    <row r="34" s="42" customFormat="1" customHeight="1" spans="1:7">
      <c r="A34" s="63" t="s">
        <v>1879</v>
      </c>
      <c r="B34" s="91">
        <f>SUM(B35:B36)</f>
        <v>100</v>
      </c>
      <c r="C34" s="64">
        <f>SUM(C35:C36)</f>
        <v>288</v>
      </c>
      <c r="D34" s="65">
        <f>IF(B34=0,0,C34/B34)*100</f>
        <v>288</v>
      </c>
      <c r="E34" s="66">
        <f>SUM(E35:E36)</f>
        <v>337</v>
      </c>
      <c r="F34" s="64">
        <f>E34-B34</f>
        <v>237</v>
      </c>
      <c r="G34" s="67">
        <f>IF(B34=0,0,F34/B34*100)</f>
        <v>237</v>
      </c>
    </row>
    <row r="35" s="42" customFormat="1" customHeight="1" spans="1:7">
      <c r="A35" s="68" t="s">
        <v>1384</v>
      </c>
      <c r="B35" s="92"/>
      <c r="C35" s="69">
        <v>71</v>
      </c>
      <c r="D35" s="65"/>
      <c r="E35" s="71">
        <v>120</v>
      </c>
      <c r="F35" s="69">
        <f>E35-B35</f>
        <v>120</v>
      </c>
      <c r="G35" s="72"/>
    </row>
    <row r="36" s="42" customFormat="1" customHeight="1" spans="1:7">
      <c r="A36" s="68" t="s">
        <v>1389</v>
      </c>
      <c r="B36" s="91">
        <v>100</v>
      </c>
      <c r="C36" s="69">
        <f>[2]附件六本国资收!C43-C33-C35</f>
        <v>217</v>
      </c>
      <c r="D36" s="70">
        <f>IF(B36=0,0,C36/B36)*100</f>
        <v>217</v>
      </c>
      <c r="E36" s="71">
        <f>[2]附件六本国资收!E43-E33-E35</f>
        <v>217</v>
      </c>
      <c r="F36" s="69">
        <f>E36-B36</f>
        <v>117</v>
      </c>
      <c r="G36" s="72">
        <f>IF(B36=0,0,F36/B36*100)</f>
        <v>117</v>
      </c>
    </row>
    <row r="37" s="42" customFormat="1" customHeight="1" spans="1:7">
      <c r="A37" s="93" t="s">
        <v>1491</v>
      </c>
      <c r="B37" s="91">
        <f>SUM(B33:B34)</f>
        <v>300</v>
      </c>
      <c r="C37" s="64">
        <f>SUM(C33:C34)</f>
        <v>288</v>
      </c>
      <c r="D37" s="65">
        <f>IF(B37=0,0,C37/B37)*100</f>
        <v>96</v>
      </c>
      <c r="E37" s="66">
        <f>SUM(E33:E34)</f>
        <v>617</v>
      </c>
      <c r="F37" s="64">
        <f>E37-B37</f>
        <v>317</v>
      </c>
      <c r="G37" s="67">
        <f>IF(B37=0,0,F37/B37*100)</f>
        <v>105.666666666667</v>
      </c>
    </row>
  </sheetData>
  <mergeCells count="10">
    <mergeCell ref="A2:G2"/>
    <mergeCell ref="A3:G3"/>
    <mergeCell ref="B4:D4"/>
    <mergeCell ref="E4:G4"/>
    <mergeCell ref="F5:G5"/>
    <mergeCell ref="A4:A6"/>
    <mergeCell ref="B5:B6"/>
    <mergeCell ref="C5:C6"/>
    <mergeCell ref="D5:D6"/>
    <mergeCell ref="E5:E6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/>
  <dimension ref="A1:XFD11"/>
  <sheetViews>
    <sheetView workbookViewId="0">
      <selection activeCell="A9" sqref="A9"/>
    </sheetView>
  </sheetViews>
  <sheetFormatPr defaultColWidth="9" defaultRowHeight="14.25"/>
  <cols>
    <col min="1" max="1" width="27.75" customWidth="1"/>
    <col min="2" max="2" width="12.625" customWidth="1"/>
    <col min="3" max="3" width="11.875" customWidth="1"/>
    <col min="4" max="5" width="13.125" customWidth="1"/>
    <col min="6" max="6" width="16.25" customWidth="1"/>
    <col min="7" max="7" width="15.125" customWidth="1"/>
  </cols>
  <sheetData>
    <row r="1" spans="1:16384">
      <c r="A1" s="14" t="s">
        <v>1884</v>
      </c>
      <c r="B1" s="43"/>
      <c r="C1" s="44"/>
      <c r="D1" s="45"/>
      <c r="E1" s="45"/>
      <c r="F1" s="45"/>
      <c r="G1" s="45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  <c r="IW1" s="46"/>
      <c r="IX1" s="46"/>
      <c r="IY1" s="46"/>
      <c r="IZ1" s="46"/>
      <c r="JA1" s="46"/>
      <c r="JB1" s="46"/>
      <c r="JC1" s="46"/>
      <c r="JD1" s="46"/>
      <c r="JE1" s="46"/>
      <c r="JF1" s="46"/>
      <c r="JG1" s="46"/>
      <c r="JH1" s="46"/>
      <c r="JI1" s="46"/>
      <c r="JJ1" s="46"/>
      <c r="JK1" s="46"/>
      <c r="JL1" s="46"/>
      <c r="JM1" s="46"/>
      <c r="JN1" s="46"/>
      <c r="JO1" s="46"/>
      <c r="JP1" s="46"/>
      <c r="JQ1" s="46"/>
      <c r="JR1" s="46"/>
      <c r="JS1" s="46"/>
      <c r="JT1" s="46"/>
      <c r="JU1" s="46"/>
      <c r="JV1" s="46"/>
      <c r="JW1" s="46"/>
      <c r="JX1" s="46"/>
      <c r="JY1" s="46"/>
      <c r="JZ1" s="46"/>
      <c r="KA1" s="46"/>
      <c r="KB1" s="46"/>
      <c r="KC1" s="46"/>
      <c r="KD1" s="46"/>
      <c r="KE1" s="46"/>
      <c r="KF1" s="46"/>
      <c r="KG1" s="46"/>
      <c r="KH1" s="46"/>
      <c r="KI1" s="46"/>
      <c r="KJ1" s="46"/>
      <c r="KK1" s="46"/>
      <c r="KL1" s="46"/>
      <c r="KM1" s="46"/>
      <c r="KN1" s="46"/>
      <c r="KO1" s="46"/>
      <c r="KP1" s="46"/>
      <c r="KQ1" s="46"/>
      <c r="KR1" s="46"/>
      <c r="KS1" s="46"/>
      <c r="KT1" s="46"/>
      <c r="KU1" s="46"/>
      <c r="KV1" s="46"/>
      <c r="KW1" s="46"/>
      <c r="KX1" s="46"/>
      <c r="KY1" s="46"/>
      <c r="KZ1" s="46"/>
      <c r="LA1" s="46"/>
      <c r="LB1" s="46"/>
      <c r="LC1" s="46"/>
      <c r="LD1" s="46"/>
      <c r="LE1" s="46"/>
      <c r="LF1" s="46"/>
      <c r="LG1" s="46"/>
      <c r="LH1" s="46"/>
      <c r="LI1" s="46"/>
      <c r="LJ1" s="46"/>
      <c r="LK1" s="46"/>
      <c r="LL1" s="46"/>
      <c r="LM1" s="46"/>
      <c r="LN1" s="46"/>
      <c r="LO1" s="46"/>
      <c r="LP1" s="46"/>
      <c r="LQ1" s="46"/>
      <c r="LR1" s="46"/>
      <c r="LS1" s="46"/>
      <c r="LT1" s="46"/>
      <c r="LU1" s="46"/>
      <c r="LV1" s="46"/>
      <c r="LW1" s="46"/>
      <c r="LX1" s="46"/>
      <c r="LY1" s="46"/>
      <c r="LZ1" s="46"/>
      <c r="MA1" s="46"/>
      <c r="MB1" s="46"/>
      <c r="MC1" s="46"/>
      <c r="MD1" s="46"/>
      <c r="ME1" s="46"/>
      <c r="MF1" s="46"/>
      <c r="MG1" s="46"/>
      <c r="MH1" s="46"/>
      <c r="MI1" s="46"/>
      <c r="MJ1" s="46"/>
      <c r="MK1" s="46"/>
      <c r="ML1" s="46"/>
      <c r="MM1" s="46"/>
      <c r="MN1" s="46"/>
      <c r="MO1" s="46"/>
      <c r="MP1" s="46"/>
      <c r="MQ1" s="46"/>
      <c r="MR1" s="46"/>
      <c r="MS1" s="46"/>
      <c r="MT1" s="46"/>
      <c r="MU1" s="46"/>
      <c r="MV1" s="46"/>
      <c r="MW1" s="46"/>
      <c r="MX1" s="46"/>
      <c r="MY1" s="46"/>
      <c r="MZ1" s="46"/>
      <c r="NA1" s="46"/>
      <c r="NB1" s="46"/>
      <c r="NC1" s="46"/>
      <c r="ND1" s="46"/>
      <c r="NE1" s="46"/>
      <c r="NF1" s="46"/>
      <c r="NG1" s="46"/>
      <c r="NH1" s="46"/>
      <c r="NI1" s="46"/>
      <c r="NJ1" s="46"/>
      <c r="NK1" s="46"/>
      <c r="NL1" s="46"/>
      <c r="NM1" s="46"/>
      <c r="NN1" s="46"/>
      <c r="NO1" s="46"/>
      <c r="NP1" s="46"/>
      <c r="NQ1" s="46"/>
      <c r="NR1" s="46"/>
      <c r="NS1" s="46"/>
      <c r="NT1" s="46"/>
      <c r="NU1" s="46"/>
      <c r="NV1" s="46"/>
      <c r="NW1" s="46"/>
      <c r="NX1" s="46"/>
      <c r="NY1" s="46"/>
      <c r="NZ1" s="46"/>
      <c r="OA1" s="46"/>
      <c r="OB1" s="46"/>
      <c r="OC1" s="46"/>
      <c r="OD1" s="46"/>
      <c r="OE1" s="46"/>
      <c r="OF1" s="46"/>
      <c r="OG1" s="46"/>
      <c r="OH1" s="46"/>
      <c r="OI1" s="46"/>
      <c r="OJ1" s="46"/>
      <c r="OK1" s="46"/>
      <c r="OL1" s="46"/>
      <c r="OM1" s="46"/>
      <c r="ON1" s="46"/>
      <c r="OO1" s="46"/>
      <c r="OP1" s="46"/>
      <c r="OQ1" s="46"/>
      <c r="OR1" s="46"/>
      <c r="OS1" s="46"/>
      <c r="OT1" s="46"/>
      <c r="OU1" s="46"/>
      <c r="OV1" s="46"/>
      <c r="OW1" s="46"/>
      <c r="OX1" s="46"/>
      <c r="OY1" s="46"/>
      <c r="OZ1" s="46"/>
      <c r="PA1" s="46"/>
      <c r="PB1" s="46"/>
      <c r="PC1" s="46"/>
      <c r="PD1" s="46"/>
      <c r="PE1" s="46"/>
      <c r="PF1" s="46"/>
      <c r="PG1" s="46"/>
      <c r="PH1" s="46"/>
      <c r="PI1" s="46"/>
      <c r="PJ1" s="46"/>
      <c r="PK1" s="46"/>
      <c r="PL1" s="46"/>
      <c r="PM1" s="46"/>
      <c r="PN1" s="46"/>
      <c r="PO1" s="46"/>
      <c r="PP1" s="46"/>
      <c r="PQ1" s="46"/>
      <c r="PR1" s="46"/>
      <c r="PS1" s="46"/>
      <c r="PT1" s="46"/>
      <c r="PU1" s="46"/>
      <c r="PV1" s="46"/>
      <c r="PW1" s="46"/>
      <c r="PX1" s="46"/>
      <c r="PY1" s="46"/>
      <c r="PZ1" s="46"/>
      <c r="QA1" s="46"/>
      <c r="QB1" s="46"/>
      <c r="QC1" s="46"/>
      <c r="QD1" s="46"/>
      <c r="QE1" s="46"/>
      <c r="QF1" s="46"/>
      <c r="QG1" s="46"/>
      <c r="QH1" s="46"/>
      <c r="QI1" s="46"/>
      <c r="QJ1" s="46"/>
      <c r="QK1" s="46"/>
      <c r="QL1" s="46"/>
      <c r="QM1" s="46"/>
      <c r="QN1" s="46"/>
      <c r="QO1" s="46"/>
      <c r="QP1" s="46"/>
      <c r="QQ1" s="46"/>
      <c r="QR1" s="46"/>
      <c r="QS1" s="46"/>
      <c r="QT1" s="46"/>
      <c r="QU1" s="46"/>
      <c r="QV1" s="46"/>
      <c r="QW1" s="46"/>
      <c r="QX1" s="46"/>
      <c r="QY1" s="46"/>
      <c r="QZ1" s="46"/>
      <c r="RA1" s="46"/>
      <c r="RB1" s="46"/>
      <c r="RC1" s="46"/>
      <c r="RD1" s="46"/>
      <c r="RE1" s="46"/>
      <c r="RF1" s="46"/>
      <c r="RG1" s="46"/>
      <c r="RH1" s="46"/>
      <c r="RI1" s="46"/>
      <c r="RJ1" s="46"/>
      <c r="RK1" s="46"/>
      <c r="RL1" s="46"/>
      <c r="RM1" s="46"/>
      <c r="RN1" s="46"/>
      <c r="RO1" s="46"/>
      <c r="RP1" s="46"/>
      <c r="RQ1" s="46"/>
      <c r="RR1" s="46"/>
      <c r="RS1" s="46"/>
      <c r="RT1" s="46"/>
      <c r="RU1" s="46"/>
      <c r="RV1" s="46"/>
      <c r="RW1" s="46"/>
      <c r="RX1" s="46"/>
      <c r="RY1" s="46"/>
      <c r="RZ1" s="46"/>
      <c r="SA1" s="46"/>
      <c r="SB1" s="46"/>
      <c r="SC1" s="46"/>
      <c r="SD1" s="46"/>
      <c r="SE1" s="46"/>
      <c r="SF1" s="46"/>
      <c r="SG1" s="46"/>
      <c r="SH1" s="46"/>
      <c r="SI1" s="46"/>
      <c r="SJ1" s="46"/>
      <c r="SK1" s="46"/>
      <c r="SL1" s="46"/>
      <c r="SM1" s="46"/>
      <c r="SN1" s="46"/>
      <c r="SO1" s="46"/>
      <c r="SP1" s="46"/>
      <c r="SQ1" s="46"/>
      <c r="SR1" s="46"/>
      <c r="SS1" s="46"/>
      <c r="ST1" s="46"/>
      <c r="SU1" s="46"/>
      <c r="SV1" s="46"/>
      <c r="SW1" s="46"/>
      <c r="SX1" s="46"/>
      <c r="SY1" s="46"/>
      <c r="SZ1" s="46"/>
      <c r="TA1" s="46"/>
      <c r="TB1" s="46"/>
      <c r="TC1" s="46"/>
      <c r="TD1" s="46"/>
      <c r="TE1" s="46"/>
      <c r="TF1" s="46"/>
      <c r="TG1" s="46"/>
      <c r="TH1" s="46"/>
      <c r="TI1" s="46"/>
      <c r="TJ1" s="46"/>
      <c r="TK1" s="46"/>
      <c r="TL1" s="46"/>
      <c r="TM1" s="46"/>
      <c r="TN1" s="46"/>
      <c r="TO1" s="46"/>
      <c r="TP1" s="46"/>
      <c r="TQ1" s="46"/>
      <c r="TR1" s="46"/>
      <c r="TS1" s="46"/>
      <c r="TT1" s="46"/>
      <c r="TU1" s="46"/>
      <c r="TV1" s="46"/>
      <c r="TW1" s="46"/>
      <c r="TX1" s="46"/>
      <c r="TY1" s="46"/>
      <c r="TZ1" s="46"/>
      <c r="UA1" s="46"/>
      <c r="UB1" s="46"/>
      <c r="UC1" s="46"/>
      <c r="UD1" s="46"/>
      <c r="UE1" s="46"/>
      <c r="UF1" s="46"/>
      <c r="UG1" s="46"/>
      <c r="UH1" s="46"/>
      <c r="UI1" s="46"/>
      <c r="UJ1" s="46"/>
      <c r="UK1" s="46"/>
      <c r="UL1" s="46"/>
      <c r="UM1" s="46"/>
      <c r="UN1" s="46"/>
      <c r="UO1" s="46"/>
      <c r="UP1" s="46"/>
      <c r="UQ1" s="46"/>
      <c r="UR1" s="46"/>
      <c r="US1" s="46"/>
      <c r="UT1" s="46"/>
      <c r="UU1" s="46"/>
      <c r="UV1" s="46"/>
      <c r="UW1" s="46"/>
      <c r="UX1" s="46"/>
      <c r="UY1" s="46"/>
      <c r="UZ1" s="46"/>
      <c r="VA1" s="46"/>
      <c r="VB1" s="46"/>
      <c r="VC1" s="46"/>
      <c r="VD1" s="46"/>
      <c r="VE1" s="46"/>
      <c r="VF1" s="46"/>
      <c r="VG1" s="46"/>
      <c r="VH1" s="46"/>
      <c r="VI1" s="46"/>
      <c r="VJ1" s="46"/>
      <c r="VK1" s="46"/>
      <c r="VL1" s="46"/>
      <c r="VM1" s="46"/>
      <c r="VN1" s="46"/>
      <c r="VO1" s="46"/>
      <c r="VP1" s="46"/>
      <c r="VQ1" s="46"/>
      <c r="VR1" s="46"/>
      <c r="VS1" s="46"/>
      <c r="VT1" s="46"/>
      <c r="VU1" s="46"/>
      <c r="VV1" s="46"/>
      <c r="VW1" s="46"/>
      <c r="VX1" s="46"/>
      <c r="VY1" s="46"/>
      <c r="VZ1" s="46"/>
      <c r="WA1" s="46"/>
      <c r="WB1" s="46"/>
      <c r="WC1" s="46"/>
      <c r="WD1" s="46"/>
      <c r="WE1" s="46"/>
      <c r="WF1" s="46"/>
      <c r="WG1" s="46"/>
      <c r="WH1" s="46"/>
      <c r="WI1" s="46"/>
      <c r="WJ1" s="46"/>
      <c r="WK1" s="46"/>
      <c r="WL1" s="46"/>
      <c r="WM1" s="46"/>
      <c r="WN1" s="46"/>
      <c r="WO1" s="46"/>
      <c r="WP1" s="46"/>
      <c r="WQ1" s="46"/>
      <c r="WR1" s="46"/>
      <c r="WS1" s="46"/>
      <c r="WT1" s="46"/>
      <c r="WU1" s="46"/>
      <c r="WV1" s="46"/>
      <c r="WW1" s="46"/>
      <c r="WX1" s="46"/>
      <c r="WY1" s="46"/>
      <c r="WZ1" s="46"/>
      <c r="XA1" s="46"/>
      <c r="XB1" s="46"/>
      <c r="XC1" s="46"/>
      <c r="XD1" s="46"/>
      <c r="XE1" s="46"/>
      <c r="XF1" s="46"/>
      <c r="XG1" s="46"/>
      <c r="XH1" s="46"/>
      <c r="XI1" s="46"/>
      <c r="XJ1" s="46"/>
      <c r="XK1" s="46"/>
      <c r="XL1" s="46"/>
      <c r="XM1" s="46"/>
      <c r="XN1" s="46"/>
      <c r="XO1" s="46"/>
      <c r="XP1" s="46"/>
      <c r="XQ1" s="46"/>
      <c r="XR1" s="46"/>
      <c r="XS1" s="46"/>
      <c r="XT1" s="46"/>
      <c r="XU1" s="46"/>
      <c r="XV1" s="46"/>
      <c r="XW1" s="46"/>
      <c r="XX1" s="46"/>
      <c r="XY1" s="46"/>
      <c r="XZ1" s="46"/>
      <c r="YA1" s="46"/>
      <c r="YB1" s="46"/>
      <c r="YC1" s="46"/>
      <c r="YD1" s="46"/>
      <c r="YE1" s="46"/>
      <c r="YF1" s="46"/>
      <c r="YG1" s="46"/>
      <c r="YH1" s="46"/>
      <c r="YI1" s="46"/>
      <c r="YJ1" s="46"/>
      <c r="YK1" s="46"/>
      <c r="YL1" s="46"/>
      <c r="YM1" s="46"/>
      <c r="YN1" s="46"/>
      <c r="YO1" s="46"/>
      <c r="YP1" s="46"/>
      <c r="YQ1" s="46"/>
      <c r="YR1" s="46"/>
      <c r="YS1" s="46"/>
      <c r="YT1" s="46"/>
      <c r="YU1" s="46"/>
      <c r="YV1" s="46"/>
      <c r="YW1" s="46"/>
      <c r="YX1" s="46"/>
      <c r="YY1" s="46"/>
      <c r="YZ1" s="46"/>
      <c r="ZA1" s="46"/>
      <c r="ZB1" s="46"/>
      <c r="ZC1" s="46"/>
      <c r="ZD1" s="46"/>
      <c r="ZE1" s="46"/>
      <c r="ZF1" s="46"/>
      <c r="ZG1" s="46"/>
      <c r="ZH1" s="46"/>
      <c r="ZI1" s="46"/>
      <c r="ZJ1" s="46"/>
      <c r="ZK1" s="46"/>
      <c r="ZL1" s="46"/>
      <c r="ZM1" s="46"/>
      <c r="ZN1" s="46"/>
      <c r="ZO1" s="46"/>
      <c r="ZP1" s="46"/>
      <c r="ZQ1" s="46"/>
      <c r="ZR1" s="46"/>
      <c r="ZS1" s="46"/>
      <c r="ZT1" s="46"/>
      <c r="ZU1" s="46"/>
      <c r="ZV1" s="46"/>
      <c r="ZW1" s="46"/>
      <c r="ZX1" s="46"/>
      <c r="ZY1" s="46"/>
      <c r="ZZ1" s="46"/>
      <c r="AAA1" s="46"/>
      <c r="AAB1" s="46"/>
      <c r="AAC1" s="46"/>
      <c r="AAD1" s="46"/>
      <c r="AAE1" s="46"/>
      <c r="AAF1" s="46"/>
      <c r="AAG1" s="46"/>
      <c r="AAH1" s="46"/>
      <c r="AAI1" s="46"/>
      <c r="AAJ1" s="46"/>
      <c r="AAK1" s="46"/>
      <c r="AAL1" s="46"/>
      <c r="AAM1" s="46"/>
      <c r="AAN1" s="46"/>
      <c r="AAO1" s="46"/>
      <c r="AAP1" s="46"/>
      <c r="AAQ1" s="46"/>
      <c r="AAR1" s="46"/>
      <c r="AAS1" s="46"/>
      <c r="AAT1" s="46"/>
      <c r="AAU1" s="46"/>
      <c r="AAV1" s="46"/>
      <c r="AAW1" s="46"/>
      <c r="AAX1" s="46"/>
      <c r="AAY1" s="46"/>
      <c r="AAZ1" s="46"/>
      <c r="ABA1" s="46"/>
      <c r="ABB1" s="46"/>
      <c r="ABC1" s="46"/>
      <c r="ABD1" s="46"/>
      <c r="ABE1" s="46"/>
      <c r="ABF1" s="46"/>
      <c r="ABG1" s="46"/>
      <c r="ABH1" s="46"/>
      <c r="ABI1" s="46"/>
      <c r="ABJ1" s="46"/>
      <c r="ABK1" s="46"/>
      <c r="ABL1" s="46"/>
      <c r="ABM1" s="46"/>
      <c r="ABN1" s="46"/>
      <c r="ABO1" s="46"/>
      <c r="ABP1" s="46"/>
      <c r="ABQ1" s="46"/>
      <c r="ABR1" s="46"/>
      <c r="ABS1" s="46"/>
      <c r="ABT1" s="46"/>
      <c r="ABU1" s="46"/>
      <c r="ABV1" s="46"/>
      <c r="ABW1" s="46"/>
      <c r="ABX1" s="46"/>
      <c r="ABY1" s="46"/>
      <c r="ABZ1" s="46"/>
      <c r="ACA1" s="46"/>
      <c r="ACB1" s="46"/>
      <c r="ACC1" s="46"/>
      <c r="ACD1" s="46"/>
      <c r="ACE1" s="46"/>
      <c r="ACF1" s="46"/>
      <c r="ACG1" s="46"/>
      <c r="ACH1" s="46"/>
      <c r="ACI1" s="46"/>
      <c r="ACJ1" s="46"/>
      <c r="ACK1" s="46"/>
      <c r="ACL1" s="46"/>
      <c r="ACM1" s="46"/>
      <c r="ACN1" s="46"/>
      <c r="ACO1" s="46"/>
      <c r="ACP1" s="46"/>
      <c r="ACQ1" s="46"/>
      <c r="ACR1" s="46"/>
      <c r="ACS1" s="46"/>
      <c r="ACT1" s="46"/>
      <c r="ACU1" s="46"/>
      <c r="ACV1" s="46"/>
      <c r="ACW1" s="46"/>
      <c r="ACX1" s="46"/>
      <c r="ACY1" s="46"/>
      <c r="ACZ1" s="46"/>
      <c r="ADA1" s="46"/>
      <c r="ADB1" s="46"/>
      <c r="ADC1" s="46"/>
      <c r="ADD1" s="46"/>
      <c r="ADE1" s="46"/>
      <c r="ADF1" s="46"/>
      <c r="ADG1" s="46"/>
      <c r="ADH1" s="46"/>
      <c r="ADI1" s="46"/>
      <c r="ADJ1" s="46"/>
      <c r="ADK1" s="46"/>
      <c r="ADL1" s="46"/>
      <c r="ADM1" s="46"/>
      <c r="ADN1" s="46"/>
      <c r="ADO1" s="46"/>
      <c r="ADP1" s="46"/>
      <c r="ADQ1" s="46"/>
      <c r="ADR1" s="46"/>
      <c r="ADS1" s="46"/>
      <c r="ADT1" s="46"/>
      <c r="ADU1" s="46"/>
      <c r="ADV1" s="46"/>
      <c r="ADW1" s="46"/>
      <c r="ADX1" s="46"/>
      <c r="ADY1" s="46"/>
      <c r="ADZ1" s="46"/>
      <c r="AEA1" s="46"/>
      <c r="AEB1" s="46"/>
      <c r="AEC1" s="46"/>
      <c r="AED1" s="46"/>
      <c r="AEE1" s="46"/>
      <c r="AEF1" s="46"/>
      <c r="AEG1" s="46"/>
      <c r="AEH1" s="46"/>
      <c r="AEI1" s="46"/>
      <c r="AEJ1" s="46"/>
      <c r="AEK1" s="46"/>
      <c r="AEL1" s="46"/>
      <c r="AEM1" s="46"/>
      <c r="AEN1" s="46"/>
      <c r="AEO1" s="46"/>
      <c r="AEP1" s="46"/>
      <c r="AEQ1" s="46"/>
      <c r="AER1" s="46"/>
      <c r="AES1" s="46"/>
      <c r="AET1" s="46"/>
      <c r="AEU1" s="46"/>
      <c r="AEV1" s="46"/>
      <c r="AEW1" s="46"/>
      <c r="AEX1" s="46"/>
      <c r="AEY1" s="46"/>
      <c r="AEZ1" s="46"/>
      <c r="AFA1" s="46"/>
      <c r="AFB1" s="46"/>
      <c r="AFC1" s="46"/>
      <c r="AFD1" s="46"/>
      <c r="AFE1" s="46"/>
      <c r="AFF1" s="46"/>
      <c r="AFG1" s="46"/>
      <c r="AFH1" s="46"/>
      <c r="AFI1" s="46"/>
      <c r="AFJ1" s="46"/>
      <c r="AFK1" s="46"/>
      <c r="AFL1" s="46"/>
      <c r="AFM1" s="46"/>
      <c r="AFN1" s="46"/>
      <c r="AFO1" s="46"/>
      <c r="AFP1" s="46"/>
      <c r="AFQ1" s="46"/>
      <c r="AFR1" s="46"/>
      <c r="AFS1" s="46"/>
      <c r="AFT1" s="46"/>
      <c r="AFU1" s="46"/>
      <c r="AFV1" s="46"/>
      <c r="AFW1" s="46"/>
      <c r="AFX1" s="46"/>
      <c r="AFY1" s="46"/>
      <c r="AFZ1" s="46"/>
      <c r="AGA1" s="46"/>
      <c r="AGB1" s="46"/>
      <c r="AGC1" s="46"/>
      <c r="AGD1" s="46"/>
      <c r="AGE1" s="46"/>
      <c r="AGF1" s="46"/>
      <c r="AGG1" s="46"/>
      <c r="AGH1" s="46"/>
      <c r="AGI1" s="46"/>
      <c r="AGJ1" s="46"/>
      <c r="AGK1" s="46"/>
      <c r="AGL1" s="46"/>
      <c r="AGM1" s="46"/>
      <c r="AGN1" s="46"/>
      <c r="AGO1" s="46"/>
      <c r="AGP1" s="46"/>
      <c r="AGQ1" s="46"/>
      <c r="AGR1" s="46"/>
      <c r="AGS1" s="46"/>
      <c r="AGT1" s="46"/>
      <c r="AGU1" s="46"/>
      <c r="AGV1" s="46"/>
      <c r="AGW1" s="46"/>
      <c r="AGX1" s="46"/>
      <c r="AGY1" s="46"/>
      <c r="AGZ1" s="46"/>
      <c r="AHA1" s="46"/>
      <c r="AHB1" s="46"/>
      <c r="AHC1" s="46"/>
      <c r="AHD1" s="46"/>
      <c r="AHE1" s="46"/>
      <c r="AHF1" s="46"/>
      <c r="AHG1" s="46"/>
      <c r="AHH1" s="46"/>
      <c r="AHI1" s="46"/>
      <c r="AHJ1" s="46"/>
      <c r="AHK1" s="46"/>
      <c r="AHL1" s="46"/>
      <c r="AHM1" s="46"/>
      <c r="AHN1" s="46"/>
      <c r="AHO1" s="46"/>
      <c r="AHP1" s="46"/>
      <c r="AHQ1" s="46"/>
      <c r="AHR1" s="46"/>
      <c r="AHS1" s="46"/>
      <c r="AHT1" s="46"/>
      <c r="AHU1" s="46"/>
      <c r="AHV1" s="46"/>
      <c r="AHW1" s="46"/>
      <c r="AHX1" s="46"/>
      <c r="AHY1" s="46"/>
      <c r="AHZ1" s="46"/>
      <c r="AIA1" s="46"/>
      <c r="AIB1" s="46"/>
      <c r="AIC1" s="46"/>
      <c r="AID1" s="46"/>
      <c r="AIE1" s="46"/>
      <c r="AIF1" s="46"/>
      <c r="AIG1" s="46"/>
      <c r="AIH1" s="46"/>
      <c r="AII1" s="46"/>
      <c r="AIJ1" s="46"/>
      <c r="AIK1" s="46"/>
      <c r="AIL1" s="46"/>
      <c r="AIM1" s="46"/>
      <c r="AIN1" s="46"/>
      <c r="AIO1" s="46"/>
      <c r="AIP1" s="46"/>
      <c r="AIQ1" s="46"/>
      <c r="AIR1" s="46"/>
      <c r="AIS1" s="46"/>
      <c r="AIT1" s="46"/>
      <c r="AIU1" s="46"/>
      <c r="AIV1" s="46"/>
      <c r="AIW1" s="46"/>
      <c r="AIX1" s="46"/>
      <c r="AIY1" s="46"/>
      <c r="AIZ1" s="46"/>
      <c r="AJA1" s="46"/>
      <c r="AJB1" s="46"/>
      <c r="AJC1" s="46"/>
      <c r="AJD1" s="46"/>
      <c r="AJE1" s="46"/>
      <c r="AJF1" s="46"/>
      <c r="AJG1" s="46"/>
      <c r="AJH1" s="46"/>
      <c r="AJI1" s="46"/>
      <c r="AJJ1" s="46"/>
      <c r="AJK1" s="46"/>
      <c r="AJL1" s="46"/>
      <c r="AJM1" s="46"/>
      <c r="AJN1" s="46"/>
      <c r="AJO1" s="46"/>
      <c r="AJP1" s="46"/>
      <c r="AJQ1" s="46"/>
      <c r="AJR1" s="46"/>
      <c r="AJS1" s="46"/>
      <c r="AJT1" s="46"/>
      <c r="AJU1" s="46"/>
      <c r="AJV1" s="46"/>
      <c r="AJW1" s="46"/>
      <c r="AJX1" s="46"/>
      <c r="AJY1" s="46"/>
      <c r="AJZ1" s="46"/>
      <c r="AKA1" s="46"/>
      <c r="AKB1" s="46"/>
      <c r="AKC1" s="46"/>
      <c r="AKD1" s="46"/>
      <c r="AKE1" s="46"/>
      <c r="AKF1" s="46"/>
      <c r="AKG1" s="46"/>
      <c r="AKH1" s="46"/>
      <c r="AKI1" s="46"/>
      <c r="AKJ1" s="46"/>
      <c r="AKK1" s="46"/>
      <c r="AKL1" s="46"/>
      <c r="AKM1" s="46"/>
      <c r="AKN1" s="46"/>
      <c r="AKO1" s="46"/>
      <c r="AKP1" s="46"/>
      <c r="AKQ1" s="46"/>
      <c r="AKR1" s="46"/>
      <c r="AKS1" s="46"/>
      <c r="AKT1" s="46"/>
      <c r="AKU1" s="46"/>
      <c r="AKV1" s="46"/>
      <c r="AKW1" s="46"/>
      <c r="AKX1" s="46"/>
      <c r="AKY1" s="46"/>
      <c r="AKZ1" s="46"/>
      <c r="ALA1" s="46"/>
      <c r="ALB1" s="46"/>
      <c r="ALC1" s="46"/>
      <c r="ALD1" s="46"/>
      <c r="ALE1" s="46"/>
      <c r="ALF1" s="46"/>
      <c r="ALG1" s="46"/>
      <c r="ALH1" s="46"/>
      <c r="ALI1" s="46"/>
      <c r="ALJ1" s="46"/>
      <c r="ALK1" s="46"/>
      <c r="ALL1" s="46"/>
      <c r="ALM1" s="46"/>
      <c r="ALN1" s="46"/>
      <c r="ALO1" s="46"/>
      <c r="ALP1" s="46"/>
      <c r="ALQ1" s="46"/>
      <c r="ALR1" s="46"/>
      <c r="ALS1" s="46"/>
      <c r="ALT1" s="46"/>
      <c r="ALU1" s="46"/>
      <c r="ALV1" s="46"/>
      <c r="ALW1" s="46"/>
      <c r="ALX1" s="46"/>
      <c r="ALY1" s="46"/>
      <c r="ALZ1" s="46"/>
      <c r="AMA1" s="46"/>
      <c r="AMB1" s="46"/>
      <c r="AMC1" s="46"/>
      <c r="AMD1" s="46"/>
      <c r="AME1" s="46"/>
      <c r="AMF1" s="46"/>
      <c r="AMG1" s="46"/>
      <c r="AMH1" s="46"/>
      <c r="AMI1" s="46"/>
      <c r="AMJ1" s="46"/>
      <c r="AMK1" s="46"/>
      <c r="AML1" s="46"/>
      <c r="AMM1" s="46"/>
      <c r="AMN1" s="46"/>
      <c r="AMO1" s="46"/>
      <c r="AMP1" s="46"/>
      <c r="AMQ1" s="46"/>
      <c r="AMR1" s="46"/>
      <c r="AMS1" s="46"/>
      <c r="AMT1" s="46"/>
      <c r="AMU1" s="46"/>
      <c r="AMV1" s="46"/>
      <c r="AMW1" s="46"/>
      <c r="AMX1" s="46"/>
      <c r="AMY1" s="46"/>
      <c r="AMZ1" s="46"/>
      <c r="ANA1" s="46"/>
      <c r="ANB1" s="46"/>
      <c r="ANC1" s="46"/>
      <c r="AND1" s="46"/>
      <c r="ANE1" s="46"/>
      <c r="ANF1" s="46"/>
      <c r="ANG1" s="46"/>
      <c r="ANH1" s="46"/>
      <c r="ANI1" s="46"/>
      <c r="ANJ1" s="46"/>
      <c r="ANK1" s="46"/>
      <c r="ANL1" s="46"/>
      <c r="ANM1" s="46"/>
      <c r="ANN1" s="46"/>
      <c r="ANO1" s="46"/>
      <c r="ANP1" s="46"/>
      <c r="ANQ1" s="46"/>
      <c r="ANR1" s="46"/>
      <c r="ANS1" s="46"/>
      <c r="ANT1" s="46"/>
      <c r="ANU1" s="46"/>
      <c r="ANV1" s="46"/>
      <c r="ANW1" s="46"/>
      <c r="ANX1" s="46"/>
      <c r="ANY1" s="46"/>
      <c r="ANZ1" s="46"/>
      <c r="AOA1" s="46"/>
      <c r="AOB1" s="46"/>
      <c r="AOC1" s="46"/>
      <c r="AOD1" s="46"/>
      <c r="AOE1" s="46"/>
      <c r="AOF1" s="46"/>
      <c r="AOG1" s="46"/>
      <c r="AOH1" s="46"/>
      <c r="AOI1" s="46"/>
      <c r="AOJ1" s="46"/>
      <c r="AOK1" s="46"/>
      <c r="AOL1" s="46"/>
      <c r="AOM1" s="46"/>
      <c r="AON1" s="46"/>
      <c r="AOO1" s="46"/>
      <c r="AOP1" s="46"/>
      <c r="AOQ1" s="46"/>
      <c r="AOR1" s="46"/>
      <c r="AOS1" s="46"/>
      <c r="AOT1" s="46"/>
      <c r="AOU1" s="46"/>
      <c r="AOV1" s="46"/>
      <c r="AOW1" s="46"/>
      <c r="AOX1" s="46"/>
      <c r="AOY1" s="46"/>
      <c r="AOZ1" s="46"/>
      <c r="APA1" s="46"/>
      <c r="APB1" s="46"/>
      <c r="APC1" s="46"/>
      <c r="APD1" s="46"/>
      <c r="APE1" s="46"/>
      <c r="APF1" s="46"/>
      <c r="APG1" s="46"/>
      <c r="APH1" s="46"/>
      <c r="API1" s="46"/>
      <c r="APJ1" s="46"/>
      <c r="APK1" s="46"/>
      <c r="APL1" s="46"/>
      <c r="APM1" s="46"/>
      <c r="APN1" s="46"/>
      <c r="APO1" s="46"/>
      <c r="APP1" s="46"/>
      <c r="APQ1" s="46"/>
      <c r="APR1" s="46"/>
      <c r="APS1" s="46"/>
      <c r="APT1" s="46"/>
      <c r="APU1" s="46"/>
      <c r="APV1" s="46"/>
      <c r="APW1" s="46"/>
      <c r="APX1" s="46"/>
      <c r="APY1" s="46"/>
      <c r="APZ1" s="46"/>
      <c r="AQA1" s="46"/>
      <c r="AQB1" s="46"/>
      <c r="AQC1" s="46"/>
      <c r="AQD1" s="46"/>
      <c r="AQE1" s="46"/>
      <c r="AQF1" s="46"/>
      <c r="AQG1" s="46"/>
      <c r="AQH1" s="46"/>
      <c r="AQI1" s="46"/>
      <c r="AQJ1" s="46"/>
      <c r="AQK1" s="46"/>
      <c r="AQL1" s="46"/>
      <c r="AQM1" s="46"/>
      <c r="AQN1" s="46"/>
      <c r="AQO1" s="46"/>
      <c r="AQP1" s="46"/>
      <c r="AQQ1" s="46"/>
      <c r="AQR1" s="46"/>
      <c r="AQS1" s="46"/>
      <c r="AQT1" s="46"/>
      <c r="AQU1" s="46"/>
      <c r="AQV1" s="46"/>
      <c r="AQW1" s="46"/>
      <c r="AQX1" s="46"/>
      <c r="AQY1" s="46"/>
      <c r="AQZ1" s="46"/>
      <c r="ARA1" s="46"/>
      <c r="ARB1" s="46"/>
      <c r="ARC1" s="46"/>
      <c r="ARD1" s="46"/>
      <c r="ARE1" s="46"/>
      <c r="ARF1" s="46"/>
      <c r="ARG1" s="46"/>
      <c r="ARH1" s="46"/>
      <c r="ARI1" s="46"/>
      <c r="ARJ1" s="46"/>
      <c r="ARK1" s="46"/>
      <c r="ARL1" s="46"/>
      <c r="ARM1" s="46"/>
      <c r="ARN1" s="46"/>
      <c r="ARO1" s="46"/>
      <c r="ARP1" s="46"/>
      <c r="ARQ1" s="46"/>
      <c r="ARR1" s="46"/>
      <c r="ARS1" s="46"/>
      <c r="ART1" s="46"/>
      <c r="ARU1" s="46"/>
      <c r="ARV1" s="46"/>
      <c r="ARW1" s="46"/>
      <c r="ARX1" s="46"/>
      <c r="ARY1" s="46"/>
      <c r="ARZ1" s="46"/>
      <c r="ASA1" s="46"/>
      <c r="ASB1" s="46"/>
      <c r="ASC1" s="46"/>
      <c r="ASD1" s="46"/>
      <c r="ASE1" s="46"/>
      <c r="ASF1" s="46"/>
      <c r="ASG1" s="46"/>
      <c r="ASH1" s="46"/>
      <c r="ASI1" s="46"/>
      <c r="ASJ1" s="46"/>
      <c r="ASK1" s="46"/>
      <c r="ASL1" s="46"/>
      <c r="ASM1" s="46"/>
      <c r="ASN1" s="46"/>
      <c r="ASO1" s="46"/>
      <c r="ASP1" s="46"/>
      <c r="ASQ1" s="46"/>
      <c r="ASR1" s="46"/>
      <c r="ASS1" s="46"/>
      <c r="AST1" s="46"/>
      <c r="ASU1" s="46"/>
      <c r="ASV1" s="46"/>
      <c r="ASW1" s="46"/>
      <c r="ASX1" s="46"/>
      <c r="ASY1" s="46"/>
      <c r="ASZ1" s="46"/>
      <c r="ATA1" s="46"/>
      <c r="ATB1" s="46"/>
      <c r="ATC1" s="46"/>
      <c r="ATD1" s="46"/>
      <c r="ATE1" s="46"/>
      <c r="ATF1" s="46"/>
      <c r="ATG1" s="46"/>
      <c r="ATH1" s="46"/>
      <c r="ATI1" s="46"/>
      <c r="ATJ1" s="46"/>
      <c r="ATK1" s="46"/>
      <c r="ATL1" s="46"/>
      <c r="ATM1" s="46"/>
      <c r="ATN1" s="46"/>
      <c r="ATO1" s="46"/>
      <c r="ATP1" s="46"/>
      <c r="ATQ1" s="46"/>
      <c r="ATR1" s="46"/>
      <c r="ATS1" s="46"/>
      <c r="ATT1" s="46"/>
      <c r="ATU1" s="46"/>
      <c r="ATV1" s="46"/>
      <c r="ATW1" s="46"/>
      <c r="ATX1" s="46"/>
      <c r="ATY1" s="46"/>
      <c r="ATZ1" s="46"/>
      <c r="AUA1" s="46"/>
      <c r="AUB1" s="46"/>
      <c r="AUC1" s="46"/>
      <c r="AUD1" s="46"/>
      <c r="AUE1" s="46"/>
      <c r="AUF1" s="46"/>
      <c r="AUG1" s="46"/>
      <c r="AUH1" s="46"/>
      <c r="AUI1" s="46"/>
      <c r="AUJ1" s="46"/>
      <c r="AUK1" s="46"/>
      <c r="AUL1" s="46"/>
      <c r="AUM1" s="46"/>
      <c r="AUN1" s="46"/>
      <c r="AUO1" s="46"/>
      <c r="AUP1" s="46"/>
      <c r="AUQ1" s="46"/>
      <c r="AUR1" s="46"/>
      <c r="AUS1" s="46"/>
      <c r="AUT1" s="46"/>
      <c r="AUU1" s="46"/>
      <c r="AUV1" s="46"/>
      <c r="AUW1" s="46"/>
      <c r="AUX1" s="46"/>
      <c r="AUY1" s="46"/>
      <c r="AUZ1" s="46"/>
      <c r="AVA1" s="46"/>
      <c r="AVB1" s="46"/>
      <c r="AVC1" s="46"/>
      <c r="AVD1" s="46"/>
      <c r="AVE1" s="46"/>
      <c r="AVF1" s="46"/>
      <c r="AVG1" s="46"/>
      <c r="AVH1" s="46"/>
      <c r="AVI1" s="46"/>
      <c r="AVJ1" s="46"/>
      <c r="AVK1" s="46"/>
      <c r="AVL1" s="46"/>
      <c r="AVM1" s="46"/>
      <c r="AVN1" s="46"/>
      <c r="AVO1" s="46"/>
      <c r="AVP1" s="46"/>
      <c r="AVQ1" s="46"/>
      <c r="AVR1" s="46"/>
      <c r="AVS1" s="46"/>
      <c r="AVT1" s="46"/>
      <c r="AVU1" s="46"/>
      <c r="AVV1" s="46"/>
      <c r="AVW1" s="46"/>
      <c r="AVX1" s="46"/>
      <c r="AVY1" s="46"/>
      <c r="AVZ1" s="46"/>
      <c r="AWA1" s="46"/>
      <c r="AWB1" s="46"/>
      <c r="AWC1" s="46"/>
      <c r="AWD1" s="46"/>
      <c r="AWE1" s="46"/>
      <c r="AWF1" s="46"/>
      <c r="AWG1" s="46"/>
      <c r="AWH1" s="46"/>
      <c r="AWI1" s="46"/>
      <c r="AWJ1" s="46"/>
      <c r="AWK1" s="46"/>
      <c r="AWL1" s="46"/>
      <c r="AWM1" s="46"/>
      <c r="AWN1" s="46"/>
      <c r="AWO1" s="46"/>
      <c r="AWP1" s="46"/>
      <c r="AWQ1" s="46"/>
      <c r="AWR1" s="46"/>
      <c r="AWS1" s="46"/>
      <c r="AWT1" s="46"/>
      <c r="AWU1" s="46"/>
      <c r="AWV1" s="46"/>
      <c r="AWW1" s="46"/>
      <c r="AWX1" s="46"/>
      <c r="AWY1" s="46"/>
      <c r="AWZ1" s="46"/>
      <c r="AXA1" s="46"/>
      <c r="AXB1" s="46"/>
      <c r="AXC1" s="46"/>
      <c r="AXD1" s="46"/>
      <c r="AXE1" s="46"/>
      <c r="AXF1" s="46"/>
      <c r="AXG1" s="46"/>
      <c r="AXH1" s="46"/>
      <c r="AXI1" s="46"/>
      <c r="AXJ1" s="46"/>
      <c r="AXK1" s="46"/>
      <c r="AXL1" s="46"/>
      <c r="AXM1" s="46"/>
      <c r="AXN1" s="46"/>
      <c r="AXO1" s="46"/>
      <c r="AXP1" s="46"/>
      <c r="AXQ1" s="46"/>
      <c r="AXR1" s="46"/>
      <c r="AXS1" s="46"/>
      <c r="AXT1" s="46"/>
      <c r="AXU1" s="46"/>
      <c r="AXV1" s="46"/>
      <c r="AXW1" s="46"/>
      <c r="AXX1" s="46"/>
      <c r="AXY1" s="46"/>
      <c r="AXZ1" s="46"/>
      <c r="AYA1" s="46"/>
      <c r="AYB1" s="46"/>
      <c r="AYC1" s="46"/>
      <c r="AYD1" s="46"/>
      <c r="AYE1" s="46"/>
      <c r="AYF1" s="46"/>
      <c r="AYG1" s="46"/>
      <c r="AYH1" s="46"/>
      <c r="AYI1" s="46"/>
      <c r="AYJ1" s="46"/>
      <c r="AYK1" s="46"/>
      <c r="AYL1" s="46"/>
      <c r="AYM1" s="46"/>
      <c r="AYN1" s="46"/>
      <c r="AYO1" s="46"/>
      <c r="AYP1" s="46"/>
      <c r="AYQ1" s="46"/>
      <c r="AYR1" s="46"/>
      <c r="AYS1" s="46"/>
      <c r="AYT1" s="46"/>
      <c r="AYU1" s="46"/>
      <c r="AYV1" s="46"/>
      <c r="AYW1" s="46"/>
      <c r="AYX1" s="46"/>
      <c r="AYY1" s="46"/>
      <c r="AYZ1" s="46"/>
      <c r="AZA1" s="46"/>
      <c r="AZB1" s="46"/>
      <c r="AZC1" s="46"/>
      <c r="AZD1" s="46"/>
      <c r="AZE1" s="46"/>
      <c r="AZF1" s="46"/>
      <c r="AZG1" s="46"/>
      <c r="AZH1" s="46"/>
      <c r="AZI1" s="46"/>
      <c r="AZJ1" s="46"/>
      <c r="AZK1" s="46"/>
      <c r="AZL1" s="46"/>
      <c r="AZM1" s="46"/>
      <c r="AZN1" s="46"/>
      <c r="AZO1" s="46"/>
      <c r="AZP1" s="46"/>
      <c r="AZQ1" s="46"/>
      <c r="AZR1" s="46"/>
      <c r="AZS1" s="46"/>
      <c r="AZT1" s="46"/>
      <c r="AZU1" s="46"/>
      <c r="AZV1" s="46"/>
      <c r="AZW1" s="46"/>
      <c r="AZX1" s="46"/>
      <c r="AZY1" s="46"/>
      <c r="AZZ1" s="46"/>
      <c r="BAA1" s="46"/>
      <c r="BAB1" s="46"/>
      <c r="BAC1" s="46"/>
      <c r="BAD1" s="46"/>
      <c r="BAE1" s="46"/>
      <c r="BAF1" s="46"/>
      <c r="BAG1" s="46"/>
      <c r="BAH1" s="46"/>
      <c r="BAI1" s="46"/>
      <c r="BAJ1" s="46"/>
      <c r="BAK1" s="46"/>
      <c r="BAL1" s="46"/>
      <c r="BAM1" s="46"/>
      <c r="BAN1" s="46"/>
      <c r="BAO1" s="46"/>
      <c r="BAP1" s="46"/>
      <c r="BAQ1" s="46"/>
      <c r="BAR1" s="46"/>
      <c r="BAS1" s="46"/>
      <c r="BAT1" s="46"/>
      <c r="BAU1" s="46"/>
      <c r="BAV1" s="46"/>
      <c r="BAW1" s="46"/>
      <c r="BAX1" s="46"/>
      <c r="BAY1" s="46"/>
      <c r="BAZ1" s="46"/>
      <c r="BBA1" s="46"/>
      <c r="BBB1" s="46"/>
      <c r="BBC1" s="46"/>
      <c r="BBD1" s="46"/>
      <c r="BBE1" s="46"/>
      <c r="BBF1" s="46"/>
      <c r="BBG1" s="46"/>
      <c r="BBH1" s="46"/>
      <c r="BBI1" s="46"/>
      <c r="BBJ1" s="46"/>
      <c r="BBK1" s="46"/>
      <c r="BBL1" s="46"/>
      <c r="BBM1" s="46"/>
      <c r="BBN1" s="46"/>
      <c r="BBO1" s="46"/>
      <c r="BBP1" s="46"/>
      <c r="BBQ1" s="46"/>
      <c r="BBR1" s="46"/>
      <c r="BBS1" s="46"/>
      <c r="BBT1" s="46"/>
      <c r="BBU1" s="46"/>
      <c r="BBV1" s="46"/>
      <c r="BBW1" s="46"/>
      <c r="BBX1" s="46"/>
      <c r="BBY1" s="46"/>
      <c r="BBZ1" s="46"/>
      <c r="BCA1" s="46"/>
      <c r="BCB1" s="46"/>
      <c r="BCC1" s="46"/>
      <c r="BCD1" s="46"/>
      <c r="BCE1" s="46"/>
      <c r="BCF1" s="46"/>
      <c r="BCG1" s="46"/>
      <c r="BCH1" s="46"/>
      <c r="BCI1" s="46"/>
      <c r="BCJ1" s="46"/>
      <c r="BCK1" s="46"/>
      <c r="BCL1" s="46"/>
      <c r="BCM1" s="46"/>
      <c r="BCN1" s="46"/>
      <c r="BCO1" s="46"/>
      <c r="BCP1" s="46"/>
      <c r="BCQ1" s="46"/>
      <c r="BCR1" s="46"/>
      <c r="BCS1" s="46"/>
      <c r="BCT1" s="46"/>
      <c r="BCU1" s="46"/>
      <c r="BCV1" s="46"/>
      <c r="BCW1" s="46"/>
      <c r="BCX1" s="46"/>
      <c r="BCY1" s="46"/>
      <c r="BCZ1" s="46"/>
      <c r="BDA1" s="46"/>
      <c r="BDB1" s="46"/>
      <c r="BDC1" s="46"/>
      <c r="BDD1" s="46"/>
      <c r="BDE1" s="46"/>
      <c r="BDF1" s="46"/>
      <c r="BDG1" s="46"/>
      <c r="BDH1" s="46"/>
      <c r="BDI1" s="46"/>
      <c r="BDJ1" s="46"/>
      <c r="BDK1" s="46"/>
      <c r="BDL1" s="46"/>
      <c r="BDM1" s="46"/>
      <c r="BDN1" s="46"/>
      <c r="BDO1" s="46"/>
      <c r="BDP1" s="46"/>
      <c r="BDQ1" s="46"/>
      <c r="BDR1" s="46"/>
      <c r="BDS1" s="46"/>
      <c r="BDT1" s="46"/>
      <c r="BDU1" s="46"/>
      <c r="BDV1" s="46"/>
      <c r="BDW1" s="46"/>
      <c r="BDX1" s="46"/>
      <c r="BDY1" s="46"/>
      <c r="BDZ1" s="46"/>
      <c r="BEA1" s="46"/>
      <c r="BEB1" s="46"/>
      <c r="BEC1" s="46"/>
      <c r="BED1" s="46"/>
      <c r="BEE1" s="46"/>
      <c r="BEF1" s="46"/>
      <c r="BEG1" s="46"/>
      <c r="BEH1" s="46"/>
      <c r="BEI1" s="46"/>
      <c r="BEJ1" s="46"/>
      <c r="BEK1" s="46"/>
      <c r="BEL1" s="46"/>
      <c r="BEM1" s="46"/>
      <c r="BEN1" s="46"/>
      <c r="BEO1" s="46"/>
      <c r="BEP1" s="46"/>
      <c r="BEQ1" s="46"/>
      <c r="BER1" s="46"/>
      <c r="BES1" s="46"/>
      <c r="BET1" s="46"/>
      <c r="BEU1" s="46"/>
      <c r="BEV1" s="46"/>
      <c r="BEW1" s="46"/>
      <c r="BEX1" s="46"/>
      <c r="BEY1" s="46"/>
      <c r="BEZ1" s="46"/>
      <c r="BFA1" s="46"/>
      <c r="BFB1" s="46"/>
      <c r="BFC1" s="46"/>
      <c r="BFD1" s="46"/>
      <c r="BFE1" s="46"/>
      <c r="BFF1" s="46"/>
      <c r="BFG1" s="46"/>
      <c r="BFH1" s="46"/>
      <c r="BFI1" s="46"/>
      <c r="BFJ1" s="46"/>
      <c r="BFK1" s="46"/>
      <c r="BFL1" s="46"/>
      <c r="BFM1" s="46"/>
      <c r="BFN1" s="46"/>
      <c r="BFO1" s="46"/>
      <c r="BFP1" s="46"/>
      <c r="BFQ1" s="46"/>
      <c r="BFR1" s="46"/>
      <c r="BFS1" s="46"/>
      <c r="BFT1" s="46"/>
      <c r="BFU1" s="46"/>
      <c r="BFV1" s="46"/>
      <c r="BFW1" s="46"/>
      <c r="BFX1" s="46"/>
      <c r="BFY1" s="46"/>
      <c r="BFZ1" s="46"/>
      <c r="BGA1" s="46"/>
      <c r="BGB1" s="46"/>
      <c r="BGC1" s="46"/>
      <c r="BGD1" s="46"/>
      <c r="BGE1" s="46"/>
      <c r="BGF1" s="46"/>
      <c r="BGG1" s="46"/>
      <c r="BGH1" s="46"/>
      <c r="BGI1" s="46"/>
      <c r="BGJ1" s="46"/>
      <c r="BGK1" s="46"/>
      <c r="BGL1" s="46"/>
      <c r="BGM1" s="46"/>
      <c r="BGN1" s="46"/>
      <c r="BGO1" s="46"/>
      <c r="BGP1" s="46"/>
      <c r="BGQ1" s="46"/>
      <c r="BGR1" s="46"/>
      <c r="BGS1" s="46"/>
      <c r="BGT1" s="46"/>
      <c r="BGU1" s="46"/>
      <c r="BGV1" s="46"/>
      <c r="BGW1" s="46"/>
      <c r="BGX1" s="46"/>
      <c r="BGY1" s="46"/>
      <c r="BGZ1" s="46"/>
      <c r="BHA1" s="46"/>
      <c r="BHB1" s="46"/>
      <c r="BHC1" s="46"/>
      <c r="BHD1" s="46"/>
      <c r="BHE1" s="46"/>
      <c r="BHF1" s="46"/>
      <c r="BHG1" s="46"/>
      <c r="BHH1" s="46"/>
      <c r="BHI1" s="46"/>
      <c r="BHJ1" s="46"/>
      <c r="BHK1" s="46"/>
      <c r="BHL1" s="46"/>
      <c r="BHM1" s="46"/>
      <c r="BHN1" s="46"/>
      <c r="BHO1" s="46"/>
      <c r="BHP1" s="46"/>
      <c r="BHQ1" s="46"/>
      <c r="BHR1" s="46"/>
      <c r="BHS1" s="46"/>
      <c r="BHT1" s="46"/>
      <c r="BHU1" s="46"/>
      <c r="BHV1" s="46"/>
      <c r="BHW1" s="46"/>
      <c r="BHX1" s="46"/>
      <c r="BHY1" s="46"/>
      <c r="BHZ1" s="46"/>
      <c r="BIA1" s="46"/>
      <c r="BIB1" s="46"/>
      <c r="BIC1" s="46"/>
      <c r="BID1" s="46"/>
      <c r="BIE1" s="46"/>
      <c r="BIF1" s="46"/>
      <c r="BIG1" s="46"/>
      <c r="BIH1" s="46"/>
      <c r="BII1" s="46"/>
      <c r="BIJ1" s="46"/>
      <c r="BIK1" s="46"/>
      <c r="BIL1" s="46"/>
      <c r="BIM1" s="46"/>
      <c r="BIN1" s="46"/>
      <c r="BIO1" s="46"/>
      <c r="BIP1" s="46"/>
      <c r="BIQ1" s="46"/>
      <c r="BIR1" s="46"/>
      <c r="BIS1" s="46"/>
      <c r="BIT1" s="46"/>
      <c r="BIU1" s="46"/>
      <c r="BIV1" s="46"/>
      <c r="BIW1" s="46"/>
      <c r="BIX1" s="46"/>
      <c r="BIY1" s="46"/>
      <c r="BIZ1" s="46"/>
      <c r="BJA1" s="46"/>
      <c r="BJB1" s="46"/>
      <c r="BJC1" s="46"/>
      <c r="BJD1" s="46"/>
      <c r="BJE1" s="46"/>
      <c r="BJF1" s="46"/>
      <c r="BJG1" s="46"/>
      <c r="BJH1" s="46"/>
      <c r="BJI1" s="46"/>
      <c r="BJJ1" s="46"/>
      <c r="BJK1" s="46"/>
      <c r="BJL1" s="46"/>
      <c r="BJM1" s="46"/>
      <c r="BJN1" s="46"/>
      <c r="BJO1" s="46"/>
      <c r="BJP1" s="46"/>
      <c r="BJQ1" s="46"/>
      <c r="BJR1" s="46"/>
      <c r="BJS1" s="46"/>
      <c r="BJT1" s="46"/>
      <c r="BJU1" s="46"/>
      <c r="BJV1" s="46"/>
      <c r="BJW1" s="46"/>
      <c r="BJX1" s="46"/>
      <c r="BJY1" s="46"/>
      <c r="BJZ1" s="46"/>
      <c r="BKA1" s="46"/>
      <c r="BKB1" s="46"/>
      <c r="BKC1" s="46"/>
      <c r="BKD1" s="46"/>
      <c r="BKE1" s="46"/>
      <c r="BKF1" s="46"/>
      <c r="BKG1" s="46"/>
      <c r="BKH1" s="46"/>
      <c r="BKI1" s="46"/>
      <c r="BKJ1" s="46"/>
      <c r="BKK1" s="46"/>
      <c r="BKL1" s="46"/>
      <c r="BKM1" s="46"/>
      <c r="BKN1" s="46"/>
      <c r="BKO1" s="46"/>
      <c r="BKP1" s="46"/>
      <c r="BKQ1" s="46"/>
      <c r="BKR1" s="46"/>
      <c r="BKS1" s="46"/>
      <c r="BKT1" s="46"/>
      <c r="BKU1" s="46"/>
      <c r="BKV1" s="46"/>
      <c r="BKW1" s="46"/>
      <c r="BKX1" s="46"/>
      <c r="BKY1" s="46"/>
      <c r="BKZ1" s="46"/>
      <c r="BLA1" s="46"/>
      <c r="BLB1" s="46"/>
      <c r="BLC1" s="46"/>
      <c r="BLD1" s="46"/>
      <c r="BLE1" s="46"/>
      <c r="BLF1" s="46"/>
      <c r="BLG1" s="46"/>
      <c r="BLH1" s="46"/>
      <c r="BLI1" s="46"/>
      <c r="BLJ1" s="46"/>
      <c r="BLK1" s="46"/>
      <c r="BLL1" s="46"/>
      <c r="BLM1" s="46"/>
      <c r="BLN1" s="46"/>
      <c r="BLO1" s="46"/>
      <c r="BLP1" s="46"/>
      <c r="BLQ1" s="46"/>
      <c r="BLR1" s="46"/>
      <c r="BLS1" s="46"/>
      <c r="BLT1" s="46"/>
      <c r="BLU1" s="46"/>
      <c r="BLV1" s="46"/>
      <c r="BLW1" s="46"/>
      <c r="BLX1" s="46"/>
      <c r="BLY1" s="46"/>
      <c r="BLZ1" s="46"/>
      <c r="BMA1" s="46"/>
      <c r="BMB1" s="46"/>
      <c r="BMC1" s="46"/>
      <c r="BMD1" s="46"/>
      <c r="BME1" s="46"/>
      <c r="BMF1" s="46"/>
      <c r="BMG1" s="46"/>
      <c r="BMH1" s="46"/>
      <c r="BMI1" s="46"/>
      <c r="BMJ1" s="46"/>
      <c r="BMK1" s="46"/>
      <c r="BML1" s="46"/>
      <c r="BMM1" s="46"/>
      <c r="BMN1" s="46"/>
      <c r="BMO1" s="46"/>
      <c r="BMP1" s="46"/>
      <c r="BMQ1" s="46"/>
      <c r="BMR1" s="46"/>
      <c r="BMS1" s="46"/>
      <c r="BMT1" s="46"/>
      <c r="BMU1" s="46"/>
      <c r="BMV1" s="46"/>
      <c r="BMW1" s="46"/>
      <c r="BMX1" s="46"/>
      <c r="BMY1" s="46"/>
      <c r="BMZ1" s="46"/>
      <c r="BNA1" s="46"/>
      <c r="BNB1" s="46"/>
      <c r="BNC1" s="46"/>
      <c r="BND1" s="46"/>
      <c r="BNE1" s="46"/>
      <c r="BNF1" s="46"/>
      <c r="BNG1" s="46"/>
      <c r="BNH1" s="46"/>
      <c r="BNI1" s="46"/>
      <c r="BNJ1" s="46"/>
      <c r="BNK1" s="46"/>
      <c r="BNL1" s="46"/>
      <c r="BNM1" s="46"/>
      <c r="BNN1" s="46"/>
      <c r="BNO1" s="46"/>
      <c r="BNP1" s="46"/>
      <c r="BNQ1" s="46"/>
      <c r="BNR1" s="46"/>
      <c r="BNS1" s="46"/>
      <c r="BNT1" s="46"/>
      <c r="BNU1" s="46"/>
      <c r="BNV1" s="46"/>
      <c r="BNW1" s="46"/>
      <c r="BNX1" s="46"/>
      <c r="BNY1" s="46"/>
      <c r="BNZ1" s="46"/>
      <c r="BOA1" s="46"/>
      <c r="BOB1" s="46"/>
      <c r="BOC1" s="46"/>
      <c r="BOD1" s="46"/>
      <c r="BOE1" s="46"/>
      <c r="BOF1" s="46"/>
      <c r="BOG1" s="46"/>
      <c r="BOH1" s="46"/>
      <c r="BOI1" s="46"/>
      <c r="BOJ1" s="46"/>
      <c r="BOK1" s="46"/>
      <c r="BOL1" s="46"/>
      <c r="BOM1" s="46"/>
      <c r="BON1" s="46"/>
      <c r="BOO1" s="46"/>
      <c r="BOP1" s="46"/>
      <c r="BOQ1" s="46"/>
      <c r="BOR1" s="46"/>
      <c r="BOS1" s="46"/>
      <c r="BOT1" s="46"/>
      <c r="BOU1" s="46"/>
      <c r="BOV1" s="46"/>
      <c r="BOW1" s="46"/>
      <c r="BOX1" s="46"/>
      <c r="BOY1" s="46"/>
      <c r="BOZ1" s="46"/>
      <c r="BPA1" s="46"/>
      <c r="BPB1" s="46"/>
      <c r="BPC1" s="46"/>
      <c r="BPD1" s="46"/>
      <c r="BPE1" s="46"/>
      <c r="BPF1" s="46"/>
      <c r="BPG1" s="46"/>
      <c r="BPH1" s="46"/>
      <c r="BPI1" s="46"/>
      <c r="BPJ1" s="46"/>
      <c r="BPK1" s="46"/>
      <c r="BPL1" s="46"/>
      <c r="BPM1" s="46"/>
      <c r="BPN1" s="46"/>
      <c r="BPO1" s="46"/>
      <c r="BPP1" s="46"/>
      <c r="BPQ1" s="46"/>
      <c r="BPR1" s="46"/>
      <c r="BPS1" s="46"/>
      <c r="BPT1" s="46"/>
      <c r="BPU1" s="46"/>
      <c r="BPV1" s="46"/>
      <c r="BPW1" s="46"/>
      <c r="BPX1" s="46"/>
      <c r="BPY1" s="46"/>
      <c r="BPZ1" s="46"/>
      <c r="BQA1" s="46"/>
      <c r="BQB1" s="46"/>
      <c r="BQC1" s="46"/>
      <c r="BQD1" s="46"/>
      <c r="BQE1" s="46"/>
      <c r="BQF1" s="46"/>
      <c r="BQG1" s="46"/>
      <c r="BQH1" s="46"/>
      <c r="BQI1" s="46"/>
      <c r="BQJ1" s="46"/>
      <c r="BQK1" s="46"/>
      <c r="BQL1" s="46"/>
      <c r="BQM1" s="46"/>
      <c r="BQN1" s="46"/>
      <c r="BQO1" s="46"/>
      <c r="BQP1" s="46"/>
      <c r="BQQ1" s="46"/>
      <c r="BQR1" s="46"/>
      <c r="BQS1" s="46"/>
      <c r="BQT1" s="46"/>
      <c r="BQU1" s="46"/>
      <c r="BQV1" s="46"/>
      <c r="BQW1" s="46"/>
      <c r="BQX1" s="46"/>
      <c r="BQY1" s="46"/>
      <c r="BQZ1" s="46"/>
      <c r="BRA1" s="46"/>
      <c r="BRB1" s="46"/>
      <c r="BRC1" s="46"/>
      <c r="BRD1" s="46"/>
      <c r="BRE1" s="46"/>
      <c r="BRF1" s="46"/>
      <c r="BRG1" s="46"/>
      <c r="BRH1" s="46"/>
      <c r="BRI1" s="46"/>
      <c r="BRJ1" s="46"/>
      <c r="BRK1" s="46"/>
      <c r="BRL1" s="46"/>
      <c r="BRM1" s="46"/>
      <c r="BRN1" s="46"/>
      <c r="BRO1" s="46"/>
      <c r="BRP1" s="46"/>
      <c r="BRQ1" s="46"/>
      <c r="BRR1" s="46"/>
      <c r="BRS1" s="46"/>
      <c r="BRT1" s="46"/>
      <c r="BRU1" s="46"/>
      <c r="BRV1" s="46"/>
      <c r="BRW1" s="46"/>
      <c r="BRX1" s="46"/>
      <c r="BRY1" s="46"/>
      <c r="BRZ1" s="46"/>
      <c r="BSA1" s="46"/>
      <c r="BSB1" s="46"/>
      <c r="BSC1" s="46"/>
      <c r="BSD1" s="46"/>
      <c r="BSE1" s="46"/>
      <c r="BSF1" s="46"/>
      <c r="BSG1" s="46"/>
      <c r="BSH1" s="46"/>
      <c r="BSI1" s="46"/>
      <c r="BSJ1" s="46"/>
      <c r="BSK1" s="46"/>
      <c r="BSL1" s="46"/>
      <c r="BSM1" s="46"/>
      <c r="BSN1" s="46"/>
      <c r="BSO1" s="46"/>
      <c r="BSP1" s="46"/>
      <c r="BSQ1" s="46"/>
      <c r="BSR1" s="46"/>
      <c r="BSS1" s="46"/>
      <c r="BST1" s="46"/>
      <c r="BSU1" s="46"/>
      <c r="BSV1" s="46"/>
      <c r="BSW1" s="46"/>
      <c r="BSX1" s="46"/>
      <c r="BSY1" s="46"/>
      <c r="BSZ1" s="46"/>
      <c r="BTA1" s="46"/>
      <c r="BTB1" s="46"/>
      <c r="BTC1" s="46"/>
      <c r="BTD1" s="46"/>
      <c r="BTE1" s="46"/>
      <c r="BTF1" s="46"/>
      <c r="BTG1" s="46"/>
      <c r="BTH1" s="46"/>
      <c r="BTI1" s="46"/>
      <c r="BTJ1" s="46"/>
      <c r="BTK1" s="46"/>
      <c r="BTL1" s="46"/>
      <c r="BTM1" s="46"/>
      <c r="BTN1" s="46"/>
      <c r="BTO1" s="46"/>
      <c r="BTP1" s="46"/>
      <c r="BTQ1" s="46"/>
      <c r="BTR1" s="46"/>
      <c r="BTS1" s="46"/>
      <c r="BTT1" s="46"/>
      <c r="BTU1" s="46"/>
      <c r="BTV1" s="46"/>
      <c r="BTW1" s="46"/>
      <c r="BTX1" s="46"/>
      <c r="BTY1" s="46"/>
      <c r="BTZ1" s="46"/>
      <c r="BUA1" s="46"/>
      <c r="BUB1" s="46"/>
      <c r="BUC1" s="46"/>
      <c r="BUD1" s="46"/>
      <c r="BUE1" s="46"/>
      <c r="BUF1" s="46"/>
      <c r="BUG1" s="46"/>
      <c r="BUH1" s="46"/>
      <c r="BUI1" s="46"/>
      <c r="BUJ1" s="46"/>
      <c r="BUK1" s="46"/>
      <c r="BUL1" s="46"/>
      <c r="BUM1" s="46"/>
      <c r="BUN1" s="46"/>
      <c r="BUO1" s="46"/>
      <c r="BUP1" s="46"/>
      <c r="BUQ1" s="46"/>
      <c r="BUR1" s="46"/>
      <c r="BUS1" s="46"/>
      <c r="BUT1" s="46"/>
      <c r="BUU1" s="46"/>
      <c r="BUV1" s="46"/>
      <c r="BUW1" s="46"/>
      <c r="BUX1" s="46"/>
      <c r="BUY1" s="46"/>
      <c r="BUZ1" s="46"/>
      <c r="BVA1" s="46"/>
      <c r="BVB1" s="46"/>
      <c r="BVC1" s="46"/>
      <c r="BVD1" s="46"/>
      <c r="BVE1" s="46"/>
      <c r="BVF1" s="46"/>
      <c r="BVG1" s="46"/>
      <c r="BVH1" s="46"/>
      <c r="BVI1" s="46"/>
      <c r="BVJ1" s="46"/>
      <c r="BVK1" s="46"/>
      <c r="BVL1" s="46"/>
      <c r="BVM1" s="46"/>
      <c r="BVN1" s="46"/>
      <c r="BVO1" s="46"/>
      <c r="BVP1" s="46"/>
      <c r="BVQ1" s="46"/>
      <c r="BVR1" s="46"/>
      <c r="BVS1" s="46"/>
      <c r="BVT1" s="46"/>
      <c r="BVU1" s="46"/>
      <c r="BVV1" s="46"/>
      <c r="BVW1" s="46"/>
      <c r="BVX1" s="46"/>
      <c r="BVY1" s="46"/>
      <c r="BVZ1" s="46"/>
      <c r="BWA1" s="46"/>
      <c r="BWB1" s="46"/>
      <c r="BWC1" s="46"/>
      <c r="BWD1" s="46"/>
      <c r="BWE1" s="46"/>
      <c r="BWF1" s="46"/>
      <c r="BWG1" s="46"/>
      <c r="BWH1" s="46"/>
      <c r="BWI1" s="46"/>
      <c r="BWJ1" s="46"/>
      <c r="BWK1" s="46"/>
      <c r="BWL1" s="46"/>
      <c r="BWM1" s="46"/>
      <c r="BWN1" s="46"/>
      <c r="BWO1" s="46"/>
      <c r="BWP1" s="46"/>
      <c r="BWQ1" s="46"/>
      <c r="BWR1" s="46"/>
      <c r="BWS1" s="46"/>
      <c r="BWT1" s="46"/>
      <c r="BWU1" s="46"/>
      <c r="BWV1" s="46"/>
      <c r="BWW1" s="46"/>
      <c r="BWX1" s="46"/>
      <c r="BWY1" s="46"/>
      <c r="BWZ1" s="46"/>
      <c r="BXA1" s="46"/>
      <c r="BXB1" s="46"/>
      <c r="BXC1" s="46"/>
      <c r="BXD1" s="46"/>
      <c r="BXE1" s="46"/>
      <c r="BXF1" s="46"/>
      <c r="BXG1" s="46"/>
      <c r="BXH1" s="46"/>
      <c r="BXI1" s="46"/>
      <c r="BXJ1" s="46"/>
      <c r="BXK1" s="46"/>
      <c r="BXL1" s="46"/>
      <c r="BXM1" s="46"/>
      <c r="BXN1" s="46"/>
      <c r="BXO1" s="46"/>
      <c r="BXP1" s="46"/>
      <c r="BXQ1" s="46"/>
      <c r="BXR1" s="46"/>
      <c r="BXS1" s="46"/>
      <c r="BXT1" s="46"/>
      <c r="BXU1" s="46"/>
      <c r="BXV1" s="46"/>
      <c r="BXW1" s="46"/>
      <c r="BXX1" s="46"/>
      <c r="BXY1" s="46"/>
      <c r="BXZ1" s="46"/>
      <c r="BYA1" s="46"/>
      <c r="BYB1" s="46"/>
      <c r="BYC1" s="46"/>
      <c r="BYD1" s="46"/>
      <c r="BYE1" s="46"/>
      <c r="BYF1" s="46"/>
      <c r="BYG1" s="46"/>
      <c r="BYH1" s="46"/>
      <c r="BYI1" s="46"/>
      <c r="BYJ1" s="46"/>
      <c r="BYK1" s="46"/>
      <c r="BYL1" s="46"/>
      <c r="BYM1" s="46"/>
      <c r="BYN1" s="46"/>
      <c r="BYO1" s="46"/>
      <c r="BYP1" s="46"/>
      <c r="BYQ1" s="46"/>
      <c r="BYR1" s="46"/>
      <c r="BYS1" s="46"/>
      <c r="BYT1" s="46"/>
      <c r="BYU1" s="46"/>
      <c r="BYV1" s="46"/>
      <c r="BYW1" s="46"/>
      <c r="BYX1" s="46"/>
      <c r="BYY1" s="46"/>
      <c r="BYZ1" s="46"/>
      <c r="BZA1" s="46"/>
      <c r="BZB1" s="46"/>
      <c r="BZC1" s="46"/>
      <c r="BZD1" s="46"/>
      <c r="BZE1" s="46"/>
      <c r="BZF1" s="46"/>
      <c r="BZG1" s="46"/>
      <c r="BZH1" s="46"/>
      <c r="BZI1" s="46"/>
      <c r="BZJ1" s="46"/>
      <c r="BZK1" s="46"/>
      <c r="BZL1" s="46"/>
      <c r="BZM1" s="46"/>
      <c r="BZN1" s="46"/>
      <c r="BZO1" s="46"/>
      <c r="BZP1" s="46"/>
      <c r="BZQ1" s="46"/>
      <c r="BZR1" s="46"/>
      <c r="BZS1" s="46"/>
      <c r="BZT1" s="46"/>
      <c r="BZU1" s="46"/>
      <c r="BZV1" s="46"/>
      <c r="BZW1" s="46"/>
      <c r="BZX1" s="46"/>
      <c r="BZY1" s="46"/>
      <c r="BZZ1" s="46"/>
      <c r="CAA1" s="46"/>
      <c r="CAB1" s="46"/>
      <c r="CAC1" s="46"/>
      <c r="CAD1" s="46"/>
      <c r="CAE1" s="46"/>
      <c r="CAF1" s="46"/>
      <c r="CAG1" s="46"/>
      <c r="CAH1" s="46"/>
      <c r="CAI1" s="46"/>
      <c r="CAJ1" s="46"/>
      <c r="CAK1" s="46"/>
      <c r="CAL1" s="46"/>
      <c r="CAM1" s="46"/>
      <c r="CAN1" s="46"/>
      <c r="CAO1" s="46"/>
      <c r="CAP1" s="46"/>
      <c r="CAQ1" s="46"/>
      <c r="CAR1" s="46"/>
      <c r="CAS1" s="46"/>
      <c r="CAT1" s="46"/>
      <c r="CAU1" s="46"/>
      <c r="CAV1" s="46"/>
      <c r="CAW1" s="46"/>
      <c r="CAX1" s="46"/>
      <c r="CAY1" s="46"/>
      <c r="CAZ1" s="46"/>
      <c r="CBA1" s="46"/>
      <c r="CBB1" s="46"/>
      <c r="CBC1" s="46"/>
      <c r="CBD1" s="46"/>
      <c r="CBE1" s="46"/>
      <c r="CBF1" s="46"/>
      <c r="CBG1" s="46"/>
      <c r="CBH1" s="46"/>
      <c r="CBI1" s="46"/>
      <c r="CBJ1" s="46"/>
      <c r="CBK1" s="46"/>
      <c r="CBL1" s="46"/>
      <c r="CBM1" s="46"/>
      <c r="CBN1" s="46"/>
      <c r="CBO1" s="46"/>
      <c r="CBP1" s="46"/>
      <c r="CBQ1" s="46"/>
      <c r="CBR1" s="46"/>
      <c r="CBS1" s="46"/>
      <c r="CBT1" s="46"/>
      <c r="CBU1" s="46"/>
      <c r="CBV1" s="46"/>
      <c r="CBW1" s="46"/>
      <c r="CBX1" s="46"/>
      <c r="CBY1" s="46"/>
      <c r="CBZ1" s="46"/>
      <c r="CCA1" s="46"/>
      <c r="CCB1" s="46"/>
      <c r="CCC1" s="46"/>
      <c r="CCD1" s="46"/>
      <c r="CCE1" s="46"/>
      <c r="CCF1" s="46"/>
      <c r="CCG1" s="46"/>
      <c r="CCH1" s="46"/>
      <c r="CCI1" s="46"/>
      <c r="CCJ1" s="46"/>
      <c r="CCK1" s="46"/>
      <c r="CCL1" s="46"/>
      <c r="CCM1" s="46"/>
      <c r="CCN1" s="46"/>
      <c r="CCO1" s="46"/>
      <c r="CCP1" s="46"/>
      <c r="CCQ1" s="46"/>
      <c r="CCR1" s="46"/>
      <c r="CCS1" s="46"/>
      <c r="CCT1" s="46"/>
      <c r="CCU1" s="46"/>
      <c r="CCV1" s="46"/>
      <c r="CCW1" s="46"/>
      <c r="CCX1" s="46"/>
      <c r="CCY1" s="46"/>
      <c r="CCZ1" s="46"/>
      <c r="CDA1" s="46"/>
      <c r="CDB1" s="46"/>
      <c r="CDC1" s="46"/>
      <c r="CDD1" s="46"/>
      <c r="CDE1" s="46"/>
      <c r="CDF1" s="46"/>
      <c r="CDG1" s="46"/>
      <c r="CDH1" s="46"/>
      <c r="CDI1" s="46"/>
      <c r="CDJ1" s="46"/>
      <c r="CDK1" s="46"/>
      <c r="CDL1" s="46"/>
      <c r="CDM1" s="46"/>
      <c r="CDN1" s="46"/>
      <c r="CDO1" s="46"/>
      <c r="CDP1" s="46"/>
      <c r="CDQ1" s="46"/>
      <c r="CDR1" s="46"/>
      <c r="CDS1" s="46"/>
      <c r="CDT1" s="46"/>
      <c r="CDU1" s="46"/>
      <c r="CDV1" s="46"/>
      <c r="CDW1" s="46"/>
      <c r="CDX1" s="46"/>
      <c r="CDY1" s="46"/>
      <c r="CDZ1" s="46"/>
      <c r="CEA1" s="46"/>
      <c r="CEB1" s="46"/>
      <c r="CEC1" s="46"/>
      <c r="CED1" s="46"/>
      <c r="CEE1" s="46"/>
      <c r="CEF1" s="46"/>
      <c r="CEG1" s="46"/>
      <c r="CEH1" s="46"/>
      <c r="CEI1" s="46"/>
      <c r="CEJ1" s="46"/>
      <c r="CEK1" s="46"/>
      <c r="CEL1" s="46"/>
      <c r="CEM1" s="46"/>
      <c r="CEN1" s="46"/>
      <c r="CEO1" s="46"/>
      <c r="CEP1" s="46"/>
      <c r="CEQ1" s="46"/>
      <c r="CER1" s="46"/>
      <c r="CES1" s="46"/>
      <c r="CET1" s="46"/>
      <c r="CEU1" s="46"/>
      <c r="CEV1" s="46"/>
      <c r="CEW1" s="46"/>
      <c r="CEX1" s="46"/>
      <c r="CEY1" s="46"/>
      <c r="CEZ1" s="46"/>
      <c r="CFA1" s="46"/>
      <c r="CFB1" s="46"/>
      <c r="CFC1" s="46"/>
      <c r="CFD1" s="46"/>
      <c r="CFE1" s="46"/>
      <c r="CFF1" s="46"/>
      <c r="CFG1" s="46"/>
      <c r="CFH1" s="46"/>
      <c r="CFI1" s="46"/>
      <c r="CFJ1" s="46"/>
      <c r="CFK1" s="46"/>
      <c r="CFL1" s="46"/>
      <c r="CFM1" s="46"/>
      <c r="CFN1" s="46"/>
      <c r="CFO1" s="46"/>
      <c r="CFP1" s="46"/>
      <c r="CFQ1" s="46"/>
      <c r="CFR1" s="46"/>
      <c r="CFS1" s="46"/>
      <c r="CFT1" s="46"/>
      <c r="CFU1" s="46"/>
      <c r="CFV1" s="46"/>
      <c r="CFW1" s="46"/>
      <c r="CFX1" s="46"/>
      <c r="CFY1" s="46"/>
      <c r="CFZ1" s="46"/>
      <c r="CGA1" s="46"/>
      <c r="CGB1" s="46"/>
      <c r="CGC1" s="46"/>
      <c r="CGD1" s="46"/>
      <c r="CGE1" s="46"/>
      <c r="CGF1" s="46"/>
      <c r="CGG1" s="46"/>
      <c r="CGH1" s="46"/>
      <c r="CGI1" s="46"/>
      <c r="CGJ1" s="46"/>
      <c r="CGK1" s="46"/>
      <c r="CGL1" s="46"/>
      <c r="CGM1" s="46"/>
      <c r="CGN1" s="46"/>
      <c r="CGO1" s="46"/>
      <c r="CGP1" s="46"/>
      <c r="CGQ1" s="46"/>
      <c r="CGR1" s="46"/>
      <c r="CGS1" s="46"/>
      <c r="CGT1" s="46"/>
      <c r="CGU1" s="46"/>
      <c r="CGV1" s="46"/>
      <c r="CGW1" s="46"/>
      <c r="CGX1" s="46"/>
      <c r="CGY1" s="46"/>
      <c r="CGZ1" s="46"/>
      <c r="CHA1" s="46"/>
      <c r="CHB1" s="46"/>
      <c r="CHC1" s="46"/>
      <c r="CHD1" s="46"/>
      <c r="CHE1" s="46"/>
      <c r="CHF1" s="46"/>
      <c r="CHG1" s="46"/>
      <c r="CHH1" s="46"/>
      <c r="CHI1" s="46"/>
      <c r="CHJ1" s="46"/>
      <c r="CHK1" s="46"/>
      <c r="CHL1" s="46"/>
      <c r="CHM1" s="46"/>
      <c r="CHN1" s="46"/>
      <c r="CHO1" s="46"/>
      <c r="CHP1" s="46"/>
      <c r="CHQ1" s="46"/>
      <c r="CHR1" s="46"/>
      <c r="CHS1" s="46"/>
      <c r="CHT1" s="46"/>
      <c r="CHU1" s="46"/>
      <c r="CHV1" s="46"/>
      <c r="CHW1" s="46"/>
      <c r="CHX1" s="46"/>
      <c r="CHY1" s="46"/>
      <c r="CHZ1" s="46"/>
      <c r="CIA1" s="46"/>
      <c r="CIB1" s="46"/>
      <c r="CIC1" s="46"/>
      <c r="CID1" s="46"/>
      <c r="CIE1" s="46"/>
      <c r="CIF1" s="46"/>
      <c r="CIG1" s="46"/>
      <c r="CIH1" s="46"/>
      <c r="CII1" s="46"/>
      <c r="CIJ1" s="46"/>
      <c r="CIK1" s="46"/>
      <c r="CIL1" s="46"/>
      <c r="CIM1" s="46"/>
      <c r="CIN1" s="46"/>
      <c r="CIO1" s="46"/>
      <c r="CIP1" s="46"/>
      <c r="CIQ1" s="46"/>
      <c r="CIR1" s="46"/>
      <c r="CIS1" s="46"/>
      <c r="CIT1" s="46"/>
      <c r="CIU1" s="46"/>
      <c r="CIV1" s="46"/>
      <c r="CIW1" s="46"/>
      <c r="CIX1" s="46"/>
      <c r="CIY1" s="46"/>
      <c r="CIZ1" s="46"/>
      <c r="CJA1" s="46"/>
      <c r="CJB1" s="46"/>
      <c r="CJC1" s="46"/>
      <c r="CJD1" s="46"/>
      <c r="CJE1" s="46"/>
      <c r="CJF1" s="46"/>
      <c r="CJG1" s="46"/>
      <c r="CJH1" s="46"/>
      <c r="CJI1" s="46"/>
      <c r="CJJ1" s="46"/>
      <c r="CJK1" s="46"/>
      <c r="CJL1" s="46"/>
      <c r="CJM1" s="46"/>
      <c r="CJN1" s="46"/>
      <c r="CJO1" s="46"/>
      <c r="CJP1" s="46"/>
      <c r="CJQ1" s="46"/>
      <c r="CJR1" s="46"/>
      <c r="CJS1" s="46"/>
      <c r="CJT1" s="46"/>
      <c r="CJU1" s="46"/>
      <c r="CJV1" s="46"/>
      <c r="CJW1" s="46"/>
      <c r="CJX1" s="46"/>
      <c r="CJY1" s="46"/>
      <c r="CJZ1" s="46"/>
      <c r="CKA1" s="46"/>
      <c r="CKB1" s="46"/>
      <c r="CKC1" s="46"/>
      <c r="CKD1" s="46"/>
      <c r="CKE1" s="46"/>
      <c r="CKF1" s="46"/>
      <c r="CKG1" s="46"/>
      <c r="CKH1" s="46"/>
      <c r="CKI1" s="46"/>
      <c r="CKJ1" s="46"/>
      <c r="CKK1" s="46"/>
      <c r="CKL1" s="46"/>
      <c r="CKM1" s="46"/>
      <c r="CKN1" s="46"/>
      <c r="CKO1" s="46"/>
      <c r="CKP1" s="46"/>
      <c r="CKQ1" s="46"/>
      <c r="CKR1" s="46"/>
      <c r="CKS1" s="46"/>
      <c r="CKT1" s="46"/>
      <c r="CKU1" s="46"/>
      <c r="CKV1" s="46"/>
      <c r="CKW1" s="46"/>
      <c r="CKX1" s="46"/>
      <c r="CKY1" s="46"/>
      <c r="CKZ1" s="46"/>
      <c r="CLA1" s="46"/>
      <c r="CLB1" s="46"/>
      <c r="CLC1" s="46"/>
      <c r="CLD1" s="46"/>
      <c r="CLE1" s="46"/>
      <c r="CLF1" s="46"/>
      <c r="CLG1" s="46"/>
      <c r="CLH1" s="46"/>
      <c r="CLI1" s="46"/>
      <c r="CLJ1" s="46"/>
      <c r="CLK1" s="46"/>
      <c r="CLL1" s="46"/>
      <c r="CLM1" s="46"/>
      <c r="CLN1" s="46"/>
      <c r="CLO1" s="46"/>
      <c r="CLP1" s="46"/>
      <c r="CLQ1" s="46"/>
      <c r="CLR1" s="46"/>
      <c r="CLS1" s="46"/>
      <c r="CLT1" s="46"/>
      <c r="CLU1" s="46"/>
      <c r="CLV1" s="46"/>
      <c r="CLW1" s="46"/>
      <c r="CLX1" s="46"/>
      <c r="CLY1" s="46"/>
      <c r="CLZ1" s="46"/>
      <c r="CMA1" s="46"/>
      <c r="CMB1" s="46"/>
      <c r="CMC1" s="46"/>
      <c r="CMD1" s="46"/>
      <c r="CME1" s="46"/>
      <c r="CMF1" s="46"/>
      <c r="CMG1" s="46"/>
      <c r="CMH1" s="46"/>
      <c r="CMI1" s="46"/>
      <c r="CMJ1" s="46"/>
      <c r="CMK1" s="46"/>
      <c r="CML1" s="46"/>
      <c r="CMM1" s="46"/>
      <c r="CMN1" s="46"/>
      <c r="CMO1" s="46"/>
      <c r="CMP1" s="46"/>
      <c r="CMQ1" s="46"/>
      <c r="CMR1" s="46"/>
      <c r="CMS1" s="46"/>
      <c r="CMT1" s="46"/>
      <c r="CMU1" s="46"/>
      <c r="CMV1" s="46"/>
      <c r="CMW1" s="46"/>
      <c r="CMX1" s="46"/>
      <c r="CMY1" s="46"/>
      <c r="CMZ1" s="46"/>
      <c r="CNA1" s="46"/>
      <c r="CNB1" s="46"/>
      <c r="CNC1" s="46"/>
      <c r="CND1" s="46"/>
      <c r="CNE1" s="46"/>
      <c r="CNF1" s="46"/>
      <c r="CNG1" s="46"/>
      <c r="CNH1" s="46"/>
      <c r="CNI1" s="46"/>
      <c r="CNJ1" s="46"/>
      <c r="CNK1" s="46"/>
      <c r="CNL1" s="46"/>
      <c r="CNM1" s="46"/>
      <c r="CNN1" s="46"/>
      <c r="CNO1" s="46"/>
      <c r="CNP1" s="46"/>
      <c r="CNQ1" s="46"/>
      <c r="CNR1" s="46"/>
      <c r="CNS1" s="46"/>
      <c r="CNT1" s="46"/>
      <c r="CNU1" s="46"/>
      <c r="CNV1" s="46"/>
      <c r="CNW1" s="46"/>
      <c r="CNX1" s="46"/>
      <c r="CNY1" s="46"/>
      <c r="CNZ1" s="46"/>
      <c r="COA1" s="46"/>
      <c r="COB1" s="46"/>
      <c r="COC1" s="46"/>
      <c r="COD1" s="46"/>
      <c r="COE1" s="46"/>
      <c r="COF1" s="46"/>
      <c r="COG1" s="46"/>
      <c r="COH1" s="46"/>
      <c r="COI1" s="46"/>
      <c r="COJ1" s="46"/>
      <c r="COK1" s="46"/>
      <c r="COL1" s="46"/>
      <c r="COM1" s="46"/>
      <c r="CON1" s="46"/>
      <c r="COO1" s="46"/>
      <c r="COP1" s="46"/>
      <c r="COQ1" s="46"/>
      <c r="COR1" s="46"/>
      <c r="COS1" s="46"/>
      <c r="COT1" s="46"/>
      <c r="COU1" s="46"/>
      <c r="COV1" s="46"/>
      <c r="COW1" s="46"/>
      <c r="COX1" s="46"/>
      <c r="COY1" s="46"/>
      <c r="COZ1" s="46"/>
      <c r="CPA1" s="46"/>
      <c r="CPB1" s="46"/>
      <c r="CPC1" s="46"/>
      <c r="CPD1" s="46"/>
      <c r="CPE1" s="46"/>
      <c r="CPF1" s="46"/>
      <c r="CPG1" s="46"/>
      <c r="CPH1" s="46"/>
      <c r="CPI1" s="46"/>
      <c r="CPJ1" s="46"/>
      <c r="CPK1" s="46"/>
      <c r="CPL1" s="46"/>
      <c r="CPM1" s="46"/>
      <c r="CPN1" s="46"/>
      <c r="CPO1" s="46"/>
      <c r="CPP1" s="46"/>
      <c r="CPQ1" s="46"/>
      <c r="CPR1" s="46"/>
      <c r="CPS1" s="46"/>
      <c r="CPT1" s="46"/>
      <c r="CPU1" s="46"/>
      <c r="CPV1" s="46"/>
      <c r="CPW1" s="46"/>
      <c r="CPX1" s="46"/>
      <c r="CPY1" s="46"/>
      <c r="CPZ1" s="46"/>
      <c r="CQA1" s="46"/>
      <c r="CQB1" s="46"/>
      <c r="CQC1" s="46"/>
      <c r="CQD1" s="46"/>
      <c r="CQE1" s="46"/>
      <c r="CQF1" s="46"/>
      <c r="CQG1" s="46"/>
      <c r="CQH1" s="46"/>
      <c r="CQI1" s="46"/>
      <c r="CQJ1" s="46"/>
      <c r="CQK1" s="46"/>
      <c r="CQL1" s="46"/>
      <c r="CQM1" s="46"/>
      <c r="CQN1" s="46"/>
      <c r="CQO1" s="46"/>
      <c r="CQP1" s="46"/>
      <c r="CQQ1" s="46"/>
      <c r="CQR1" s="46"/>
      <c r="CQS1" s="46"/>
      <c r="CQT1" s="46"/>
      <c r="CQU1" s="46"/>
      <c r="CQV1" s="46"/>
      <c r="CQW1" s="46"/>
      <c r="CQX1" s="46"/>
      <c r="CQY1" s="46"/>
      <c r="CQZ1" s="46"/>
      <c r="CRA1" s="46"/>
      <c r="CRB1" s="46"/>
      <c r="CRC1" s="46"/>
      <c r="CRD1" s="46"/>
      <c r="CRE1" s="46"/>
      <c r="CRF1" s="46"/>
      <c r="CRG1" s="46"/>
      <c r="CRH1" s="46"/>
      <c r="CRI1" s="46"/>
      <c r="CRJ1" s="46"/>
      <c r="CRK1" s="46"/>
      <c r="CRL1" s="46"/>
      <c r="CRM1" s="46"/>
      <c r="CRN1" s="46"/>
      <c r="CRO1" s="46"/>
      <c r="CRP1" s="46"/>
      <c r="CRQ1" s="46"/>
      <c r="CRR1" s="46"/>
      <c r="CRS1" s="46"/>
      <c r="CRT1" s="46"/>
      <c r="CRU1" s="46"/>
      <c r="CRV1" s="46"/>
      <c r="CRW1" s="46"/>
      <c r="CRX1" s="46"/>
      <c r="CRY1" s="46"/>
      <c r="CRZ1" s="46"/>
      <c r="CSA1" s="46"/>
      <c r="CSB1" s="46"/>
      <c r="CSC1" s="46"/>
      <c r="CSD1" s="46"/>
      <c r="CSE1" s="46"/>
      <c r="CSF1" s="46"/>
      <c r="CSG1" s="46"/>
      <c r="CSH1" s="46"/>
      <c r="CSI1" s="46"/>
      <c r="CSJ1" s="46"/>
      <c r="CSK1" s="46"/>
      <c r="CSL1" s="46"/>
      <c r="CSM1" s="46"/>
      <c r="CSN1" s="46"/>
      <c r="CSO1" s="46"/>
      <c r="CSP1" s="46"/>
      <c r="CSQ1" s="46"/>
      <c r="CSR1" s="46"/>
      <c r="CSS1" s="46"/>
      <c r="CST1" s="46"/>
      <c r="CSU1" s="46"/>
      <c r="CSV1" s="46"/>
      <c r="CSW1" s="46"/>
      <c r="CSX1" s="46"/>
      <c r="CSY1" s="46"/>
      <c r="CSZ1" s="46"/>
      <c r="CTA1" s="46"/>
      <c r="CTB1" s="46"/>
      <c r="CTC1" s="46"/>
      <c r="CTD1" s="46"/>
      <c r="CTE1" s="46"/>
      <c r="CTF1" s="46"/>
      <c r="CTG1" s="46"/>
      <c r="CTH1" s="46"/>
      <c r="CTI1" s="46"/>
      <c r="CTJ1" s="46"/>
      <c r="CTK1" s="46"/>
      <c r="CTL1" s="46"/>
      <c r="CTM1" s="46"/>
      <c r="CTN1" s="46"/>
      <c r="CTO1" s="46"/>
      <c r="CTP1" s="46"/>
      <c r="CTQ1" s="46"/>
      <c r="CTR1" s="46"/>
      <c r="CTS1" s="46"/>
      <c r="CTT1" s="46"/>
      <c r="CTU1" s="46"/>
      <c r="CTV1" s="46"/>
      <c r="CTW1" s="46"/>
      <c r="CTX1" s="46"/>
      <c r="CTY1" s="46"/>
      <c r="CTZ1" s="46"/>
      <c r="CUA1" s="46"/>
      <c r="CUB1" s="46"/>
      <c r="CUC1" s="46"/>
      <c r="CUD1" s="46"/>
      <c r="CUE1" s="46"/>
      <c r="CUF1" s="46"/>
      <c r="CUG1" s="46"/>
      <c r="CUH1" s="46"/>
      <c r="CUI1" s="46"/>
      <c r="CUJ1" s="46"/>
      <c r="CUK1" s="46"/>
      <c r="CUL1" s="46"/>
      <c r="CUM1" s="46"/>
      <c r="CUN1" s="46"/>
      <c r="CUO1" s="46"/>
      <c r="CUP1" s="46"/>
      <c r="CUQ1" s="46"/>
      <c r="CUR1" s="46"/>
      <c r="CUS1" s="46"/>
      <c r="CUT1" s="46"/>
      <c r="CUU1" s="46"/>
      <c r="CUV1" s="46"/>
      <c r="CUW1" s="46"/>
      <c r="CUX1" s="46"/>
      <c r="CUY1" s="46"/>
      <c r="CUZ1" s="46"/>
      <c r="CVA1" s="46"/>
      <c r="CVB1" s="46"/>
      <c r="CVC1" s="46"/>
      <c r="CVD1" s="46"/>
      <c r="CVE1" s="46"/>
      <c r="CVF1" s="46"/>
      <c r="CVG1" s="46"/>
      <c r="CVH1" s="46"/>
      <c r="CVI1" s="46"/>
      <c r="CVJ1" s="46"/>
      <c r="CVK1" s="46"/>
      <c r="CVL1" s="46"/>
      <c r="CVM1" s="46"/>
      <c r="CVN1" s="46"/>
      <c r="CVO1" s="46"/>
      <c r="CVP1" s="46"/>
      <c r="CVQ1" s="46"/>
      <c r="CVR1" s="46"/>
      <c r="CVS1" s="46"/>
      <c r="CVT1" s="46"/>
      <c r="CVU1" s="46"/>
      <c r="CVV1" s="46"/>
      <c r="CVW1" s="46"/>
      <c r="CVX1" s="46"/>
      <c r="CVY1" s="46"/>
      <c r="CVZ1" s="46"/>
      <c r="CWA1" s="46"/>
      <c r="CWB1" s="46"/>
      <c r="CWC1" s="46"/>
      <c r="CWD1" s="46"/>
      <c r="CWE1" s="46"/>
      <c r="CWF1" s="46"/>
      <c r="CWG1" s="46"/>
      <c r="CWH1" s="46"/>
      <c r="CWI1" s="46"/>
      <c r="CWJ1" s="46"/>
      <c r="CWK1" s="46"/>
      <c r="CWL1" s="46"/>
      <c r="CWM1" s="46"/>
      <c r="CWN1" s="46"/>
      <c r="CWO1" s="46"/>
      <c r="CWP1" s="46"/>
      <c r="CWQ1" s="46"/>
      <c r="CWR1" s="46"/>
      <c r="CWS1" s="46"/>
      <c r="CWT1" s="46"/>
      <c r="CWU1" s="46"/>
      <c r="CWV1" s="46"/>
      <c r="CWW1" s="46"/>
      <c r="CWX1" s="46"/>
      <c r="CWY1" s="46"/>
      <c r="CWZ1" s="46"/>
      <c r="CXA1" s="46"/>
      <c r="CXB1" s="46"/>
      <c r="CXC1" s="46"/>
      <c r="CXD1" s="46"/>
      <c r="CXE1" s="46"/>
      <c r="CXF1" s="46"/>
      <c r="CXG1" s="46"/>
      <c r="CXH1" s="46"/>
      <c r="CXI1" s="46"/>
      <c r="CXJ1" s="46"/>
      <c r="CXK1" s="46"/>
      <c r="CXL1" s="46"/>
      <c r="CXM1" s="46"/>
      <c r="CXN1" s="46"/>
      <c r="CXO1" s="46"/>
      <c r="CXP1" s="46"/>
      <c r="CXQ1" s="46"/>
      <c r="CXR1" s="46"/>
      <c r="CXS1" s="46"/>
      <c r="CXT1" s="46"/>
      <c r="CXU1" s="46"/>
      <c r="CXV1" s="46"/>
      <c r="CXW1" s="46"/>
      <c r="CXX1" s="46"/>
      <c r="CXY1" s="46"/>
      <c r="CXZ1" s="46"/>
      <c r="CYA1" s="46"/>
      <c r="CYB1" s="46"/>
      <c r="CYC1" s="46"/>
      <c r="CYD1" s="46"/>
      <c r="CYE1" s="46"/>
      <c r="CYF1" s="46"/>
      <c r="CYG1" s="46"/>
      <c r="CYH1" s="46"/>
      <c r="CYI1" s="46"/>
      <c r="CYJ1" s="46"/>
      <c r="CYK1" s="46"/>
      <c r="CYL1" s="46"/>
      <c r="CYM1" s="46"/>
      <c r="CYN1" s="46"/>
      <c r="CYO1" s="46"/>
      <c r="CYP1" s="46"/>
      <c r="CYQ1" s="46"/>
      <c r="CYR1" s="46"/>
      <c r="CYS1" s="46"/>
      <c r="CYT1" s="46"/>
      <c r="CYU1" s="46"/>
      <c r="CYV1" s="46"/>
      <c r="CYW1" s="46"/>
      <c r="CYX1" s="46"/>
      <c r="CYY1" s="46"/>
      <c r="CYZ1" s="46"/>
      <c r="CZA1" s="46"/>
      <c r="CZB1" s="46"/>
      <c r="CZC1" s="46"/>
      <c r="CZD1" s="46"/>
      <c r="CZE1" s="46"/>
      <c r="CZF1" s="46"/>
      <c r="CZG1" s="46"/>
      <c r="CZH1" s="46"/>
      <c r="CZI1" s="46"/>
      <c r="CZJ1" s="46"/>
      <c r="CZK1" s="46"/>
      <c r="CZL1" s="46"/>
      <c r="CZM1" s="46"/>
      <c r="CZN1" s="46"/>
      <c r="CZO1" s="46"/>
      <c r="CZP1" s="46"/>
      <c r="CZQ1" s="46"/>
      <c r="CZR1" s="46"/>
      <c r="CZS1" s="46"/>
      <c r="CZT1" s="46"/>
      <c r="CZU1" s="46"/>
      <c r="CZV1" s="46"/>
      <c r="CZW1" s="46"/>
      <c r="CZX1" s="46"/>
      <c r="CZY1" s="46"/>
      <c r="CZZ1" s="46"/>
      <c r="DAA1" s="46"/>
      <c r="DAB1" s="46"/>
      <c r="DAC1" s="46"/>
      <c r="DAD1" s="46"/>
      <c r="DAE1" s="46"/>
      <c r="DAF1" s="46"/>
      <c r="DAG1" s="46"/>
      <c r="DAH1" s="46"/>
      <c r="DAI1" s="46"/>
      <c r="DAJ1" s="46"/>
      <c r="DAK1" s="46"/>
      <c r="DAL1" s="46"/>
      <c r="DAM1" s="46"/>
      <c r="DAN1" s="46"/>
      <c r="DAO1" s="46"/>
      <c r="DAP1" s="46"/>
      <c r="DAQ1" s="46"/>
      <c r="DAR1" s="46"/>
      <c r="DAS1" s="46"/>
      <c r="DAT1" s="46"/>
      <c r="DAU1" s="46"/>
      <c r="DAV1" s="46"/>
      <c r="DAW1" s="46"/>
      <c r="DAX1" s="46"/>
      <c r="DAY1" s="46"/>
      <c r="DAZ1" s="46"/>
      <c r="DBA1" s="46"/>
      <c r="DBB1" s="46"/>
      <c r="DBC1" s="46"/>
      <c r="DBD1" s="46"/>
      <c r="DBE1" s="46"/>
      <c r="DBF1" s="46"/>
      <c r="DBG1" s="46"/>
      <c r="DBH1" s="46"/>
      <c r="DBI1" s="46"/>
      <c r="DBJ1" s="46"/>
      <c r="DBK1" s="46"/>
      <c r="DBL1" s="46"/>
      <c r="DBM1" s="46"/>
      <c r="DBN1" s="46"/>
      <c r="DBO1" s="46"/>
      <c r="DBP1" s="46"/>
      <c r="DBQ1" s="46"/>
      <c r="DBR1" s="46"/>
      <c r="DBS1" s="46"/>
      <c r="DBT1" s="46"/>
      <c r="DBU1" s="46"/>
      <c r="DBV1" s="46"/>
      <c r="DBW1" s="46"/>
      <c r="DBX1" s="46"/>
      <c r="DBY1" s="46"/>
      <c r="DBZ1" s="46"/>
      <c r="DCA1" s="46"/>
      <c r="DCB1" s="46"/>
      <c r="DCC1" s="46"/>
      <c r="DCD1" s="46"/>
      <c r="DCE1" s="46"/>
      <c r="DCF1" s="46"/>
      <c r="DCG1" s="46"/>
      <c r="DCH1" s="46"/>
      <c r="DCI1" s="46"/>
      <c r="DCJ1" s="46"/>
      <c r="DCK1" s="46"/>
      <c r="DCL1" s="46"/>
      <c r="DCM1" s="46"/>
      <c r="DCN1" s="46"/>
      <c r="DCO1" s="46"/>
      <c r="DCP1" s="46"/>
      <c r="DCQ1" s="46"/>
      <c r="DCR1" s="46"/>
      <c r="DCS1" s="46"/>
      <c r="DCT1" s="46"/>
      <c r="DCU1" s="46"/>
      <c r="DCV1" s="46"/>
      <c r="DCW1" s="46"/>
      <c r="DCX1" s="46"/>
      <c r="DCY1" s="46"/>
      <c r="DCZ1" s="46"/>
      <c r="DDA1" s="46"/>
      <c r="DDB1" s="46"/>
      <c r="DDC1" s="46"/>
      <c r="DDD1" s="46"/>
      <c r="DDE1" s="46"/>
      <c r="DDF1" s="46"/>
      <c r="DDG1" s="46"/>
      <c r="DDH1" s="46"/>
      <c r="DDI1" s="46"/>
      <c r="DDJ1" s="46"/>
      <c r="DDK1" s="46"/>
      <c r="DDL1" s="46"/>
      <c r="DDM1" s="46"/>
      <c r="DDN1" s="46"/>
      <c r="DDO1" s="46"/>
      <c r="DDP1" s="46"/>
      <c r="DDQ1" s="46"/>
      <c r="DDR1" s="46"/>
      <c r="DDS1" s="46"/>
      <c r="DDT1" s="46"/>
      <c r="DDU1" s="46"/>
      <c r="DDV1" s="46"/>
      <c r="DDW1" s="46"/>
      <c r="DDX1" s="46"/>
      <c r="DDY1" s="46"/>
      <c r="DDZ1" s="46"/>
      <c r="DEA1" s="46"/>
      <c r="DEB1" s="46"/>
      <c r="DEC1" s="46"/>
      <c r="DED1" s="46"/>
      <c r="DEE1" s="46"/>
      <c r="DEF1" s="46"/>
      <c r="DEG1" s="46"/>
      <c r="DEH1" s="46"/>
      <c r="DEI1" s="46"/>
      <c r="DEJ1" s="46"/>
      <c r="DEK1" s="46"/>
      <c r="DEL1" s="46"/>
      <c r="DEM1" s="46"/>
      <c r="DEN1" s="46"/>
      <c r="DEO1" s="46"/>
      <c r="DEP1" s="46"/>
      <c r="DEQ1" s="46"/>
      <c r="DER1" s="46"/>
      <c r="DES1" s="46"/>
      <c r="DET1" s="46"/>
      <c r="DEU1" s="46"/>
      <c r="DEV1" s="46"/>
      <c r="DEW1" s="46"/>
      <c r="DEX1" s="46"/>
      <c r="DEY1" s="46"/>
      <c r="DEZ1" s="46"/>
      <c r="DFA1" s="46"/>
      <c r="DFB1" s="46"/>
      <c r="DFC1" s="46"/>
      <c r="DFD1" s="46"/>
      <c r="DFE1" s="46"/>
      <c r="DFF1" s="46"/>
      <c r="DFG1" s="46"/>
      <c r="DFH1" s="46"/>
      <c r="DFI1" s="46"/>
      <c r="DFJ1" s="46"/>
      <c r="DFK1" s="46"/>
      <c r="DFL1" s="46"/>
      <c r="DFM1" s="46"/>
      <c r="DFN1" s="46"/>
      <c r="DFO1" s="46"/>
      <c r="DFP1" s="46"/>
      <c r="DFQ1" s="46"/>
      <c r="DFR1" s="46"/>
      <c r="DFS1" s="46"/>
      <c r="DFT1" s="46"/>
      <c r="DFU1" s="46"/>
      <c r="DFV1" s="46"/>
      <c r="DFW1" s="46"/>
      <c r="DFX1" s="46"/>
      <c r="DFY1" s="46"/>
      <c r="DFZ1" s="46"/>
      <c r="DGA1" s="46"/>
      <c r="DGB1" s="46"/>
      <c r="DGC1" s="46"/>
      <c r="DGD1" s="46"/>
      <c r="DGE1" s="46"/>
      <c r="DGF1" s="46"/>
      <c r="DGG1" s="46"/>
      <c r="DGH1" s="46"/>
      <c r="DGI1" s="46"/>
      <c r="DGJ1" s="46"/>
      <c r="DGK1" s="46"/>
      <c r="DGL1" s="46"/>
      <c r="DGM1" s="46"/>
      <c r="DGN1" s="46"/>
      <c r="DGO1" s="46"/>
      <c r="DGP1" s="46"/>
      <c r="DGQ1" s="46"/>
      <c r="DGR1" s="46"/>
      <c r="DGS1" s="46"/>
      <c r="DGT1" s="46"/>
      <c r="DGU1" s="46"/>
      <c r="DGV1" s="46"/>
      <c r="DGW1" s="46"/>
      <c r="DGX1" s="46"/>
      <c r="DGY1" s="46"/>
      <c r="DGZ1" s="46"/>
      <c r="DHA1" s="46"/>
      <c r="DHB1" s="46"/>
      <c r="DHC1" s="46"/>
      <c r="DHD1" s="46"/>
      <c r="DHE1" s="46"/>
      <c r="DHF1" s="46"/>
      <c r="DHG1" s="46"/>
      <c r="DHH1" s="46"/>
      <c r="DHI1" s="46"/>
      <c r="DHJ1" s="46"/>
      <c r="DHK1" s="46"/>
      <c r="DHL1" s="46"/>
      <c r="DHM1" s="46"/>
      <c r="DHN1" s="46"/>
      <c r="DHO1" s="46"/>
      <c r="DHP1" s="46"/>
      <c r="DHQ1" s="46"/>
      <c r="DHR1" s="46"/>
      <c r="DHS1" s="46"/>
      <c r="DHT1" s="46"/>
      <c r="DHU1" s="46"/>
      <c r="DHV1" s="46"/>
      <c r="DHW1" s="46"/>
      <c r="DHX1" s="46"/>
      <c r="DHY1" s="46"/>
      <c r="DHZ1" s="46"/>
      <c r="DIA1" s="46"/>
      <c r="DIB1" s="46"/>
      <c r="DIC1" s="46"/>
      <c r="DID1" s="46"/>
      <c r="DIE1" s="46"/>
      <c r="DIF1" s="46"/>
      <c r="DIG1" s="46"/>
      <c r="DIH1" s="46"/>
      <c r="DII1" s="46"/>
      <c r="DIJ1" s="46"/>
      <c r="DIK1" s="46"/>
      <c r="DIL1" s="46"/>
      <c r="DIM1" s="46"/>
      <c r="DIN1" s="46"/>
      <c r="DIO1" s="46"/>
      <c r="DIP1" s="46"/>
      <c r="DIQ1" s="46"/>
      <c r="DIR1" s="46"/>
      <c r="DIS1" s="46"/>
      <c r="DIT1" s="46"/>
      <c r="DIU1" s="46"/>
      <c r="DIV1" s="46"/>
      <c r="DIW1" s="46"/>
      <c r="DIX1" s="46"/>
      <c r="DIY1" s="46"/>
      <c r="DIZ1" s="46"/>
      <c r="DJA1" s="46"/>
      <c r="DJB1" s="46"/>
      <c r="DJC1" s="46"/>
      <c r="DJD1" s="46"/>
      <c r="DJE1" s="46"/>
      <c r="DJF1" s="46"/>
      <c r="DJG1" s="46"/>
      <c r="DJH1" s="46"/>
      <c r="DJI1" s="46"/>
      <c r="DJJ1" s="46"/>
      <c r="DJK1" s="46"/>
      <c r="DJL1" s="46"/>
      <c r="DJM1" s="46"/>
      <c r="DJN1" s="46"/>
      <c r="DJO1" s="46"/>
      <c r="DJP1" s="46"/>
      <c r="DJQ1" s="46"/>
      <c r="DJR1" s="46"/>
      <c r="DJS1" s="46"/>
      <c r="DJT1" s="46"/>
      <c r="DJU1" s="46"/>
      <c r="DJV1" s="46"/>
      <c r="DJW1" s="46"/>
      <c r="DJX1" s="46"/>
      <c r="DJY1" s="46"/>
      <c r="DJZ1" s="46"/>
      <c r="DKA1" s="46"/>
      <c r="DKB1" s="46"/>
      <c r="DKC1" s="46"/>
      <c r="DKD1" s="46"/>
      <c r="DKE1" s="46"/>
      <c r="DKF1" s="46"/>
      <c r="DKG1" s="46"/>
      <c r="DKH1" s="46"/>
      <c r="DKI1" s="46"/>
      <c r="DKJ1" s="46"/>
      <c r="DKK1" s="46"/>
      <c r="DKL1" s="46"/>
      <c r="DKM1" s="46"/>
      <c r="DKN1" s="46"/>
      <c r="DKO1" s="46"/>
      <c r="DKP1" s="46"/>
      <c r="DKQ1" s="46"/>
      <c r="DKR1" s="46"/>
      <c r="DKS1" s="46"/>
      <c r="DKT1" s="46"/>
      <c r="DKU1" s="46"/>
      <c r="DKV1" s="46"/>
      <c r="DKW1" s="46"/>
      <c r="DKX1" s="46"/>
      <c r="DKY1" s="46"/>
      <c r="DKZ1" s="46"/>
      <c r="DLA1" s="46"/>
      <c r="DLB1" s="46"/>
      <c r="DLC1" s="46"/>
      <c r="DLD1" s="46"/>
      <c r="DLE1" s="46"/>
      <c r="DLF1" s="46"/>
      <c r="DLG1" s="46"/>
      <c r="DLH1" s="46"/>
      <c r="DLI1" s="46"/>
      <c r="DLJ1" s="46"/>
      <c r="DLK1" s="46"/>
      <c r="DLL1" s="46"/>
      <c r="DLM1" s="46"/>
      <c r="DLN1" s="46"/>
      <c r="DLO1" s="46"/>
      <c r="DLP1" s="46"/>
      <c r="DLQ1" s="46"/>
      <c r="DLR1" s="46"/>
      <c r="DLS1" s="46"/>
      <c r="DLT1" s="46"/>
      <c r="DLU1" s="46"/>
      <c r="DLV1" s="46"/>
      <c r="DLW1" s="46"/>
      <c r="DLX1" s="46"/>
      <c r="DLY1" s="46"/>
      <c r="DLZ1" s="46"/>
      <c r="DMA1" s="46"/>
      <c r="DMB1" s="46"/>
      <c r="DMC1" s="46"/>
      <c r="DMD1" s="46"/>
      <c r="DME1" s="46"/>
      <c r="DMF1" s="46"/>
      <c r="DMG1" s="46"/>
      <c r="DMH1" s="46"/>
      <c r="DMI1" s="46"/>
      <c r="DMJ1" s="46"/>
      <c r="DMK1" s="46"/>
      <c r="DML1" s="46"/>
      <c r="DMM1" s="46"/>
      <c r="DMN1" s="46"/>
      <c r="DMO1" s="46"/>
      <c r="DMP1" s="46"/>
      <c r="DMQ1" s="46"/>
      <c r="DMR1" s="46"/>
      <c r="DMS1" s="46"/>
      <c r="DMT1" s="46"/>
      <c r="DMU1" s="46"/>
      <c r="DMV1" s="46"/>
      <c r="DMW1" s="46"/>
      <c r="DMX1" s="46"/>
      <c r="DMY1" s="46"/>
      <c r="DMZ1" s="46"/>
      <c r="DNA1" s="46"/>
      <c r="DNB1" s="46"/>
      <c r="DNC1" s="46"/>
      <c r="DND1" s="46"/>
      <c r="DNE1" s="46"/>
      <c r="DNF1" s="46"/>
      <c r="DNG1" s="46"/>
      <c r="DNH1" s="46"/>
      <c r="DNI1" s="46"/>
      <c r="DNJ1" s="46"/>
      <c r="DNK1" s="46"/>
      <c r="DNL1" s="46"/>
      <c r="DNM1" s="46"/>
      <c r="DNN1" s="46"/>
      <c r="DNO1" s="46"/>
      <c r="DNP1" s="46"/>
      <c r="DNQ1" s="46"/>
      <c r="DNR1" s="46"/>
      <c r="DNS1" s="46"/>
      <c r="DNT1" s="46"/>
      <c r="DNU1" s="46"/>
      <c r="DNV1" s="46"/>
      <c r="DNW1" s="46"/>
      <c r="DNX1" s="46"/>
      <c r="DNY1" s="46"/>
      <c r="DNZ1" s="46"/>
      <c r="DOA1" s="46"/>
      <c r="DOB1" s="46"/>
      <c r="DOC1" s="46"/>
      <c r="DOD1" s="46"/>
      <c r="DOE1" s="46"/>
      <c r="DOF1" s="46"/>
      <c r="DOG1" s="46"/>
      <c r="DOH1" s="46"/>
      <c r="DOI1" s="46"/>
      <c r="DOJ1" s="46"/>
      <c r="DOK1" s="46"/>
      <c r="DOL1" s="46"/>
      <c r="DOM1" s="46"/>
      <c r="DON1" s="46"/>
      <c r="DOO1" s="46"/>
      <c r="DOP1" s="46"/>
      <c r="DOQ1" s="46"/>
      <c r="DOR1" s="46"/>
      <c r="DOS1" s="46"/>
      <c r="DOT1" s="46"/>
      <c r="DOU1" s="46"/>
      <c r="DOV1" s="46"/>
      <c r="DOW1" s="46"/>
      <c r="DOX1" s="46"/>
      <c r="DOY1" s="46"/>
      <c r="DOZ1" s="46"/>
      <c r="DPA1" s="46"/>
      <c r="DPB1" s="46"/>
      <c r="DPC1" s="46"/>
      <c r="DPD1" s="46"/>
      <c r="DPE1" s="46"/>
      <c r="DPF1" s="46"/>
      <c r="DPG1" s="46"/>
      <c r="DPH1" s="46"/>
      <c r="DPI1" s="46"/>
      <c r="DPJ1" s="46"/>
      <c r="DPK1" s="46"/>
      <c r="DPL1" s="46"/>
      <c r="DPM1" s="46"/>
      <c r="DPN1" s="46"/>
      <c r="DPO1" s="46"/>
      <c r="DPP1" s="46"/>
      <c r="DPQ1" s="46"/>
      <c r="DPR1" s="46"/>
      <c r="DPS1" s="46"/>
      <c r="DPT1" s="46"/>
      <c r="DPU1" s="46"/>
      <c r="DPV1" s="46"/>
      <c r="DPW1" s="46"/>
      <c r="DPX1" s="46"/>
      <c r="DPY1" s="46"/>
      <c r="DPZ1" s="46"/>
      <c r="DQA1" s="46"/>
      <c r="DQB1" s="46"/>
      <c r="DQC1" s="46"/>
      <c r="DQD1" s="46"/>
      <c r="DQE1" s="46"/>
      <c r="DQF1" s="46"/>
      <c r="DQG1" s="46"/>
      <c r="DQH1" s="46"/>
      <c r="DQI1" s="46"/>
      <c r="DQJ1" s="46"/>
      <c r="DQK1" s="46"/>
      <c r="DQL1" s="46"/>
      <c r="DQM1" s="46"/>
      <c r="DQN1" s="46"/>
      <c r="DQO1" s="46"/>
      <c r="DQP1" s="46"/>
      <c r="DQQ1" s="46"/>
      <c r="DQR1" s="46"/>
      <c r="DQS1" s="46"/>
      <c r="DQT1" s="46"/>
      <c r="DQU1" s="46"/>
      <c r="DQV1" s="46"/>
      <c r="DQW1" s="46"/>
      <c r="DQX1" s="46"/>
      <c r="DQY1" s="46"/>
      <c r="DQZ1" s="46"/>
      <c r="DRA1" s="46"/>
      <c r="DRB1" s="46"/>
      <c r="DRC1" s="46"/>
      <c r="DRD1" s="46"/>
      <c r="DRE1" s="46"/>
      <c r="DRF1" s="46"/>
      <c r="DRG1" s="46"/>
      <c r="DRH1" s="46"/>
      <c r="DRI1" s="46"/>
      <c r="DRJ1" s="46"/>
      <c r="DRK1" s="46"/>
      <c r="DRL1" s="46"/>
      <c r="DRM1" s="46"/>
      <c r="DRN1" s="46"/>
      <c r="DRO1" s="46"/>
      <c r="DRP1" s="46"/>
      <c r="DRQ1" s="46"/>
      <c r="DRR1" s="46"/>
      <c r="DRS1" s="46"/>
      <c r="DRT1" s="46"/>
      <c r="DRU1" s="46"/>
      <c r="DRV1" s="46"/>
      <c r="DRW1" s="46"/>
      <c r="DRX1" s="46"/>
      <c r="DRY1" s="46"/>
      <c r="DRZ1" s="46"/>
      <c r="DSA1" s="46"/>
      <c r="DSB1" s="46"/>
      <c r="DSC1" s="46"/>
      <c r="DSD1" s="46"/>
      <c r="DSE1" s="46"/>
      <c r="DSF1" s="46"/>
      <c r="DSG1" s="46"/>
      <c r="DSH1" s="46"/>
      <c r="DSI1" s="46"/>
      <c r="DSJ1" s="46"/>
      <c r="DSK1" s="46"/>
      <c r="DSL1" s="46"/>
      <c r="DSM1" s="46"/>
      <c r="DSN1" s="46"/>
      <c r="DSO1" s="46"/>
      <c r="DSP1" s="46"/>
      <c r="DSQ1" s="46"/>
      <c r="DSR1" s="46"/>
      <c r="DSS1" s="46"/>
      <c r="DST1" s="46"/>
      <c r="DSU1" s="46"/>
      <c r="DSV1" s="46"/>
      <c r="DSW1" s="46"/>
      <c r="DSX1" s="46"/>
      <c r="DSY1" s="46"/>
      <c r="DSZ1" s="46"/>
      <c r="DTA1" s="46"/>
      <c r="DTB1" s="46"/>
      <c r="DTC1" s="46"/>
      <c r="DTD1" s="46"/>
      <c r="DTE1" s="46"/>
      <c r="DTF1" s="46"/>
      <c r="DTG1" s="46"/>
      <c r="DTH1" s="46"/>
      <c r="DTI1" s="46"/>
      <c r="DTJ1" s="46"/>
      <c r="DTK1" s="46"/>
      <c r="DTL1" s="46"/>
      <c r="DTM1" s="46"/>
      <c r="DTN1" s="46"/>
      <c r="DTO1" s="46"/>
      <c r="DTP1" s="46"/>
      <c r="DTQ1" s="46"/>
      <c r="DTR1" s="46"/>
      <c r="DTS1" s="46"/>
      <c r="DTT1" s="46"/>
      <c r="DTU1" s="46"/>
      <c r="DTV1" s="46"/>
      <c r="DTW1" s="46"/>
      <c r="DTX1" s="46"/>
      <c r="DTY1" s="46"/>
      <c r="DTZ1" s="46"/>
      <c r="DUA1" s="46"/>
      <c r="DUB1" s="46"/>
      <c r="DUC1" s="46"/>
      <c r="DUD1" s="46"/>
      <c r="DUE1" s="46"/>
      <c r="DUF1" s="46"/>
      <c r="DUG1" s="46"/>
      <c r="DUH1" s="46"/>
      <c r="DUI1" s="46"/>
      <c r="DUJ1" s="46"/>
      <c r="DUK1" s="46"/>
      <c r="DUL1" s="46"/>
      <c r="DUM1" s="46"/>
      <c r="DUN1" s="46"/>
      <c r="DUO1" s="46"/>
      <c r="DUP1" s="46"/>
      <c r="DUQ1" s="46"/>
      <c r="DUR1" s="46"/>
      <c r="DUS1" s="46"/>
      <c r="DUT1" s="46"/>
      <c r="DUU1" s="46"/>
      <c r="DUV1" s="46"/>
      <c r="DUW1" s="46"/>
      <c r="DUX1" s="46"/>
      <c r="DUY1" s="46"/>
      <c r="DUZ1" s="46"/>
      <c r="DVA1" s="46"/>
      <c r="DVB1" s="46"/>
      <c r="DVC1" s="46"/>
      <c r="DVD1" s="46"/>
      <c r="DVE1" s="46"/>
      <c r="DVF1" s="46"/>
      <c r="DVG1" s="46"/>
      <c r="DVH1" s="46"/>
      <c r="DVI1" s="46"/>
      <c r="DVJ1" s="46"/>
      <c r="DVK1" s="46"/>
      <c r="DVL1" s="46"/>
      <c r="DVM1" s="46"/>
      <c r="DVN1" s="46"/>
      <c r="DVO1" s="46"/>
      <c r="DVP1" s="46"/>
      <c r="DVQ1" s="46"/>
      <c r="DVR1" s="46"/>
      <c r="DVS1" s="46"/>
      <c r="DVT1" s="46"/>
      <c r="DVU1" s="46"/>
      <c r="DVV1" s="46"/>
      <c r="DVW1" s="46"/>
      <c r="DVX1" s="46"/>
      <c r="DVY1" s="46"/>
      <c r="DVZ1" s="46"/>
      <c r="DWA1" s="46"/>
      <c r="DWB1" s="46"/>
      <c r="DWC1" s="46"/>
      <c r="DWD1" s="46"/>
      <c r="DWE1" s="46"/>
      <c r="DWF1" s="46"/>
      <c r="DWG1" s="46"/>
      <c r="DWH1" s="46"/>
      <c r="DWI1" s="46"/>
      <c r="DWJ1" s="46"/>
      <c r="DWK1" s="46"/>
      <c r="DWL1" s="46"/>
      <c r="DWM1" s="46"/>
      <c r="DWN1" s="46"/>
      <c r="DWO1" s="46"/>
      <c r="DWP1" s="46"/>
      <c r="DWQ1" s="46"/>
      <c r="DWR1" s="46"/>
      <c r="DWS1" s="46"/>
      <c r="DWT1" s="46"/>
      <c r="DWU1" s="46"/>
      <c r="DWV1" s="46"/>
      <c r="DWW1" s="46"/>
      <c r="DWX1" s="46"/>
      <c r="DWY1" s="46"/>
      <c r="DWZ1" s="46"/>
      <c r="DXA1" s="46"/>
      <c r="DXB1" s="46"/>
      <c r="DXC1" s="46"/>
      <c r="DXD1" s="46"/>
      <c r="DXE1" s="46"/>
      <c r="DXF1" s="46"/>
      <c r="DXG1" s="46"/>
      <c r="DXH1" s="46"/>
      <c r="DXI1" s="46"/>
      <c r="DXJ1" s="46"/>
      <c r="DXK1" s="46"/>
      <c r="DXL1" s="46"/>
      <c r="DXM1" s="46"/>
      <c r="DXN1" s="46"/>
      <c r="DXO1" s="46"/>
      <c r="DXP1" s="46"/>
      <c r="DXQ1" s="46"/>
      <c r="DXR1" s="46"/>
      <c r="DXS1" s="46"/>
      <c r="DXT1" s="46"/>
      <c r="DXU1" s="46"/>
      <c r="DXV1" s="46"/>
      <c r="DXW1" s="46"/>
      <c r="DXX1" s="46"/>
      <c r="DXY1" s="46"/>
      <c r="DXZ1" s="46"/>
      <c r="DYA1" s="46"/>
      <c r="DYB1" s="46"/>
      <c r="DYC1" s="46"/>
      <c r="DYD1" s="46"/>
      <c r="DYE1" s="46"/>
      <c r="DYF1" s="46"/>
      <c r="DYG1" s="46"/>
      <c r="DYH1" s="46"/>
      <c r="DYI1" s="46"/>
      <c r="DYJ1" s="46"/>
      <c r="DYK1" s="46"/>
      <c r="DYL1" s="46"/>
      <c r="DYM1" s="46"/>
      <c r="DYN1" s="46"/>
      <c r="DYO1" s="46"/>
      <c r="DYP1" s="46"/>
      <c r="DYQ1" s="46"/>
      <c r="DYR1" s="46"/>
      <c r="DYS1" s="46"/>
      <c r="DYT1" s="46"/>
      <c r="DYU1" s="46"/>
      <c r="DYV1" s="46"/>
      <c r="DYW1" s="46"/>
      <c r="DYX1" s="46"/>
      <c r="DYY1" s="46"/>
      <c r="DYZ1" s="46"/>
      <c r="DZA1" s="46"/>
      <c r="DZB1" s="46"/>
      <c r="DZC1" s="46"/>
      <c r="DZD1" s="46"/>
      <c r="DZE1" s="46"/>
      <c r="DZF1" s="46"/>
      <c r="DZG1" s="46"/>
      <c r="DZH1" s="46"/>
      <c r="DZI1" s="46"/>
      <c r="DZJ1" s="46"/>
      <c r="DZK1" s="46"/>
      <c r="DZL1" s="46"/>
      <c r="DZM1" s="46"/>
      <c r="DZN1" s="46"/>
      <c r="DZO1" s="46"/>
      <c r="DZP1" s="46"/>
      <c r="DZQ1" s="46"/>
      <c r="DZR1" s="46"/>
      <c r="DZS1" s="46"/>
      <c r="DZT1" s="46"/>
      <c r="DZU1" s="46"/>
      <c r="DZV1" s="46"/>
      <c r="DZW1" s="46"/>
      <c r="DZX1" s="46"/>
      <c r="DZY1" s="46"/>
      <c r="DZZ1" s="46"/>
      <c r="EAA1" s="46"/>
      <c r="EAB1" s="46"/>
      <c r="EAC1" s="46"/>
      <c r="EAD1" s="46"/>
      <c r="EAE1" s="46"/>
      <c r="EAF1" s="46"/>
      <c r="EAG1" s="46"/>
      <c r="EAH1" s="46"/>
      <c r="EAI1" s="46"/>
      <c r="EAJ1" s="46"/>
      <c r="EAK1" s="46"/>
      <c r="EAL1" s="46"/>
      <c r="EAM1" s="46"/>
      <c r="EAN1" s="46"/>
      <c r="EAO1" s="46"/>
      <c r="EAP1" s="46"/>
      <c r="EAQ1" s="46"/>
      <c r="EAR1" s="46"/>
      <c r="EAS1" s="46"/>
      <c r="EAT1" s="46"/>
      <c r="EAU1" s="46"/>
      <c r="EAV1" s="46"/>
      <c r="EAW1" s="46"/>
      <c r="EAX1" s="46"/>
      <c r="EAY1" s="46"/>
      <c r="EAZ1" s="46"/>
      <c r="EBA1" s="46"/>
      <c r="EBB1" s="46"/>
      <c r="EBC1" s="46"/>
      <c r="EBD1" s="46"/>
      <c r="EBE1" s="46"/>
      <c r="EBF1" s="46"/>
      <c r="EBG1" s="46"/>
      <c r="EBH1" s="46"/>
      <c r="EBI1" s="46"/>
      <c r="EBJ1" s="46"/>
      <c r="EBK1" s="46"/>
      <c r="EBL1" s="46"/>
      <c r="EBM1" s="46"/>
      <c r="EBN1" s="46"/>
      <c r="EBO1" s="46"/>
      <c r="EBP1" s="46"/>
      <c r="EBQ1" s="46"/>
      <c r="EBR1" s="46"/>
      <c r="EBS1" s="46"/>
      <c r="EBT1" s="46"/>
      <c r="EBU1" s="46"/>
      <c r="EBV1" s="46"/>
      <c r="EBW1" s="46"/>
      <c r="EBX1" s="46"/>
      <c r="EBY1" s="46"/>
      <c r="EBZ1" s="46"/>
      <c r="ECA1" s="46"/>
      <c r="ECB1" s="46"/>
      <c r="ECC1" s="46"/>
      <c r="ECD1" s="46"/>
      <c r="ECE1" s="46"/>
      <c r="ECF1" s="46"/>
      <c r="ECG1" s="46"/>
      <c r="ECH1" s="46"/>
      <c r="ECI1" s="46"/>
      <c r="ECJ1" s="46"/>
      <c r="ECK1" s="46"/>
      <c r="ECL1" s="46"/>
      <c r="ECM1" s="46"/>
      <c r="ECN1" s="46"/>
      <c r="ECO1" s="46"/>
      <c r="ECP1" s="46"/>
      <c r="ECQ1" s="46"/>
      <c r="ECR1" s="46"/>
      <c r="ECS1" s="46"/>
      <c r="ECT1" s="46"/>
      <c r="ECU1" s="46"/>
      <c r="ECV1" s="46"/>
      <c r="ECW1" s="46"/>
      <c r="ECX1" s="46"/>
      <c r="ECY1" s="46"/>
      <c r="ECZ1" s="46"/>
      <c r="EDA1" s="46"/>
      <c r="EDB1" s="46"/>
      <c r="EDC1" s="46"/>
      <c r="EDD1" s="46"/>
      <c r="EDE1" s="46"/>
      <c r="EDF1" s="46"/>
      <c r="EDG1" s="46"/>
      <c r="EDH1" s="46"/>
      <c r="EDI1" s="46"/>
      <c r="EDJ1" s="46"/>
      <c r="EDK1" s="46"/>
      <c r="EDL1" s="46"/>
      <c r="EDM1" s="46"/>
      <c r="EDN1" s="46"/>
      <c r="EDO1" s="46"/>
      <c r="EDP1" s="46"/>
      <c r="EDQ1" s="46"/>
      <c r="EDR1" s="46"/>
      <c r="EDS1" s="46"/>
      <c r="EDT1" s="46"/>
      <c r="EDU1" s="46"/>
      <c r="EDV1" s="46"/>
      <c r="EDW1" s="46"/>
      <c r="EDX1" s="46"/>
      <c r="EDY1" s="46"/>
      <c r="EDZ1" s="46"/>
      <c r="EEA1" s="46"/>
      <c r="EEB1" s="46"/>
      <c r="EEC1" s="46"/>
      <c r="EED1" s="46"/>
      <c r="EEE1" s="46"/>
      <c r="EEF1" s="46"/>
      <c r="EEG1" s="46"/>
      <c r="EEH1" s="46"/>
      <c r="EEI1" s="46"/>
      <c r="EEJ1" s="46"/>
      <c r="EEK1" s="46"/>
      <c r="EEL1" s="46"/>
      <c r="EEM1" s="46"/>
      <c r="EEN1" s="46"/>
      <c r="EEO1" s="46"/>
      <c r="EEP1" s="46"/>
      <c r="EEQ1" s="46"/>
      <c r="EER1" s="46"/>
      <c r="EES1" s="46"/>
      <c r="EET1" s="46"/>
      <c r="EEU1" s="46"/>
      <c r="EEV1" s="46"/>
      <c r="EEW1" s="46"/>
      <c r="EEX1" s="46"/>
      <c r="EEY1" s="46"/>
      <c r="EEZ1" s="46"/>
      <c r="EFA1" s="46"/>
      <c r="EFB1" s="46"/>
      <c r="EFC1" s="46"/>
      <c r="EFD1" s="46"/>
      <c r="EFE1" s="46"/>
      <c r="EFF1" s="46"/>
      <c r="EFG1" s="46"/>
      <c r="EFH1" s="46"/>
      <c r="EFI1" s="46"/>
      <c r="EFJ1" s="46"/>
      <c r="EFK1" s="46"/>
      <c r="EFL1" s="46"/>
      <c r="EFM1" s="46"/>
      <c r="EFN1" s="46"/>
      <c r="EFO1" s="46"/>
      <c r="EFP1" s="46"/>
      <c r="EFQ1" s="46"/>
      <c r="EFR1" s="46"/>
      <c r="EFS1" s="46"/>
      <c r="EFT1" s="46"/>
      <c r="EFU1" s="46"/>
      <c r="EFV1" s="46"/>
      <c r="EFW1" s="46"/>
      <c r="EFX1" s="46"/>
      <c r="EFY1" s="46"/>
      <c r="EFZ1" s="46"/>
      <c r="EGA1" s="46"/>
      <c r="EGB1" s="46"/>
      <c r="EGC1" s="46"/>
      <c r="EGD1" s="46"/>
      <c r="EGE1" s="46"/>
      <c r="EGF1" s="46"/>
      <c r="EGG1" s="46"/>
      <c r="EGH1" s="46"/>
      <c r="EGI1" s="46"/>
      <c r="EGJ1" s="46"/>
      <c r="EGK1" s="46"/>
      <c r="EGL1" s="46"/>
      <c r="EGM1" s="46"/>
      <c r="EGN1" s="46"/>
      <c r="EGO1" s="46"/>
      <c r="EGP1" s="46"/>
      <c r="EGQ1" s="46"/>
      <c r="EGR1" s="46"/>
      <c r="EGS1" s="46"/>
      <c r="EGT1" s="46"/>
      <c r="EGU1" s="46"/>
      <c r="EGV1" s="46"/>
      <c r="EGW1" s="46"/>
      <c r="EGX1" s="46"/>
      <c r="EGY1" s="46"/>
      <c r="EGZ1" s="46"/>
      <c r="EHA1" s="46"/>
      <c r="EHB1" s="46"/>
      <c r="EHC1" s="46"/>
      <c r="EHD1" s="46"/>
      <c r="EHE1" s="46"/>
      <c r="EHF1" s="46"/>
      <c r="EHG1" s="46"/>
      <c r="EHH1" s="46"/>
      <c r="EHI1" s="46"/>
      <c r="EHJ1" s="46"/>
      <c r="EHK1" s="46"/>
      <c r="EHL1" s="46"/>
      <c r="EHM1" s="46"/>
      <c r="EHN1" s="46"/>
      <c r="EHO1" s="46"/>
      <c r="EHP1" s="46"/>
      <c r="EHQ1" s="46"/>
      <c r="EHR1" s="46"/>
      <c r="EHS1" s="46"/>
      <c r="EHT1" s="46"/>
      <c r="EHU1" s="46"/>
      <c r="EHV1" s="46"/>
      <c r="EHW1" s="46"/>
      <c r="EHX1" s="46"/>
      <c r="EHY1" s="46"/>
      <c r="EHZ1" s="46"/>
      <c r="EIA1" s="46"/>
      <c r="EIB1" s="46"/>
      <c r="EIC1" s="46"/>
      <c r="EID1" s="46"/>
      <c r="EIE1" s="46"/>
      <c r="EIF1" s="46"/>
      <c r="EIG1" s="46"/>
      <c r="EIH1" s="46"/>
      <c r="EII1" s="46"/>
      <c r="EIJ1" s="46"/>
      <c r="EIK1" s="46"/>
      <c r="EIL1" s="46"/>
      <c r="EIM1" s="46"/>
      <c r="EIN1" s="46"/>
      <c r="EIO1" s="46"/>
      <c r="EIP1" s="46"/>
      <c r="EIQ1" s="46"/>
      <c r="EIR1" s="46"/>
      <c r="EIS1" s="46"/>
      <c r="EIT1" s="46"/>
      <c r="EIU1" s="46"/>
      <c r="EIV1" s="46"/>
      <c r="EIW1" s="46"/>
      <c r="EIX1" s="46"/>
      <c r="EIY1" s="46"/>
      <c r="EIZ1" s="46"/>
      <c r="EJA1" s="46"/>
      <c r="EJB1" s="46"/>
      <c r="EJC1" s="46"/>
      <c r="EJD1" s="46"/>
      <c r="EJE1" s="46"/>
      <c r="EJF1" s="46"/>
      <c r="EJG1" s="46"/>
      <c r="EJH1" s="46"/>
      <c r="EJI1" s="46"/>
      <c r="EJJ1" s="46"/>
      <c r="EJK1" s="46"/>
      <c r="EJL1" s="46"/>
      <c r="EJM1" s="46"/>
      <c r="EJN1" s="46"/>
      <c r="EJO1" s="46"/>
      <c r="EJP1" s="46"/>
      <c r="EJQ1" s="46"/>
      <c r="EJR1" s="46"/>
      <c r="EJS1" s="46"/>
      <c r="EJT1" s="46"/>
      <c r="EJU1" s="46"/>
      <c r="EJV1" s="46"/>
      <c r="EJW1" s="46"/>
      <c r="EJX1" s="46"/>
      <c r="EJY1" s="46"/>
      <c r="EJZ1" s="46"/>
      <c r="EKA1" s="46"/>
      <c r="EKB1" s="46"/>
      <c r="EKC1" s="46"/>
      <c r="EKD1" s="46"/>
      <c r="EKE1" s="46"/>
      <c r="EKF1" s="46"/>
      <c r="EKG1" s="46"/>
      <c r="EKH1" s="46"/>
      <c r="EKI1" s="46"/>
      <c r="EKJ1" s="46"/>
      <c r="EKK1" s="46"/>
      <c r="EKL1" s="46"/>
      <c r="EKM1" s="46"/>
      <c r="EKN1" s="46"/>
      <c r="EKO1" s="46"/>
      <c r="EKP1" s="46"/>
      <c r="EKQ1" s="46"/>
      <c r="EKR1" s="46"/>
      <c r="EKS1" s="46"/>
      <c r="EKT1" s="46"/>
      <c r="EKU1" s="46"/>
      <c r="EKV1" s="46"/>
      <c r="EKW1" s="46"/>
      <c r="EKX1" s="46"/>
      <c r="EKY1" s="46"/>
      <c r="EKZ1" s="46"/>
      <c r="ELA1" s="46"/>
      <c r="ELB1" s="46"/>
      <c r="ELC1" s="46"/>
      <c r="ELD1" s="46"/>
      <c r="ELE1" s="46"/>
      <c r="ELF1" s="46"/>
      <c r="ELG1" s="46"/>
      <c r="ELH1" s="46"/>
      <c r="ELI1" s="46"/>
      <c r="ELJ1" s="46"/>
      <c r="ELK1" s="46"/>
      <c r="ELL1" s="46"/>
      <c r="ELM1" s="46"/>
      <c r="ELN1" s="46"/>
      <c r="ELO1" s="46"/>
      <c r="ELP1" s="46"/>
      <c r="ELQ1" s="46"/>
      <c r="ELR1" s="46"/>
      <c r="ELS1" s="46"/>
      <c r="ELT1" s="46"/>
      <c r="ELU1" s="46"/>
      <c r="ELV1" s="46"/>
      <c r="ELW1" s="46"/>
      <c r="ELX1" s="46"/>
      <c r="ELY1" s="46"/>
      <c r="ELZ1" s="46"/>
      <c r="EMA1" s="46"/>
      <c r="EMB1" s="46"/>
      <c r="EMC1" s="46"/>
      <c r="EMD1" s="46"/>
      <c r="EME1" s="46"/>
      <c r="EMF1" s="46"/>
      <c r="EMG1" s="46"/>
      <c r="EMH1" s="46"/>
      <c r="EMI1" s="46"/>
      <c r="EMJ1" s="46"/>
      <c r="EMK1" s="46"/>
      <c r="EML1" s="46"/>
      <c r="EMM1" s="46"/>
      <c r="EMN1" s="46"/>
      <c r="EMO1" s="46"/>
      <c r="EMP1" s="46"/>
      <c r="EMQ1" s="46"/>
      <c r="EMR1" s="46"/>
      <c r="EMS1" s="46"/>
      <c r="EMT1" s="46"/>
      <c r="EMU1" s="46"/>
      <c r="EMV1" s="46"/>
      <c r="EMW1" s="46"/>
      <c r="EMX1" s="46"/>
      <c r="EMY1" s="46"/>
      <c r="EMZ1" s="46"/>
      <c r="ENA1" s="46"/>
      <c r="ENB1" s="46"/>
      <c r="ENC1" s="46"/>
      <c r="END1" s="46"/>
      <c r="ENE1" s="46"/>
      <c r="ENF1" s="46"/>
      <c r="ENG1" s="46"/>
      <c r="ENH1" s="46"/>
      <c r="ENI1" s="46"/>
      <c r="ENJ1" s="46"/>
      <c r="ENK1" s="46"/>
      <c r="ENL1" s="46"/>
      <c r="ENM1" s="46"/>
      <c r="ENN1" s="46"/>
      <c r="ENO1" s="46"/>
      <c r="ENP1" s="46"/>
      <c r="ENQ1" s="46"/>
      <c r="ENR1" s="46"/>
      <c r="ENS1" s="46"/>
      <c r="ENT1" s="46"/>
      <c r="ENU1" s="46"/>
      <c r="ENV1" s="46"/>
      <c r="ENW1" s="46"/>
      <c r="ENX1" s="46"/>
      <c r="ENY1" s="46"/>
      <c r="ENZ1" s="46"/>
      <c r="EOA1" s="46"/>
      <c r="EOB1" s="46"/>
      <c r="EOC1" s="46"/>
      <c r="EOD1" s="46"/>
      <c r="EOE1" s="46"/>
      <c r="EOF1" s="46"/>
      <c r="EOG1" s="46"/>
      <c r="EOH1" s="46"/>
      <c r="EOI1" s="46"/>
      <c r="EOJ1" s="46"/>
      <c r="EOK1" s="46"/>
      <c r="EOL1" s="46"/>
      <c r="EOM1" s="46"/>
      <c r="EON1" s="46"/>
      <c r="EOO1" s="46"/>
      <c r="EOP1" s="46"/>
      <c r="EOQ1" s="46"/>
      <c r="EOR1" s="46"/>
      <c r="EOS1" s="46"/>
      <c r="EOT1" s="46"/>
      <c r="EOU1" s="46"/>
      <c r="EOV1" s="46"/>
      <c r="EOW1" s="46"/>
      <c r="EOX1" s="46"/>
      <c r="EOY1" s="46"/>
      <c r="EOZ1" s="46"/>
      <c r="EPA1" s="46"/>
      <c r="EPB1" s="46"/>
      <c r="EPC1" s="46"/>
      <c r="EPD1" s="46"/>
      <c r="EPE1" s="46"/>
      <c r="EPF1" s="46"/>
      <c r="EPG1" s="46"/>
      <c r="EPH1" s="46"/>
      <c r="EPI1" s="46"/>
      <c r="EPJ1" s="46"/>
      <c r="EPK1" s="46"/>
      <c r="EPL1" s="46"/>
      <c r="EPM1" s="46"/>
      <c r="EPN1" s="46"/>
      <c r="EPO1" s="46"/>
      <c r="EPP1" s="46"/>
      <c r="EPQ1" s="46"/>
      <c r="EPR1" s="46"/>
      <c r="EPS1" s="46"/>
      <c r="EPT1" s="46"/>
      <c r="EPU1" s="46"/>
      <c r="EPV1" s="46"/>
      <c r="EPW1" s="46"/>
      <c r="EPX1" s="46"/>
      <c r="EPY1" s="46"/>
      <c r="EPZ1" s="46"/>
      <c r="EQA1" s="46"/>
      <c r="EQB1" s="46"/>
      <c r="EQC1" s="46"/>
      <c r="EQD1" s="46"/>
      <c r="EQE1" s="46"/>
      <c r="EQF1" s="46"/>
      <c r="EQG1" s="46"/>
      <c r="EQH1" s="46"/>
      <c r="EQI1" s="46"/>
      <c r="EQJ1" s="46"/>
      <c r="EQK1" s="46"/>
      <c r="EQL1" s="46"/>
      <c r="EQM1" s="46"/>
      <c r="EQN1" s="46"/>
      <c r="EQO1" s="46"/>
      <c r="EQP1" s="46"/>
      <c r="EQQ1" s="46"/>
      <c r="EQR1" s="46"/>
      <c r="EQS1" s="46"/>
      <c r="EQT1" s="46"/>
      <c r="EQU1" s="46"/>
      <c r="EQV1" s="46"/>
      <c r="EQW1" s="46"/>
      <c r="EQX1" s="46"/>
      <c r="EQY1" s="46"/>
      <c r="EQZ1" s="46"/>
      <c r="ERA1" s="46"/>
      <c r="ERB1" s="46"/>
      <c r="ERC1" s="46"/>
      <c r="ERD1" s="46"/>
      <c r="ERE1" s="46"/>
      <c r="ERF1" s="46"/>
      <c r="ERG1" s="46"/>
      <c r="ERH1" s="46"/>
      <c r="ERI1" s="46"/>
      <c r="ERJ1" s="46"/>
      <c r="ERK1" s="46"/>
      <c r="ERL1" s="46"/>
      <c r="ERM1" s="46"/>
      <c r="ERN1" s="46"/>
      <c r="ERO1" s="46"/>
      <c r="ERP1" s="46"/>
      <c r="ERQ1" s="46"/>
      <c r="ERR1" s="46"/>
      <c r="ERS1" s="46"/>
      <c r="ERT1" s="46"/>
      <c r="ERU1" s="46"/>
      <c r="ERV1" s="46"/>
      <c r="ERW1" s="46"/>
      <c r="ERX1" s="46"/>
      <c r="ERY1" s="46"/>
      <c r="ERZ1" s="46"/>
      <c r="ESA1" s="46"/>
      <c r="ESB1" s="46"/>
      <c r="ESC1" s="46"/>
      <c r="ESD1" s="46"/>
      <c r="ESE1" s="46"/>
      <c r="ESF1" s="46"/>
      <c r="ESG1" s="46"/>
      <c r="ESH1" s="46"/>
      <c r="ESI1" s="46"/>
      <c r="ESJ1" s="46"/>
      <c r="ESK1" s="46"/>
      <c r="ESL1" s="46"/>
      <c r="ESM1" s="46"/>
      <c r="ESN1" s="46"/>
      <c r="ESO1" s="46"/>
      <c r="ESP1" s="46"/>
      <c r="ESQ1" s="46"/>
      <c r="ESR1" s="46"/>
      <c r="ESS1" s="46"/>
      <c r="EST1" s="46"/>
      <c r="ESU1" s="46"/>
      <c r="ESV1" s="46"/>
      <c r="ESW1" s="46"/>
      <c r="ESX1" s="46"/>
      <c r="ESY1" s="46"/>
      <c r="ESZ1" s="46"/>
      <c r="ETA1" s="46"/>
      <c r="ETB1" s="46"/>
      <c r="ETC1" s="46"/>
      <c r="ETD1" s="46"/>
      <c r="ETE1" s="46"/>
      <c r="ETF1" s="46"/>
      <c r="ETG1" s="46"/>
      <c r="ETH1" s="46"/>
      <c r="ETI1" s="46"/>
      <c r="ETJ1" s="46"/>
      <c r="ETK1" s="46"/>
      <c r="ETL1" s="46"/>
      <c r="ETM1" s="46"/>
      <c r="ETN1" s="46"/>
      <c r="ETO1" s="46"/>
      <c r="ETP1" s="46"/>
      <c r="ETQ1" s="46"/>
      <c r="ETR1" s="46"/>
      <c r="ETS1" s="46"/>
      <c r="ETT1" s="46"/>
      <c r="ETU1" s="46"/>
      <c r="ETV1" s="46"/>
      <c r="ETW1" s="46"/>
      <c r="ETX1" s="46"/>
      <c r="ETY1" s="46"/>
      <c r="ETZ1" s="46"/>
      <c r="EUA1" s="46"/>
      <c r="EUB1" s="46"/>
      <c r="EUC1" s="46"/>
      <c r="EUD1" s="46"/>
      <c r="EUE1" s="46"/>
      <c r="EUF1" s="46"/>
      <c r="EUG1" s="46"/>
      <c r="EUH1" s="46"/>
      <c r="EUI1" s="46"/>
      <c r="EUJ1" s="46"/>
      <c r="EUK1" s="46"/>
      <c r="EUL1" s="46"/>
      <c r="EUM1" s="46"/>
      <c r="EUN1" s="46"/>
      <c r="EUO1" s="46"/>
      <c r="EUP1" s="46"/>
      <c r="EUQ1" s="46"/>
      <c r="EUR1" s="46"/>
      <c r="EUS1" s="46"/>
      <c r="EUT1" s="46"/>
      <c r="EUU1" s="46"/>
      <c r="EUV1" s="46"/>
      <c r="EUW1" s="46"/>
      <c r="EUX1" s="46"/>
      <c r="EUY1" s="46"/>
      <c r="EUZ1" s="46"/>
      <c r="EVA1" s="46"/>
      <c r="EVB1" s="46"/>
      <c r="EVC1" s="46"/>
      <c r="EVD1" s="46"/>
      <c r="EVE1" s="46"/>
      <c r="EVF1" s="46"/>
      <c r="EVG1" s="46"/>
      <c r="EVH1" s="46"/>
      <c r="EVI1" s="46"/>
      <c r="EVJ1" s="46"/>
      <c r="EVK1" s="46"/>
      <c r="EVL1" s="46"/>
      <c r="EVM1" s="46"/>
      <c r="EVN1" s="46"/>
      <c r="EVO1" s="46"/>
      <c r="EVP1" s="46"/>
      <c r="EVQ1" s="46"/>
      <c r="EVR1" s="46"/>
      <c r="EVS1" s="46"/>
      <c r="EVT1" s="46"/>
      <c r="EVU1" s="46"/>
      <c r="EVV1" s="46"/>
      <c r="EVW1" s="46"/>
      <c r="EVX1" s="46"/>
      <c r="EVY1" s="46"/>
      <c r="EVZ1" s="46"/>
      <c r="EWA1" s="46"/>
      <c r="EWB1" s="46"/>
      <c r="EWC1" s="46"/>
      <c r="EWD1" s="46"/>
      <c r="EWE1" s="46"/>
      <c r="EWF1" s="46"/>
      <c r="EWG1" s="46"/>
      <c r="EWH1" s="46"/>
      <c r="EWI1" s="46"/>
      <c r="EWJ1" s="46"/>
      <c r="EWK1" s="46"/>
      <c r="EWL1" s="46"/>
      <c r="EWM1" s="46"/>
      <c r="EWN1" s="46"/>
      <c r="EWO1" s="46"/>
      <c r="EWP1" s="46"/>
      <c r="EWQ1" s="46"/>
      <c r="EWR1" s="46"/>
      <c r="EWS1" s="46"/>
      <c r="EWT1" s="46"/>
      <c r="EWU1" s="46"/>
      <c r="EWV1" s="46"/>
      <c r="EWW1" s="46"/>
      <c r="EWX1" s="46"/>
      <c r="EWY1" s="46"/>
      <c r="EWZ1" s="46"/>
      <c r="EXA1" s="46"/>
      <c r="EXB1" s="46"/>
      <c r="EXC1" s="46"/>
      <c r="EXD1" s="46"/>
      <c r="EXE1" s="46"/>
      <c r="EXF1" s="46"/>
      <c r="EXG1" s="46"/>
      <c r="EXH1" s="46"/>
      <c r="EXI1" s="46"/>
      <c r="EXJ1" s="46"/>
      <c r="EXK1" s="46"/>
      <c r="EXL1" s="46"/>
      <c r="EXM1" s="46"/>
      <c r="EXN1" s="46"/>
      <c r="EXO1" s="46"/>
      <c r="EXP1" s="46"/>
      <c r="EXQ1" s="46"/>
      <c r="EXR1" s="46"/>
      <c r="EXS1" s="46"/>
      <c r="EXT1" s="46"/>
      <c r="EXU1" s="46"/>
      <c r="EXV1" s="46"/>
      <c r="EXW1" s="46"/>
      <c r="EXX1" s="46"/>
      <c r="EXY1" s="46"/>
      <c r="EXZ1" s="46"/>
      <c r="EYA1" s="46"/>
      <c r="EYB1" s="46"/>
      <c r="EYC1" s="46"/>
      <c r="EYD1" s="46"/>
      <c r="EYE1" s="46"/>
      <c r="EYF1" s="46"/>
      <c r="EYG1" s="46"/>
      <c r="EYH1" s="46"/>
      <c r="EYI1" s="46"/>
      <c r="EYJ1" s="46"/>
      <c r="EYK1" s="46"/>
      <c r="EYL1" s="46"/>
      <c r="EYM1" s="46"/>
      <c r="EYN1" s="46"/>
      <c r="EYO1" s="46"/>
      <c r="EYP1" s="46"/>
      <c r="EYQ1" s="46"/>
      <c r="EYR1" s="46"/>
      <c r="EYS1" s="46"/>
      <c r="EYT1" s="46"/>
      <c r="EYU1" s="46"/>
      <c r="EYV1" s="46"/>
      <c r="EYW1" s="46"/>
      <c r="EYX1" s="46"/>
      <c r="EYY1" s="46"/>
      <c r="EYZ1" s="46"/>
      <c r="EZA1" s="46"/>
      <c r="EZB1" s="46"/>
      <c r="EZC1" s="46"/>
      <c r="EZD1" s="46"/>
      <c r="EZE1" s="46"/>
      <c r="EZF1" s="46"/>
      <c r="EZG1" s="46"/>
      <c r="EZH1" s="46"/>
      <c r="EZI1" s="46"/>
      <c r="EZJ1" s="46"/>
      <c r="EZK1" s="46"/>
      <c r="EZL1" s="46"/>
      <c r="EZM1" s="46"/>
      <c r="EZN1" s="46"/>
      <c r="EZO1" s="46"/>
      <c r="EZP1" s="46"/>
      <c r="EZQ1" s="46"/>
      <c r="EZR1" s="46"/>
      <c r="EZS1" s="46"/>
      <c r="EZT1" s="46"/>
      <c r="EZU1" s="46"/>
      <c r="EZV1" s="46"/>
      <c r="EZW1" s="46"/>
      <c r="EZX1" s="46"/>
      <c r="EZY1" s="46"/>
      <c r="EZZ1" s="46"/>
      <c r="FAA1" s="46"/>
      <c r="FAB1" s="46"/>
      <c r="FAC1" s="46"/>
      <c r="FAD1" s="46"/>
      <c r="FAE1" s="46"/>
      <c r="FAF1" s="46"/>
      <c r="FAG1" s="46"/>
      <c r="FAH1" s="46"/>
      <c r="FAI1" s="46"/>
      <c r="FAJ1" s="46"/>
      <c r="FAK1" s="46"/>
      <c r="FAL1" s="46"/>
      <c r="FAM1" s="46"/>
      <c r="FAN1" s="46"/>
      <c r="FAO1" s="46"/>
      <c r="FAP1" s="46"/>
      <c r="FAQ1" s="46"/>
      <c r="FAR1" s="46"/>
      <c r="FAS1" s="46"/>
      <c r="FAT1" s="46"/>
      <c r="FAU1" s="46"/>
      <c r="FAV1" s="46"/>
      <c r="FAW1" s="46"/>
      <c r="FAX1" s="46"/>
      <c r="FAY1" s="46"/>
      <c r="FAZ1" s="46"/>
      <c r="FBA1" s="46"/>
      <c r="FBB1" s="46"/>
      <c r="FBC1" s="46"/>
      <c r="FBD1" s="46"/>
      <c r="FBE1" s="46"/>
      <c r="FBF1" s="46"/>
      <c r="FBG1" s="46"/>
      <c r="FBH1" s="46"/>
      <c r="FBI1" s="46"/>
      <c r="FBJ1" s="46"/>
      <c r="FBK1" s="46"/>
      <c r="FBL1" s="46"/>
      <c r="FBM1" s="46"/>
      <c r="FBN1" s="46"/>
      <c r="FBO1" s="46"/>
      <c r="FBP1" s="46"/>
      <c r="FBQ1" s="46"/>
      <c r="FBR1" s="46"/>
      <c r="FBS1" s="46"/>
      <c r="FBT1" s="46"/>
      <c r="FBU1" s="46"/>
      <c r="FBV1" s="46"/>
      <c r="FBW1" s="46"/>
      <c r="FBX1" s="46"/>
      <c r="FBY1" s="46"/>
      <c r="FBZ1" s="46"/>
      <c r="FCA1" s="46"/>
      <c r="FCB1" s="46"/>
      <c r="FCC1" s="46"/>
      <c r="FCD1" s="46"/>
      <c r="FCE1" s="46"/>
      <c r="FCF1" s="46"/>
      <c r="FCG1" s="46"/>
      <c r="FCH1" s="46"/>
      <c r="FCI1" s="46"/>
      <c r="FCJ1" s="46"/>
      <c r="FCK1" s="46"/>
      <c r="FCL1" s="46"/>
      <c r="FCM1" s="46"/>
      <c r="FCN1" s="46"/>
      <c r="FCO1" s="46"/>
      <c r="FCP1" s="46"/>
      <c r="FCQ1" s="46"/>
      <c r="FCR1" s="46"/>
      <c r="FCS1" s="46"/>
      <c r="FCT1" s="46"/>
      <c r="FCU1" s="46"/>
      <c r="FCV1" s="46"/>
      <c r="FCW1" s="46"/>
      <c r="FCX1" s="46"/>
      <c r="FCY1" s="46"/>
      <c r="FCZ1" s="46"/>
      <c r="FDA1" s="46"/>
      <c r="FDB1" s="46"/>
      <c r="FDC1" s="46"/>
      <c r="FDD1" s="46"/>
      <c r="FDE1" s="46"/>
      <c r="FDF1" s="46"/>
      <c r="FDG1" s="46"/>
      <c r="FDH1" s="46"/>
      <c r="FDI1" s="46"/>
      <c r="FDJ1" s="46"/>
      <c r="FDK1" s="46"/>
      <c r="FDL1" s="46"/>
      <c r="FDM1" s="46"/>
      <c r="FDN1" s="46"/>
      <c r="FDO1" s="46"/>
      <c r="FDP1" s="46"/>
      <c r="FDQ1" s="46"/>
      <c r="FDR1" s="46"/>
      <c r="FDS1" s="46"/>
      <c r="FDT1" s="46"/>
      <c r="FDU1" s="46"/>
      <c r="FDV1" s="46"/>
      <c r="FDW1" s="46"/>
      <c r="FDX1" s="46"/>
      <c r="FDY1" s="46"/>
      <c r="FDZ1" s="46"/>
      <c r="FEA1" s="46"/>
      <c r="FEB1" s="46"/>
      <c r="FEC1" s="46"/>
      <c r="FED1" s="46"/>
      <c r="FEE1" s="46"/>
      <c r="FEF1" s="46"/>
      <c r="FEG1" s="46"/>
      <c r="FEH1" s="46"/>
      <c r="FEI1" s="46"/>
      <c r="FEJ1" s="46"/>
      <c r="FEK1" s="46"/>
      <c r="FEL1" s="46"/>
      <c r="FEM1" s="46"/>
      <c r="FEN1" s="46"/>
      <c r="FEO1" s="46"/>
      <c r="FEP1" s="46"/>
      <c r="FEQ1" s="46"/>
      <c r="FER1" s="46"/>
      <c r="FES1" s="46"/>
      <c r="FET1" s="46"/>
      <c r="FEU1" s="46"/>
      <c r="FEV1" s="46"/>
      <c r="FEW1" s="46"/>
      <c r="FEX1" s="46"/>
      <c r="FEY1" s="46"/>
      <c r="FEZ1" s="46"/>
      <c r="FFA1" s="46"/>
      <c r="FFB1" s="46"/>
      <c r="FFC1" s="46"/>
      <c r="FFD1" s="46"/>
      <c r="FFE1" s="46"/>
      <c r="FFF1" s="46"/>
      <c r="FFG1" s="46"/>
      <c r="FFH1" s="46"/>
      <c r="FFI1" s="46"/>
      <c r="FFJ1" s="46"/>
      <c r="FFK1" s="46"/>
      <c r="FFL1" s="46"/>
      <c r="FFM1" s="46"/>
      <c r="FFN1" s="46"/>
      <c r="FFO1" s="46"/>
      <c r="FFP1" s="46"/>
      <c r="FFQ1" s="46"/>
      <c r="FFR1" s="46"/>
      <c r="FFS1" s="46"/>
      <c r="FFT1" s="46"/>
      <c r="FFU1" s="46"/>
      <c r="FFV1" s="46"/>
      <c r="FFW1" s="46"/>
      <c r="FFX1" s="46"/>
      <c r="FFY1" s="46"/>
      <c r="FFZ1" s="46"/>
      <c r="FGA1" s="46"/>
      <c r="FGB1" s="46"/>
      <c r="FGC1" s="46"/>
      <c r="FGD1" s="46"/>
      <c r="FGE1" s="46"/>
      <c r="FGF1" s="46"/>
      <c r="FGG1" s="46"/>
      <c r="FGH1" s="46"/>
      <c r="FGI1" s="46"/>
      <c r="FGJ1" s="46"/>
      <c r="FGK1" s="46"/>
      <c r="FGL1" s="46"/>
      <c r="FGM1" s="46"/>
      <c r="FGN1" s="46"/>
      <c r="FGO1" s="46"/>
      <c r="FGP1" s="46"/>
      <c r="FGQ1" s="46"/>
      <c r="FGR1" s="46"/>
      <c r="FGS1" s="46"/>
      <c r="FGT1" s="46"/>
      <c r="FGU1" s="46"/>
      <c r="FGV1" s="46"/>
      <c r="FGW1" s="46"/>
      <c r="FGX1" s="46"/>
      <c r="FGY1" s="46"/>
      <c r="FGZ1" s="46"/>
      <c r="FHA1" s="46"/>
      <c r="FHB1" s="46"/>
      <c r="FHC1" s="46"/>
      <c r="FHD1" s="46"/>
      <c r="FHE1" s="46"/>
      <c r="FHF1" s="46"/>
      <c r="FHG1" s="46"/>
      <c r="FHH1" s="46"/>
      <c r="FHI1" s="46"/>
      <c r="FHJ1" s="46"/>
      <c r="FHK1" s="46"/>
      <c r="FHL1" s="46"/>
      <c r="FHM1" s="46"/>
      <c r="FHN1" s="46"/>
      <c r="FHO1" s="46"/>
      <c r="FHP1" s="46"/>
      <c r="FHQ1" s="46"/>
      <c r="FHR1" s="46"/>
      <c r="FHS1" s="46"/>
      <c r="FHT1" s="46"/>
      <c r="FHU1" s="46"/>
      <c r="FHV1" s="46"/>
      <c r="FHW1" s="46"/>
      <c r="FHX1" s="46"/>
      <c r="FHY1" s="46"/>
      <c r="FHZ1" s="46"/>
      <c r="FIA1" s="46"/>
      <c r="FIB1" s="46"/>
      <c r="FIC1" s="46"/>
      <c r="FID1" s="46"/>
      <c r="FIE1" s="46"/>
      <c r="FIF1" s="46"/>
      <c r="FIG1" s="46"/>
      <c r="FIH1" s="46"/>
      <c r="FII1" s="46"/>
      <c r="FIJ1" s="46"/>
      <c r="FIK1" s="46"/>
      <c r="FIL1" s="46"/>
      <c r="FIM1" s="46"/>
      <c r="FIN1" s="46"/>
      <c r="FIO1" s="46"/>
      <c r="FIP1" s="46"/>
      <c r="FIQ1" s="46"/>
      <c r="FIR1" s="46"/>
      <c r="FIS1" s="46"/>
      <c r="FIT1" s="46"/>
      <c r="FIU1" s="46"/>
      <c r="FIV1" s="46"/>
      <c r="FIW1" s="46"/>
      <c r="FIX1" s="46"/>
      <c r="FIY1" s="46"/>
      <c r="FIZ1" s="46"/>
      <c r="FJA1" s="46"/>
      <c r="FJB1" s="46"/>
      <c r="FJC1" s="46"/>
      <c r="FJD1" s="46"/>
      <c r="FJE1" s="46"/>
      <c r="FJF1" s="46"/>
      <c r="FJG1" s="46"/>
      <c r="FJH1" s="46"/>
      <c r="FJI1" s="46"/>
      <c r="FJJ1" s="46"/>
      <c r="FJK1" s="46"/>
      <c r="FJL1" s="46"/>
      <c r="FJM1" s="46"/>
      <c r="FJN1" s="46"/>
      <c r="FJO1" s="46"/>
      <c r="FJP1" s="46"/>
      <c r="FJQ1" s="46"/>
      <c r="FJR1" s="46"/>
      <c r="FJS1" s="46"/>
      <c r="FJT1" s="46"/>
      <c r="FJU1" s="46"/>
      <c r="FJV1" s="46"/>
      <c r="FJW1" s="46"/>
      <c r="FJX1" s="46"/>
      <c r="FJY1" s="46"/>
      <c r="FJZ1" s="46"/>
      <c r="FKA1" s="46"/>
      <c r="FKB1" s="46"/>
      <c r="FKC1" s="46"/>
      <c r="FKD1" s="46"/>
      <c r="FKE1" s="46"/>
      <c r="FKF1" s="46"/>
      <c r="FKG1" s="46"/>
      <c r="FKH1" s="46"/>
      <c r="FKI1" s="46"/>
      <c r="FKJ1" s="46"/>
      <c r="FKK1" s="46"/>
      <c r="FKL1" s="46"/>
      <c r="FKM1" s="46"/>
      <c r="FKN1" s="46"/>
      <c r="FKO1" s="46"/>
      <c r="FKP1" s="46"/>
      <c r="FKQ1" s="46"/>
      <c r="FKR1" s="46"/>
      <c r="FKS1" s="46"/>
      <c r="FKT1" s="46"/>
      <c r="FKU1" s="46"/>
      <c r="FKV1" s="46"/>
      <c r="FKW1" s="46"/>
      <c r="FKX1" s="46"/>
      <c r="FKY1" s="46"/>
      <c r="FKZ1" s="46"/>
      <c r="FLA1" s="46"/>
      <c r="FLB1" s="46"/>
      <c r="FLC1" s="46"/>
      <c r="FLD1" s="46"/>
      <c r="FLE1" s="46"/>
      <c r="FLF1" s="46"/>
      <c r="FLG1" s="46"/>
      <c r="FLH1" s="46"/>
      <c r="FLI1" s="46"/>
      <c r="FLJ1" s="46"/>
      <c r="FLK1" s="46"/>
      <c r="FLL1" s="46"/>
      <c r="FLM1" s="46"/>
      <c r="FLN1" s="46"/>
      <c r="FLO1" s="46"/>
      <c r="FLP1" s="46"/>
      <c r="FLQ1" s="46"/>
      <c r="FLR1" s="46"/>
      <c r="FLS1" s="46"/>
      <c r="FLT1" s="46"/>
      <c r="FLU1" s="46"/>
      <c r="FLV1" s="46"/>
      <c r="FLW1" s="46"/>
      <c r="FLX1" s="46"/>
      <c r="FLY1" s="46"/>
      <c r="FLZ1" s="46"/>
      <c r="FMA1" s="46"/>
      <c r="FMB1" s="46"/>
      <c r="FMC1" s="46"/>
      <c r="FMD1" s="46"/>
      <c r="FME1" s="46"/>
      <c r="FMF1" s="46"/>
      <c r="FMG1" s="46"/>
      <c r="FMH1" s="46"/>
      <c r="FMI1" s="46"/>
      <c r="FMJ1" s="46"/>
      <c r="FMK1" s="46"/>
      <c r="FML1" s="46"/>
      <c r="FMM1" s="46"/>
      <c r="FMN1" s="46"/>
      <c r="FMO1" s="46"/>
      <c r="FMP1" s="46"/>
      <c r="FMQ1" s="46"/>
      <c r="FMR1" s="46"/>
      <c r="FMS1" s="46"/>
      <c r="FMT1" s="46"/>
      <c r="FMU1" s="46"/>
      <c r="FMV1" s="46"/>
      <c r="FMW1" s="46"/>
      <c r="FMX1" s="46"/>
      <c r="FMY1" s="46"/>
      <c r="FMZ1" s="46"/>
      <c r="FNA1" s="46"/>
      <c r="FNB1" s="46"/>
      <c r="FNC1" s="46"/>
      <c r="FND1" s="46"/>
      <c r="FNE1" s="46"/>
      <c r="FNF1" s="46"/>
      <c r="FNG1" s="46"/>
      <c r="FNH1" s="46"/>
      <c r="FNI1" s="46"/>
      <c r="FNJ1" s="46"/>
      <c r="FNK1" s="46"/>
      <c r="FNL1" s="46"/>
      <c r="FNM1" s="46"/>
      <c r="FNN1" s="46"/>
      <c r="FNO1" s="46"/>
      <c r="FNP1" s="46"/>
      <c r="FNQ1" s="46"/>
      <c r="FNR1" s="46"/>
      <c r="FNS1" s="46"/>
      <c r="FNT1" s="46"/>
      <c r="FNU1" s="46"/>
      <c r="FNV1" s="46"/>
      <c r="FNW1" s="46"/>
      <c r="FNX1" s="46"/>
      <c r="FNY1" s="46"/>
      <c r="FNZ1" s="46"/>
      <c r="FOA1" s="46"/>
      <c r="FOB1" s="46"/>
      <c r="FOC1" s="46"/>
      <c r="FOD1" s="46"/>
      <c r="FOE1" s="46"/>
      <c r="FOF1" s="46"/>
      <c r="FOG1" s="46"/>
      <c r="FOH1" s="46"/>
      <c r="FOI1" s="46"/>
      <c r="FOJ1" s="46"/>
      <c r="FOK1" s="46"/>
      <c r="FOL1" s="46"/>
      <c r="FOM1" s="46"/>
      <c r="FON1" s="46"/>
      <c r="FOO1" s="46"/>
      <c r="FOP1" s="46"/>
      <c r="FOQ1" s="46"/>
      <c r="FOR1" s="46"/>
      <c r="FOS1" s="46"/>
      <c r="FOT1" s="46"/>
      <c r="FOU1" s="46"/>
      <c r="FOV1" s="46"/>
      <c r="FOW1" s="46"/>
      <c r="FOX1" s="46"/>
      <c r="FOY1" s="46"/>
      <c r="FOZ1" s="46"/>
      <c r="FPA1" s="46"/>
      <c r="FPB1" s="46"/>
      <c r="FPC1" s="46"/>
      <c r="FPD1" s="46"/>
      <c r="FPE1" s="46"/>
      <c r="FPF1" s="46"/>
      <c r="FPG1" s="46"/>
      <c r="FPH1" s="46"/>
      <c r="FPI1" s="46"/>
      <c r="FPJ1" s="46"/>
      <c r="FPK1" s="46"/>
      <c r="FPL1" s="46"/>
      <c r="FPM1" s="46"/>
      <c r="FPN1" s="46"/>
      <c r="FPO1" s="46"/>
      <c r="FPP1" s="46"/>
      <c r="FPQ1" s="46"/>
      <c r="FPR1" s="46"/>
      <c r="FPS1" s="46"/>
      <c r="FPT1" s="46"/>
      <c r="FPU1" s="46"/>
      <c r="FPV1" s="46"/>
      <c r="FPW1" s="46"/>
      <c r="FPX1" s="46"/>
      <c r="FPY1" s="46"/>
      <c r="FPZ1" s="46"/>
      <c r="FQA1" s="46"/>
      <c r="FQB1" s="46"/>
      <c r="FQC1" s="46"/>
      <c r="FQD1" s="46"/>
      <c r="FQE1" s="46"/>
      <c r="FQF1" s="46"/>
      <c r="FQG1" s="46"/>
      <c r="FQH1" s="46"/>
      <c r="FQI1" s="46"/>
      <c r="FQJ1" s="46"/>
      <c r="FQK1" s="46"/>
      <c r="FQL1" s="46"/>
      <c r="FQM1" s="46"/>
      <c r="FQN1" s="46"/>
      <c r="FQO1" s="46"/>
      <c r="FQP1" s="46"/>
      <c r="FQQ1" s="46"/>
      <c r="FQR1" s="46"/>
      <c r="FQS1" s="46"/>
      <c r="FQT1" s="46"/>
      <c r="FQU1" s="46"/>
      <c r="FQV1" s="46"/>
      <c r="FQW1" s="46"/>
      <c r="FQX1" s="46"/>
      <c r="FQY1" s="46"/>
      <c r="FQZ1" s="46"/>
      <c r="FRA1" s="46"/>
      <c r="FRB1" s="46"/>
      <c r="FRC1" s="46"/>
      <c r="FRD1" s="46"/>
      <c r="FRE1" s="46"/>
      <c r="FRF1" s="46"/>
      <c r="FRG1" s="46"/>
      <c r="FRH1" s="46"/>
      <c r="FRI1" s="46"/>
      <c r="FRJ1" s="46"/>
      <c r="FRK1" s="46"/>
      <c r="FRL1" s="46"/>
      <c r="FRM1" s="46"/>
      <c r="FRN1" s="46"/>
      <c r="FRO1" s="46"/>
      <c r="FRP1" s="46"/>
      <c r="FRQ1" s="46"/>
      <c r="FRR1" s="46"/>
      <c r="FRS1" s="46"/>
      <c r="FRT1" s="46"/>
      <c r="FRU1" s="46"/>
      <c r="FRV1" s="46"/>
      <c r="FRW1" s="46"/>
      <c r="FRX1" s="46"/>
      <c r="FRY1" s="46"/>
      <c r="FRZ1" s="46"/>
      <c r="FSA1" s="46"/>
      <c r="FSB1" s="46"/>
      <c r="FSC1" s="46"/>
      <c r="FSD1" s="46"/>
      <c r="FSE1" s="46"/>
      <c r="FSF1" s="46"/>
      <c r="FSG1" s="46"/>
      <c r="FSH1" s="46"/>
      <c r="FSI1" s="46"/>
      <c r="FSJ1" s="46"/>
      <c r="FSK1" s="46"/>
      <c r="FSL1" s="46"/>
      <c r="FSM1" s="46"/>
      <c r="FSN1" s="46"/>
      <c r="FSO1" s="46"/>
      <c r="FSP1" s="46"/>
      <c r="FSQ1" s="46"/>
      <c r="FSR1" s="46"/>
      <c r="FSS1" s="46"/>
      <c r="FST1" s="46"/>
      <c r="FSU1" s="46"/>
      <c r="FSV1" s="46"/>
      <c r="FSW1" s="46"/>
      <c r="FSX1" s="46"/>
      <c r="FSY1" s="46"/>
      <c r="FSZ1" s="46"/>
      <c r="FTA1" s="46"/>
      <c r="FTB1" s="46"/>
      <c r="FTC1" s="46"/>
      <c r="FTD1" s="46"/>
      <c r="FTE1" s="46"/>
      <c r="FTF1" s="46"/>
      <c r="FTG1" s="46"/>
      <c r="FTH1" s="46"/>
      <c r="FTI1" s="46"/>
      <c r="FTJ1" s="46"/>
      <c r="FTK1" s="46"/>
      <c r="FTL1" s="46"/>
      <c r="FTM1" s="46"/>
      <c r="FTN1" s="46"/>
      <c r="FTO1" s="46"/>
      <c r="FTP1" s="46"/>
      <c r="FTQ1" s="46"/>
      <c r="FTR1" s="46"/>
      <c r="FTS1" s="46"/>
      <c r="FTT1" s="46"/>
      <c r="FTU1" s="46"/>
      <c r="FTV1" s="46"/>
      <c r="FTW1" s="46"/>
      <c r="FTX1" s="46"/>
      <c r="FTY1" s="46"/>
      <c r="FTZ1" s="46"/>
      <c r="FUA1" s="46"/>
      <c r="FUB1" s="46"/>
      <c r="FUC1" s="46"/>
      <c r="FUD1" s="46"/>
      <c r="FUE1" s="46"/>
      <c r="FUF1" s="46"/>
      <c r="FUG1" s="46"/>
      <c r="FUH1" s="46"/>
      <c r="FUI1" s="46"/>
      <c r="FUJ1" s="46"/>
      <c r="FUK1" s="46"/>
      <c r="FUL1" s="46"/>
      <c r="FUM1" s="46"/>
      <c r="FUN1" s="46"/>
      <c r="FUO1" s="46"/>
      <c r="FUP1" s="46"/>
      <c r="FUQ1" s="46"/>
      <c r="FUR1" s="46"/>
      <c r="FUS1" s="46"/>
      <c r="FUT1" s="46"/>
      <c r="FUU1" s="46"/>
      <c r="FUV1" s="46"/>
      <c r="FUW1" s="46"/>
      <c r="FUX1" s="46"/>
      <c r="FUY1" s="46"/>
      <c r="FUZ1" s="46"/>
      <c r="FVA1" s="46"/>
      <c r="FVB1" s="46"/>
      <c r="FVC1" s="46"/>
      <c r="FVD1" s="46"/>
      <c r="FVE1" s="46"/>
      <c r="FVF1" s="46"/>
      <c r="FVG1" s="46"/>
      <c r="FVH1" s="46"/>
      <c r="FVI1" s="46"/>
      <c r="FVJ1" s="46"/>
      <c r="FVK1" s="46"/>
      <c r="FVL1" s="46"/>
      <c r="FVM1" s="46"/>
      <c r="FVN1" s="46"/>
      <c r="FVO1" s="46"/>
      <c r="FVP1" s="46"/>
      <c r="FVQ1" s="46"/>
      <c r="FVR1" s="46"/>
      <c r="FVS1" s="46"/>
      <c r="FVT1" s="46"/>
      <c r="FVU1" s="46"/>
      <c r="FVV1" s="46"/>
      <c r="FVW1" s="46"/>
      <c r="FVX1" s="46"/>
      <c r="FVY1" s="46"/>
      <c r="FVZ1" s="46"/>
      <c r="FWA1" s="46"/>
      <c r="FWB1" s="46"/>
      <c r="FWC1" s="46"/>
      <c r="FWD1" s="46"/>
      <c r="FWE1" s="46"/>
      <c r="FWF1" s="46"/>
      <c r="FWG1" s="46"/>
      <c r="FWH1" s="46"/>
      <c r="FWI1" s="46"/>
      <c r="FWJ1" s="46"/>
      <c r="FWK1" s="46"/>
      <c r="FWL1" s="46"/>
      <c r="FWM1" s="46"/>
      <c r="FWN1" s="46"/>
      <c r="FWO1" s="46"/>
      <c r="FWP1" s="46"/>
      <c r="FWQ1" s="46"/>
      <c r="FWR1" s="46"/>
      <c r="FWS1" s="46"/>
      <c r="FWT1" s="46"/>
      <c r="FWU1" s="46"/>
      <c r="FWV1" s="46"/>
      <c r="FWW1" s="46"/>
      <c r="FWX1" s="46"/>
      <c r="FWY1" s="46"/>
      <c r="FWZ1" s="46"/>
      <c r="FXA1" s="46"/>
      <c r="FXB1" s="46"/>
      <c r="FXC1" s="46"/>
      <c r="FXD1" s="46"/>
      <c r="FXE1" s="46"/>
      <c r="FXF1" s="46"/>
      <c r="FXG1" s="46"/>
      <c r="FXH1" s="46"/>
      <c r="FXI1" s="46"/>
      <c r="FXJ1" s="46"/>
      <c r="FXK1" s="46"/>
      <c r="FXL1" s="46"/>
      <c r="FXM1" s="46"/>
      <c r="FXN1" s="46"/>
      <c r="FXO1" s="46"/>
      <c r="FXP1" s="46"/>
      <c r="FXQ1" s="46"/>
      <c r="FXR1" s="46"/>
      <c r="FXS1" s="46"/>
      <c r="FXT1" s="46"/>
      <c r="FXU1" s="46"/>
      <c r="FXV1" s="46"/>
      <c r="FXW1" s="46"/>
      <c r="FXX1" s="46"/>
      <c r="FXY1" s="46"/>
      <c r="FXZ1" s="46"/>
      <c r="FYA1" s="46"/>
      <c r="FYB1" s="46"/>
      <c r="FYC1" s="46"/>
      <c r="FYD1" s="46"/>
      <c r="FYE1" s="46"/>
      <c r="FYF1" s="46"/>
      <c r="FYG1" s="46"/>
      <c r="FYH1" s="46"/>
      <c r="FYI1" s="46"/>
      <c r="FYJ1" s="46"/>
      <c r="FYK1" s="46"/>
      <c r="FYL1" s="46"/>
      <c r="FYM1" s="46"/>
      <c r="FYN1" s="46"/>
      <c r="FYO1" s="46"/>
      <c r="FYP1" s="46"/>
      <c r="FYQ1" s="46"/>
      <c r="FYR1" s="46"/>
      <c r="FYS1" s="46"/>
      <c r="FYT1" s="46"/>
      <c r="FYU1" s="46"/>
      <c r="FYV1" s="46"/>
      <c r="FYW1" s="46"/>
      <c r="FYX1" s="46"/>
      <c r="FYY1" s="46"/>
      <c r="FYZ1" s="46"/>
      <c r="FZA1" s="46"/>
      <c r="FZB1" s="46"/>
      <c r="FZC1" s="46"/>
      <c r="FZD1" s="46"/>
      <c r="FZE1" s="46"/>
      <c r="FZF1" s="46"/>
      <c r="FZG1" s="46"/>
      <c r="FZH1" s="46"/>
      <c r="FZI1" s="46"/>
      <c r="FZJ1" s="46"/>
      <c r="FZK1" s="46"/>
      <c r="FZL1" s="46"/>
      <c r="FZM1" s="46"/>
      <c r="FZN1" s="46"/>
      <c r="FZO1" s="46"/>
      <c r="FZP1" s="46"/>
      <c r="FZQ1" s="46"/>
      <c r="FZR1" s="46"/>
      <c r="FZS1" s="46"/>
      <c r="FZT1" s="46"/>
      <c r="FZU1" s="46"/>
      <c r="FZV1" s="46"/>
      <c r="FZW1" s="46"/>
      <c r="FZX1" s="46"/>
      <c r="FZY1" s="46"/>
      <c r="FZZ1" s="46"/>
      <c r="GAA1" s="46"/>
      <c r="GAB1" s="46"/>
      <c r="GAC1" s="46"/>
      <c r="GAD1" s="46"/>
      <c r="GAE1" s="46"/>
      <c r="GAF1" s="46"/>
      <c r="GAG1" s="46"/>
      <c r="GAH1" s="46"/>
      <c r="GAI1" s="46"/>
      <c r="GAJ1" s="46"/>
      <c r="GAK1" s="46"/>
      <c r="GAL1" s="46"/>
      <c r="GAM1" s="46"/>
      <c r="GAN1" s="46"/>
      <c r="GAO1" s="46"/>
      <c r="GAP1" s="46"/>
      <c r="GAQ1" s="46"/>
      <c r="GAR1" s="46"/>
      <c r="GAS1" s="46"/>
      <c r="GAT1" s="46"/>
      <c r="GAU1" s="46"/>
      <c r="GAV1" s="46"/>
      <c r="GAW1" s="46"/>
      <c r="GAX1" s="46"/>
      <c r="GAY1" s="46"/>
      <c r="GAZ1" s="46"/>
      <c r="GBA1" s="46"/>
      <c r="GBB1" s="46"/>
      <c r="GBC1" s="46"/>
      <c r="GBD1" s="46"/>
      <c r="GBE1" s="46"/>
      <c r="GBF1" s="46"/>
      <c r="GBG1" s="46"/>
      <c r="GBH1" s="46"/>
      <c r="GBI1" s="46"/>
      <c r="GBJ1" s="46"/>
      <c r="GBK1" s="46"/>
      <c r="GBL1" s="46"/>
      <c r="GBM1" s="46"/>
      <c r="GBN1" s="46"/>
      <c r="GBO1" s="46"/>
      <c r="GBP1" s="46"/>
      <c r="GBQ1" s="46"/>
      <c r="GBR1" s="46"/>
      <c r="GBS1" s="46"/>
      <c r="GBT1" s="46"/>
      <c r="GBU1" s="46"/>
      <c r="GBV1" s="46"/>
      <c r="GBW1" s="46"/>
      <c r="GBX1" s="46"/>
      <c r="GBY1" s="46"/>
      <c r="GBZ1" s="46"/>
      <c r="GCA1" s="46"/>
      <c r="GCB1" s="46"/>
      <c r="GCC1" s="46"/>
      <c r="GCD1" s="46"/>
      <c r="GCE1" s="46"/>
      <c r="GCF1" s="46"/>
      <c r="GCG1" s="46"/>
      <c r="GCH1" s="46"/>
      <c r="GCI1" s="46"/>
      <c r="GCJ1" s="46"/>
      <c r="GCK1" s="46"/>
      <c r="GCL1" s="46"/>
      <c r="GCM1" s="46"/>
      <c r="GCN1" s="46"/>
      <c r="GCO1" s="46"/>
      <c r="GCP1" s="46"/>
      <c r="GCQ1" s="46"/>
      <c r="GCR1" s="46"/>
      <c r="GCS1" s="46"/>
      <c r="GCT1" s="46"/>
      <c r="GCU1" s="46"/>
      <c r="GCV1" s="46"/>
      <c r="GCW1" s="46"/>
      <c r="GCX1" s="46"/>
      <c r="GCY1" s="46"/>
      <c r="GCZ1" s="46"/>
      <c r="GDA1" s="46"/>
      <c r="GDB1" s="46"/>
      <c r="GDC1" s="46"/>
      <c r="GDD1" s="46"/>
      <c r="GDE1" s="46"/>
      <c r="GDF1" s="46"/>
      <c r="GDG1" s="46"/>
      <c r="GDH1" s="46"/>
      <c r="GDI1" s="46"/>
      <c r="GDJ1" s="46"/>
      <c r="GDK1" s="46"/>
      <c r="GDL1" s="46"/>
      <c r="GDM1" s="46"/>
      <c r="GDN1" s="46"/>
      <c r="GDO1" s="46"/>
      <c r="GDP1" s="46"/>
      <c r="GDQ1" s="46"/>
      <c r="GDR1" s="46"/>
      <c r="GDS1" s="46"/>
      <c r="GDT1" s="46"/>
      <c r="GDU1" s="46"/>
      <c r="GDV1" s="46"/>
      <c r="GDW1" s="46"/>
      <c r="GDX1" s="46"/>
      <c r="GDY1" s="46"/>
      <c r="GDZ1" s="46"/>
      <c r="GEA1" s="46"/>
      <c r="GEB1" s="46"/>
      <c r="GEC1" s="46"/>
      <c r="GED1" s="46"/>
      <c r="GEE1" s="46"/>
      <c r="GEF1" s="46"/>
      <c r="GEG1" s="46"/>
      <c r="GEH1" s="46"/>
      <c r="GEI1" s="46"/>
      <c r="GEJ1" s="46"/>
      <c r="GEK1" s="46"/>
      <c r="GEL1" s="46"/>
      <c r="GEM1" s="46"/>
      <c r="GEN1" s="46"/>
      <c r="GEO1" s="46"/>
      <c r="GEP1" s="46"/>
      <c r="GEQ1" s="46"/>
      <c r="GER1" s="46"/>
      <c r="GES1" s="46"/>
      <c r="GET1" s="46"/>
      <c r="GEU1" s="46"/>
      <c r="GEV1" s="46"/>
      <c r="GEW1" s="46"/>
      <c r="GEX1" s="46"/>
      <c r="GEY1" s="46"/>
      <c r="GEZ1" s="46"/>
      <c r="GFA1" s="46"/>
      <c r="GFB1" s="46"/>
      <c r="GFC1" s="46"/>
      <c r="GFD1" s="46"/>
      <c r="GFE1" s="46"/>
      <c r="GFF1" s="46"/>
      <c r="GFG1" s="46"/>
      <c r="GFH1" s="46"/>
      <c r="GFI1" s="46"/>
      <c r="GFJ1" s="46"/>
      <c r="GFK1" s="46"/>
      <c r="GFL1" s="46"/>
      <c r="GFM1" s="46"/>
      <c r="GFN1" s="46"/>
      <c r="GFO1" s="46"/>
      <c r="GFP1" s="46"/>
      <c r="GFQ1" s="46"/>
      <c r="GFR1" s="46"/>
      <c r="GFS1" s="46"/>
      <c r="GFT1" s="46"/>
      <c r="GFU1" s="46"/>
      <c r="GFV1" s="46"/>
      <c r="GFW1" s="46"/>
      <c r="GFX1" s="46"/>
      <c r="GFY1" s="46"/>
      <c r="GFZ1" s="46"/>
      <c r="GGA1" s="46"/>
      <c r="GGB1" s="46"/>
      <c r="GGC1" s="46"/>
      <c r="GGD1" s="46"/>
      <c r="GGE1" s="46"/>
      <c r="GGF1" s="46"/>
      <c r="GGG1" s="46"/>
      <c r="GGH1" s="46"/>
      <c r="GGI1" s="46"/>
      <c r="GGJ1" s="46"/>
      <c r="GGK1" s="46"/>
      <c r="GGL1" s="46"/>
      <c r="GGM1" s="46"/>
      <c r="GGN1" s="46"/>
      <c r="GGO1" s="46"/>
      <c r="GGP1" s="46"/>
      <c r="GGQ1" s="46"/>
      <c r="GGR1" s="46"/>
      <c r="GGS1" s="46"/>
      <c r="GGT1" s="46"/>
      <c r="GGU1" s="46"/>
      <c r="GGV1" s="46"/>
      <c r="GGW1" s="46"/>
      <c r="GGX1" s="46"/>
      <c r="GGY1" s="46"/>
      <c r="GGZ1" s="46"/>
      <c r="GHA1" s="46"/>
      <c r="GHB1" s="46"/>
      <c r="GHC1" s="46"/>
      <c r="GHD1" s="46"/>
      <c r="GHE1" s="46"/>
      <c r="GHF1" s="46"/>
      <c r="GHG1" s="46"/>
      <c r="GHH1" s="46"/>
      <c r="GHI1" s="46"/>
      <c r="GHJ1" s="46"/>
      <c r="GHK1" s="46"/>
      <c r="GHL1" s="46"/>
      <c r="GHM1" s="46"/>
      <c r="GHN1" s="46"/>
      <c r="GHO1" s="46"/>
      <c r="GHP1" s="46"/>
      <c r="GHQ1" s="46"/>
      <c r="GHR1" s="46"/>
      <c r="GHS1" s="46"/>
      <c r="GHT1" s="46"/>
      <c r="GHU1" s="46"/>
      <c r="GHV1" s="46"/>
      <c r="GHW1" s="46"/>
      <c r="GHX1" s="46"/>
      <c r="GHY1" s="46"/>
      <c r="GHZ1" s="46"/>
      <c r="GIA1" s="46"/>
      <c r="GIB1" s="46"/>
      <c r="GIC1" s="46"/>
      <c r="GID1" s="46"/>
      <c r="GIE1" s="46"/>
      <c r="GIF1" s="46"/>
      <c r="GIG1" s="46"/>
      <c r="GIH1" s="46"/>
      <c r="GII1" s="46"/>
      <c r="GIJ1" s="46"/>
      <c r="GIK1" s="46"/>
      <c r="GIL1" s="46"/>
      <c r="GIM1" s="46"/>
      <c r="GIN1" s="46"/>
      <c r="GIO1" s="46"/>
      <c r="GIP1" s="46"/>
      <c r="GIQ1" s="46"/>
      <c r="GIR1" s="46"/>
      <c r="GIS1" s="46"/>
      <c r="GIT1" s="46"/>
      <c r="GIU1" s="46"/>
      <c r="GIV1" s="46"/>
      <c r="GIW1" s="46"/>
      <c r="GIX1" s="46"/>
      <c r="GIY1" s="46"/>
      <c r="GIZ1" s="46"/>
      <c r="GJA1" s="46"/>
      <c r="GJB1" s="46"/>
      <c r="GJC1" s="46"/>
      <c r="GJD1" s="46"/>
      <c r="GJE1" s="46"/>
      <c r="GJF1" s="46"/>
      <c r="GJG1" s="46"/>
      <c r="GJH1" s="46"/>
      <c r="GJI1" s="46"/>
      <c r="GJJ1" s="46"/>
      <c r="GJK1" s="46"/>
      <c r="GJL1" s="46"/>
      <c r="GJM1" s="46"/>
      <c r="GJN1" s="46"/>
      <c r="GJO1" s="46"/>
      <c r="GJP1" s="46"/>
      <c r="GJQ1" s="46"/>
      <c r="GJR1" s="46"/>
      <c r="GJS1" s="46"/>
      <c r="GJT1" s="46"/>
      <c r="GJU1" s="46"/>
      <c r="GJV1" s="46"/>
      <c r="GJW1" s="46"/>
      <c r="GJX1" s="46"/>
      <c r="GJY1" s="46"/>
      <c r="GJZ1" s="46"/>
      <c r="GKA1" s="46"/>
      <c r="GKB1" s="46"/>
      <c r="GKC1" s="46"/>
      <c r="GKD1" s="46"/>
      <c r="GKE1" s="46"/>
      <c r="GKF1" s="46"/>
      <c r="GKG1" s="46"/>
      <c r="GKH1" s="46"/>
      <c r="GKI1" s="46"/>
      <c r="GKJ1" s="46"/>
      <c r="GKK1" s="46"/>
      <c r="GKL1" s="46"/>
      <c r="GKM1" s="46"/>
      <c r="GKN1" s="46"/>
      <c r="GKO1" s="46"/>
      <c r="GKP1" s="46"/>
      <c r="GKQ1" s="46"/>
      <c r="GKR1" s="46"/>
      <c r="GKS1" s="46"/>
      <c r="GKT1" s="46"/>
      <c r="GKU1" s="46"/>
      <c r="GKV1" s="46"/>
      <c r="GKW1" s="46"/>
      <c r="GKX1" s="46"/>
      <c r="GKY1" s="46"/>
      <c r="GKZ1" s="46"/>
      <c r="GLA1" s="46"/>
      <c r="GLB1" s="46"/>
      <c r="GLC1" s="46"/>
      <c r="GLD1" s="46"/>
      <c r="GLE1" s="46"/>
      <c r="GLF1" s="46"/>
      <c r="GLG1" s="46"/>
      <c r="GLH1" s="46"/>
      <c r="GLI1" s="46"/>
      <c r="GLJ1" s="46"/>
      <c r="GLK1" s="46"/>
      <c r="GLL1" s="46"/>
      <c r="GLM1" s="46"/>
      <c r="GLN1" s="46"/>
      <c r="GLO1" s="46"/>
      <c r="GLP1" s="46"/>
      <c r="GLQ1" s="46"/>
      <c r="GLR1" s="46"/>
      <c r="GLS1" s="46"/>
      <c r="GLT1" s="46"/>
      <c r="GLU1" s="46"/>
      <c r="GLV1" s="46"/>
      <c r="GLW1" s="46"/>
      <c r="GLX1" s="46"/>
      <c r="GLY1" s="46"/>
      <c r="GLZ1" s="46"/>
      <c r="GMA1" s="46"/>
      <c r="GMB1" s="46"/>
      <c r="GMC1" s="46"/>
      <c r="GMD1" s="46"/>
      <c r="GME1" s="46"/>
      <c r="GMF1" s="46"/>
      <c r="GMG1" s="46"/>
      <c r="GMH1" s="46"/>
      <c r="GMI1" s="46"/>
      <c r="GMJ1" s="46"/>
      <c r="GMK1" s="46"/>
      <c r="GML1" s="46"/>
      <c r="GMM1" s="46"/>
      <c r="GMN1" s="46"/>
      <c r="GMO1" s="46"/>
      <c r="GMP1" s="46"/>
      <c r="GMQ1" s="46"/>
      <c r="GMR1" s="46"/>
      <c r="GMS1" s="46"/>
      <c r="GMT1" s="46"/>
      <c r="GMU1" s="46"/>
      <c r="GMV1" s="46"/>
      <c r="GMW1" s="46"/>
      <c r="GMX1" s="46"/>
      <c r="GMY1" s="46"/>
      <c r="GMZ1" s="46"/>
      <c r="GNA1" s="46"/>
      <c r="GNB1" s="46"/>
      <c r="GNC1" s="46"/>
      <c r="GND1" s="46"/>
      <c r="GNE1" s="46"/>
      <c r="GNF1" s="46"/>
      <c r="GNG1" s="46"/>
      <c r="GNH1" s="46"/>
      <c r="GNI1" s="46"/>
      <c r="GNJ1" s="46"/>
      <c r="GNK1" s="46"/>
      <c r="GNL1" s="46"/>
      <c r="GNM1" s="46"/>
      <c r="GNN1" s="46"/>
      <c r="GNO1" s="46"/>
      <c r="GNP1" s="46"/>
      <c r="GNQ1" s="46"/>
      <c r="GNR1" s="46"/>
      <c r="GNS1" s="46"/>
      <c r="GNT1" s="46"/>
      <c r="GNU1" s="46"/>
      <c r="GNV1" s="46"/>
      <c r="GNW1" s="46"/>
      <c r="GNX1" s="46"/>
      <c r="GNY1" s="46"/>
      <c r="GNZ1" s="46"/>
      <c r="GOA1" s="46"/>
      <c r="GOB1" s="46"/>
      <c r="GOC1" s="46"/>
      <c r="GOD1" s="46"/>
      <c r="GOE1" s="46"/>
      <c r="GOF1" s="46"/>
      <c r="GOG1" s="46"/>
      <c r="GOH1" s="46"/>
      <c r="GOI1" s="46"/>
      <c r="GOJ1" s="46"/>
      <c r="GOK1" s="46"/>
      <c r="GOL1" s="46"/>
      <c r="GOM1" s="46"/>
      <c r="GON1" s="46"/>
      <c r="GOO1" s="46"/>
      <c r="GOP1" s="46"/>
      <c r="GOQ1" s="46"/>
      <c r="GOR1" s="46"/>
      <c r="GOS1" s="46"/>
      <c r="GOT1" s="46"/>
      <c r="GOU1" s="46"/>
      <c r="GOV1" s="46"/>
      <c r="GOW1" s="46"/>
      <c r="GOX1" s="46"/>
      <c r="GOY1" s="46"/>
      <c r="GOZ1" s="46"/>
      <c r="GPA1" s="46"/>
      <c r="GPB1" s="46"/>
      <c r="GPC1" s="46"/>
      <c r="GPD1" s="46"/>
      <c r="GPE1" s="46"/>
      <c r="GPF1" s="46"/>
      <c r="GPG1" s="46"/>
      <c r="GPH1" s="46"/>
      <c r="GPI1" s="46"/>
      <c r="GPJ1" s="46"/>
      <c r="GPK1" s="46"/>
      <c r="GPL1" s="46"/>
      <c r="GPM1" s="46"/>
      <c r="GPN1" s="46"/>
      <c r="GPO1" s="46"/>
      <c r="GPP1" s="46"/>
      <c r="GPQ1" s="46"/>
      <c r="GPR1" s="46"/>
      <c r="GPS1" s="46"/>
      <c r="GPT1" s="46"/>
      <c r="GPU1" s="46"/>
      <c r="GPV1" s="46"/>
      <c r="GPW1" s="46"/>
      <c r="GPX1" s="46"/>
      <c r="GPY1" s="46"/>
      <c r="GPZ1" s="46"/>
      <c r="GQA1" s="46"/>
      <c r="GQB1" s="46"/>
      <c r="GQC1" s="46"/>
      <c r="GQD1" s="46"/>
      <c r="GQE1" s="46"/>
      <c r="GQF1" s="46"/>
      <c r="GQG1" s="46"/>
      <c r="GQH1" s="46"/>
      <c r="GQI1" s="46"/>
      <c r="GQJ1" s="46"/>
      <c r="GQK1" s="46"/>
      <c r="GQL1" s="46"/>
      <c r="GQM1" s="46"/>
      <c r="GQN1" s="46"/>
      <c r="GQO1" s="46"/>
      <c r="GQP1" s="46"/>
      <c r="GQQ1" s="46"/>
      <c r="GQR1" s="46"/>
      <c r="GQS1" s="46"/>
      <c r="GQT1" s="46"/>
      <c r="GQU1" s="46"/>
      <c r="GQV1" s="46"/>
      <c r="GQW1" s="46"/>
      <c r="GQX1" s="46"/>
      <c r="GQY1" s="46"/>
      <c r="GQZ1" s="46"/>
      <c r="GRA1" s="46"/>
      <c r="GRB1" s="46"/>
      <c r="GRC1" s="46"/>
      <c r="GRD1" s="46"/>
      <c r="GRE1" s="46"/>
      <c r="GRF1" s="46"/>
      <c r="GRG1" s="46"/>
      <c r="GRH1" s="46"/>
      <c r="GRI1" s="46"/>
      <c r="GRJ1" s="46"/>
      <c r="GRK1" s="46"/>
      <c r="GRL1" s="46"/>
      <c r="GRM1" s="46"/>
      <c r="GRN1" s="46"/>
      <c r="GRO1" s="46"/>
      <c r="GRP1" s="46"/>
      <c r="GRQ1" s="46"/>
      <c r="GRR1" s="46"/>
      <c r="GRS1" s="46"/>
      <c r="GRT1" s="46"/>
      <c r="GRU1" s="46"/>
      <c r="GRV1" s="46"/>
      <c r="GRW1" s="46"/>
      <c r="GRX1" s="46"/>
      <c r="GRY1" s="46"/>
      <c r="GRZ1" s="46"/>
      <c r="GSA1" s="46"/>
      <c r="GSB1" s="46"/>
      <c r="GSC1" s="46"/>
      <c r="GSD1" s="46"/>
      <c r="GSE1" s="46"/>
      <c r="GSF1" s="46"/>
      <c r="GSG1" s="46"/>
      <c r="GSH1" s="46"/>
      <c r="GSI1" s="46"/>
      <c r="GSJ1" s="46"/>
      <c r="GSK1" s="46"/>
      <c r="GSL1" s="46"/>
      <c r="GSM1" s="46"/>
      <c r="GSN1" s="46"/>
      <c r="GSO1" s="46"/>
      <c r="GSP1" s="46"/>
      <c r="GSQ1" s="46"/>
      <c r="GSR1" s="46"/>
      <c r="GSS1" s="46"/>
      <c r="GST1" s="46"/>
      <c r="GSU1" s="46"/>
      <c r="GSV1" s="46"/>
      <c r="GSW1" s="46"/>
      <c r="GSX1" s="46"/>
      <c r="GSY1" s="46"/>
      <c r="GSZ1" s="46"/>
      <c r="GTA1" s="46"/>
      <c r="GTB1" s="46"/>
      <c r="GTC1" s="46"/>
      <c r="GTD1" s="46"/>
      <c r="GTE1" s="46"/>
      <c r="GTF1" s="46"/>
      <c r="GTG1" s="46"/>
      <c r="GTH1" s="46"/>
      <c r="GTI1" s="46"/>
      <c r="GTJ1" s="46"/>
      <c r="GTK1" s="46"/>
      <c r="GTL1" s="46"/>
      <c r="GTM1" s="46"/>
      <c r="GTN1" s="46"/>
      <c r="GTO1" s="46"/>
      <c r="GTP1" s="46"/>
      <c r="GTQ1" s="46"/>
      <c r="GTR1" s="46"/>
      <c r="GTS1" s="46"/>
      <c r="GTT1" s="46"/>
      <c r="GTU1" s="46"/>
      <c r="GTV1" s="46"/>
      <c r="GTW1" s="46"/>
      <c r="GTX1" s="46"/>
      <c r="GTY1" s="46"/>
      <c r="GTZ1" s="46"/>
      <c r="GUA1" s="46"/>
      <c r="GUB1" s="46"/>
      <c r="GUC1" s="46"/>
      <c r="GUD1" s="46"/>
      <c r="GUE1" s="46"/>
      <c r="GUF1" s="46"/>
      <c r="GUG1" s="46"/>
      <c r="GUH1" s="46"/>
      <c r="GUI1" s="46"/>
      <c r="GUJ1" s="46"/>
      <c r="GUK1" s="46"/>
      <c r="GUL1" s="46"/>
      <c r="GUM1" s="46"/>
      <c r="GUN1" s="46"/>
      <c r="GUO1" s="46"/>
      <c r="GUP1" s="46"/>
      <c r="GUQ1" s="46"/>
      <c r="GUR1" s="46"/>
      <c r="GUS1" s="46"/>
      <c r="GUT1" s="46"/>
      <c r="GUU1" s="46"/>
      <c r="GUV1" s="46"/>
      <c r="GUW1" s="46"/>
      <c r="GUX1" s="46"/>
      <c r="GUY1" s="46"/>
      <c r="GUZ1" s="46"/>
      <c r="GVA1" s="46"/>
      <c r="GVB1" s="46"/>
      <c r="GVC1" s="46"/>
      <c r="GVD1" s="46"/>
      <c r="GVE1" s="46"/>
      <c r="GVF1" s="46"/>
      <c r="GVG1" s="46"/>
      <c r="GVH1" s="46"/>
      <c r="GVI1" s="46"/>
      <c r="GVJ1" s="46"/>
      <c r="GVK1" s="46"/>
      <c r="GVL1" s="46"/>
      <c r="GVM1" s="46"/>
      <c r="GVN1" s="46"/>
      <c r="GVO1" s="46"/>
      <c r="GVP1" s="46"/>
      <c r="GVQ1" s="46"/>
      <c r="GVR1" s="46"/>
      <c r="GVS1" s="46"/>
      <c r="GVT1" s="46"/>
      <c r="GVU1" s="46"/>
      <c r="GVV1" s="46"/>
      <c r="GVW1" s="46"/>
      <c r="GVX1" s="46"/>
      <c r="GVY1" s="46"/>
      <c r="GVZ1" s="46"/>
      <c r="GWA1" s="46"/>
      <c r="GWB1" s="46"/>
      <c r="GWC1" s="46"/>
      <c r="GWD1" s="46"/>
      <c r="GWE1" s="46"/>
      <c r="GWF1" s="46"/>
      <c r="GWG1" s="46"/>
      <c r="GWH1" s="46"/>
      <c r="GWI1" s="46"/>
      <c r="GWJ1" s="46"/>
      <c r="GWK1" s="46"/>
      <c r="GWL1" s="46"/>
      <c r="GWM1" s="46"/>
      <c r="GWN1" s="46"/>
      <c r="GWO1" s="46"/>
      <c r="GWP1" s="46"/>
      <c r="GWQ1" s="46"/>
      <c r="GWR1" s="46"/>
      <c r="GWS1" s="46"/>
      <c r="GWT1" s="46"/>
      <c r="GWU1" s="46"/>
      <c r="GWV1" s="46"/>
      <c r="GWW1" s="46"/>
      <c r="GWX1" s="46"/>
      <c r="GWY1" s="46"/>
      <c r="GWZ1" s="46"/>
      <c r="GXA1" s="46"/>
      <c r="GXB1" s="46"/>
      <c r="GXC1" s="46"/>
      <c r="GXD1" s="46"/>
      <c r="GXE1" s="46"/>
      <c r="GXF1" s="46"/>
      <c r="GXG1" s="46"/>
      <c r="GXH1" s="46"/>
      <c r="GXI1" s="46"/>
      <c r="GXJ1" s="46"/>
      <c r="GXK1" s="46"/>
      <c r="GXL1" s="46"/>
      <c r="GXM1" s="46"/>
      <c r="GXN1" s="46"/>
      <c r="GXO1" s="46"/>
      <c r="GXP1" s="46"/>
      <c r="GXQ1" s="46"/>
      <c r="GXR1" s="46"/>
      <c r="GXS1" s="46"/>
      <c r="GXT1" s="46"/>
      <c r="GXU1" s="46"/>
      <c r="GXV1" s="46"/>
      <c r="GXW1" s="46"/>
      <c r="GXX1" s="46"/>
      <c r="GXY1" s="46"/>
      <c r="GXZ1" s="46"/>
      <c r="GYA1" s="46"/>
      <c r="GYB1" s="46"/>
      <c r="GYC1" s="46"/>
      <c r="GYD1" s="46"/>
      <c r="GYE1" s="46"/>
      <c r="GYF1" s="46"/>
      <c r="GYG1" s="46"/>
      <c r="GYH1" s="46"/>
      <c r="GYI1" s="46"/>
      <c r="GYJ1" s="46"/>
      <c r="GYK1" s="46"/>
      <c r="GYL1" s="46"/>
      <c r="GYM1" s="46"/>
      <c r="GYN1" s="46"/>
      <c r="GYO1" s="46"/>
      <c r="GYP1" s="46"/>
      <c r="GYQ1" s="46"/>
      <c r="GYR1" s="46"/>
      <c r="GYS1" s="46"/>
      <c r="GYT1" s="46"/>
      <c r="GYU1" s="46"/>
      <c r="GYV1" s="46"/>
      <c r="GYW1" s="46"/>
      <c r="GYX1" s="46"/>
      <c r="GYY1" s="46"/>
      <c r="GYZ1" s="46"/>
      <c r="GZA1" s="46"/>
      <c r="GZB1" s="46"/>
      <c r="GZC1" s="46"/>
      <c r="GZD1" s="46"/>
      <c r="GZE1" s="46"/>
      <c r="GZF1" s="46"/>
      <c r="GZG1" s="46"/>
      <c r="GZH1" s="46"/>
      <c r="GZI1" s="46"/>
      <c r="GZJ1" s="46"/>
      <c r="GZK1" s="46"/>
      <c r="GZL1" s="46"/>
      <c r="GZM1" s="46"/>
      <c r="GZN1" s="46"/>
      <c r="GZO1" s="46"/>
      <c r="GZP1" s="46"/>
      <c r="GZQ1" s="46"/>
      <c r="GZR1" s="46"/>
      <c r="GZS1" s="46"/>
      <c r="GZT1" s="46"/>
      <c r="GZU1" s="46"/>
      <c r="GZV1" s="46"/>
      <c r="GZW1" s="46"/>
      <c r="GZX1" s="46"/>
      <c r="GZY1" s="46"/>
      <c r="GZZ1" s="46"/>
      <c r="HAA1" s="46"/>
      <c r="HAB1" s="46"/>
      <c r="HAC1" s="46"/>
      <c r="HAD1" s="46"/>
      <c r="HAE1" s="46"/>
      <c r="HAF1" s="46"/>
      <c r="HAG1" s="46"/>
      <c r="HAH1" s="46"/>
      <c r="HAI1" s="46"/>
      <c r="HAJ1" s="46"/>
      <c r="HAK1" s="46"/>
      <c r="HAL1" s="46"/>
      <c r="HAM1" s="46"/>
      <c r="HAN1" s="46"/>
      <c r="HAO1" s="46"/>
      <c r="HAP1" s="46"/>
      <c r="HAQ1" s="46"/>
      <c r="HAR1" s="46"/>
      <c r="HAS1" s="46"/>
      <c r="HAT1" s="46"/>
      <c r="HAU1" s="46"/>
      <c r="HAV1" s="46"/>
      <c r="HAW1" s="46"/>
      <c r="HAX1" s="46"/>
      <c r="HAY1" s="46"/>
      <c r="HAZ1" s="46"/>
      <c r="HBA1" s="46"/>
      <c r="HBB1" s="46"/>
      <c r="HBC1" s="46"/>
      <c r="HBD1" s="46"/>
      <c r="HBE1" s="46"/>
      <c r="HBF1" s="46"/>
      <c r="HBG1" s="46"/>
      <c r="HBH1" s="46"/>
      <c r="HBI1" s="46"/>
      <c r="HBJ1" s="46"/>
      <c r="HBK1" s="46"/>
      <c r="HBL1" s="46"/>
      <c r="HBM1" s="46"/>
      <c r="HBN1" s="46"/>
      <c r="HBO1" s="46"/>
      <c r="HBP1" s="46"/>
      <c r="HBQ1" s="46"/>
      <c r="HBR1" s="46"/>
      <c r="HBS1" s="46"/>
      <c r="HBT1" s="46"/>
      <c r="HBU1" s="46"/>
      <c r="HBV1" s="46"/>
      <c r="HBW1" s="46"/>
      <c r="HBX1" s="46"/>
      <c r="HBY1" s="46"/>
      <c r="HBZ1" s="46"/>
      <c r="HCA1" s="46"/>
      <c r="HCB1" s="46"/>
      <c r="HCC1" s="46"/>
      <c r="HCD1" s="46"/>
      <c r="HCE1" s="46"/>
      <c r="HCF1" s="46"/>
      <c r="HCG1" s="46"/>
      <c r="HCH1" s="46"/>
      <c r="HCI1" s="46"/>
      <c r="HCJ1" s="46"/>
      <c r="HCK1" s="46"/>
      <c r="HCL1" s="46"/>
      <c r="HCM1" s="46"/>
      <c r="HCN1" s="46"/>
      <c r="HCO1" s="46"/>
      <c r="HCP1" s="46"/>
      <c r="HCQ1" s="46"/>
      <c r="HCR1" s="46"/>
      <c r="HCS1" s="46"/>
      <c r="HCT1" s="46"/>
      <c r="HCU1" s="46"/>
      <c r="HCV1" s="46"/>
      <c r="HCW1" s="46"/>
      <c r="HCX1" s="46"/>
      <c r="HCY1" s="46"/>
      <c r="HCZ1" s="46"/>
      <c r="HDA1" s="46"/>
      <c r="HDB1" s="46"/>
      <c r="HDC1" s="46"/>
      <c r="HDD1" s="46"/>
      <c r="HDE1" s="46"/>
      <c r="HDF1" s="46"/>
      <c r="HDG1" s="46"/>
      <c r="HDH1" s="46"/>
      <c r="HDI1" s="46"/>
      <c r="HDJ1" s="46"/>
      <c r="HDK1" s="46"/>
      <c r="HDL1" s="46"/>
      <c r="HDM1" s="46"/>
      <c r="HDN1" s="46"/>
      <c r="HDO1" s="46"/>
      <c r="HDP1" s="46"/>
      <c r="HDQ1" s="46"/>
      <c r="HDR1" s="46"/>
      <c r="HDS1" s="46"/>
      <c r="HDT1" s="46"/>
      <c r="HDU1" s="46"/>
      <c r="HDV1" s="46"/>
      <c r="HDW1" s="46"/>
      <c r="HDX1" s="46"/>
      <c r="HDY1" s="46"/>
      <c r="HDZ1" s="46"/>
      <c r="HEA1" s="46"/>
      <c r="HEB1" s="46"/>
      <c r="HEC1" s="46"/>
      <c r="HED1" s="46"/>
      <c r="HEE1" s="46"/>
      <c r="HEF1" s="46"/>
      <c r="HEG1" s="46"/>
      <c r="HEH1" s="46"/>
      <c r="HEI1" s="46"/>
      <c r="HEJ1" s="46"/>
      <c r="HEK1" s="46"/>
      <c r="HEL1" s="46"/>
      <c r="HEM1" s="46"/>
      <c r="HEN1" s="46"/>
      <c r="HEO1" s="46"/>
      <c r="HEP1" s="46"/>
      <c r="HEQ1" s="46"/>
      <c r="HER1" s="46"/>
      <c r="HES1" s="46"/>
      <c r="HET1" s="46"/>
      <c r="HEU1" s="46"/>
      <c r="HEV1" s="46"/>
      <c r="HEW1" s="46"/>
      <c r="HEX1" s="46"/>
      <c r="HEY1" s="46"/>
      <c r="HEZ1" s="46"/>
      <c r="HFA1" s="46"/>
      <c r="HFB1" s="46"/>
      <c r="HFC1" s="46"/>
      <c r="HFD1" s="46"/>
      <c r="HFE1" s="46"/>
      <c r="HFF1" s="46"/>
      <c r="HFG1" s="46"/>
      <c r="HFH1" s="46"/>
      <c r="HFI1" s="46"/>
      <c r="HFJ1" s="46"/>
      <c r="HFK1" s="46"/>
      <c r="HFL1" s="46"/>
      <c r="HFM1" s="46"/>
      <c r="HFN1" s="46"/>
      <c r="HFO1" s="46"/>
      <c r="HFP1" s="46"/>
      <c r="HFQ1" s="46"/>
      <c r="HFR1" s="46"/>
      <c r="HFS1" s="46"/>
      <c r="HFT1" s="46"/>
      <c r="HFU1" s="46"/>
      <c r="HFV1" s="46"/>
      <c r="HFW1" s="46"/>
      <c r="HFX1" s="46"/>
      <c r="HFY1" s="46"/>
      <c r="HFZ1" s="46"/>
      <c r="HGA1" s="46"/>
      <c r="HGB1" s="46"/>
      <c r="HGC1" s="46"/>
      <c r="HGD1" s="46"/>
      <c r="HGE1" s="46"/>
      <c r="HGF1" s="46"/>
      <c r="HGG1" s="46"/>
      <c r="HGH1" s="46"/>
      <c r="HGI1" s="46"/>
      <c r="HGJ1" s="46"/>
      <c r="HGK1" s="46"/>
      <c r="HGL1" s="46"/>
      <c r="HGM1" s="46"/>
      <c r="HGN1" s="46"/>
      <c r="HGO1" s="46"/>
      <c r="HGP1" s="46"/>
      <c r="HGQ1" s="46"/>
      <c r="HGR1" s="46"/>
      <c r="HGS1" s="46"/>
      <c r="HGT1" s="46"/>
      <c r="HGU1" s="46"/>
      <c r="HGV1" s="46"/>
      <c r="HGW1" s="46"/>
      <c r="HGX1" s="46"/>
      <c r="HGY1" s="46"/>
      <c r="HGZ1" s="46"/>
      <c r="HHA1" s="46"/>
      <c r="HHB1" s="46"/>
      <c r="HHC1" s="46"/>
      <c r="HHD1" s="46"/>
      <c r="HHE1" s="46"/>
      <c r="HHF1" s="46"/>
      <c r="HHG1" s="46"/>
      <c r="HHH1" s="46"/>
      <c r="HHI1" s="46"/>
      <c r="HHJ1" s="46"/>
      <c r="HHK1" s="46"/>
      <c r="HHL1" s="46"/>
      <c r="HHM1" s="46"/>
      <c r="HHN1" s="46"/>
      <c r="HHO1" s="46"/>
      <c r="HHP1" s="46"/>
      <c r="HHQ1" s="46"/>
      <c r="HHR1" s="46"/>
      <c r="HHS1" s="46"/>
      <c r="HHT1" s="46"/>
      <c r="HHU1" s="46"/>
      <c r="HHV1" s="46"/>
      <c r="HHW1" s="46"/>
      <c r="HHX1" s="46"/>
      <c r="HHY1" s="46"/>
      <c r="HHZ1" s="46"/>
      <c r="HIA1" s="46"/>
      <c r="HIB1" s="46"/>
      <c r="HIC1" s="46"/>
      <c r="HID1" s="46"/>
      <c r="HIE1" s="46"/>
      <c r="HIF1" s="46"/>
      <c r="HIG1" s="46"/>
      <c r="HIH1" s="46"/>
      <c r="HII1" s="46"/>
      <c r="HIJ1" s="46"/>
      <c r="HIK1" s="46"/>
      <c r="HIL1" s="46"/>
      <c r="HIM1" s="46"/>
      <c r="HIN1" s="46"/>
      <c r="HIO1" s="46"/>
      <c r="HIP1" s="46"/>
      <c r="HIQ1" s="46"/>
      <c r="HIR1" s="46"/>
      <c r="HIS1" s="46"/>
      <c r="HIT1" s="46"/>
      <c r="HIU1" s="46"/>
      <c r="HIV1" s="46"/>
      <c r="HIW1" s="46"/>
      <c r="HIX1" s="46"/>
      <c r="HIY1" s="46"/>
      <c r="HIZ1" s="46"/>
      <c r="HJA1" s="46"/>
      <c r="HJB1" s="46"/>
      <c r="HJC1" s="46"/>
      <c r="HJD1" s="46"/>
      <c r="HJE1" s="46"/>
      <c r="HJF1" s="46"/>
      <c r="HJG1" s="46"/>
      <c r="HJH1" s="46"/>
      <c r="HJI1" s="46"/>
      <c r="HJJ1" s="46"/>
      <c r="HJK1" s="46"/>
      <c r="HJL1" s="46"/>
      <c r="HJM1" s="46"/>
      <c r="HJN1" s="46"/>
      <c r="HJO1" s="46"/>
      <c r="HJP1" s="46"/>
      <c r="HJQ1" s="46"/>
      <c r="HJR1" s="46"/>
      <c r="HJS1" s="46"/>
      <c r="HJT1" s="46"/>
      <c r="HJU1" s="46"/>
      <c r="HJV1" s="46"/>
      <c r="HJW1" s="46"/>
      <c r="HJX1" s="46"/>
      <c r="HJY1" s="46"/>
      <c r="HJZ1" s="46"/>
      <c r="HKA1" s="46"/>
      <c r="HKB1" s="46"/>
      <c r="HKC1" s="46"/>
      <c r="HKD1" s="46"/>
      <c r="HKE1" s="46"/>
      <c r="HKF1" s="46"/>
      <c r="HKG1" s="46"/>
      <c r="HKH1" s="46"/>
      <c r="HKI1" s="46"/>
      <c r="HKJ1" s="46"/>
      <c r="HKK1" s="46"/>
      <c r="HKL1" s="46"/>
      <c r="HKM1" s="46"/>
      <c r="HKN1" s="46"/>
      <c r="HKO1" s="46"/>
      <c r="HKP1" s="46"/>
      <c r="HKQ1" s="46"/>
      <c r="HKR1" s="46"/>
      <c r="HKS1" s="46"/>
      <c r="HKT1" s="46"/>
      <c r="HKU1" s="46"/>
      <c r="HKV1" s="46"/>
      <c r="HKW1" s="46"/>
      <c r="HKX1" s="46"/>
      <c r="HKY1" s="46"/>
      <c r="HKZ1" s="46"/>
      <c r="HLA1" s="46"/>
      <c r="HLB1" s="46"/>
      <c r="HLC1" s="46"/>
      <c r="HLD1" s="46"/>
      <c r="HLE1" s="46"/>
      <c r="HLF1" s="46"/>
      <c r="HLG1" s="46"/>
      <c r="HLH1" s="46"/>
      <c r="HLI1" s="46"/>
      <c r="HLJ1" s="46"/>
      <c r="HLK1" s="46"/>
      <c r="HLL1" s="46"/>
      <c r="HLM1" s="46"/>
      <c r="HLN1" s="46"/>
      <c r="HLO1" s="46"/>
      <c r="HLP1" s="46"/>
      <c r="HLQ1" s="46"/>
      <c r="HLR1" s="46"/>
      <c r="HLS1" s="46"/>
      <c r="HLT1" s="46"/>
      <c r="HLU1" s="46"/>
      <c r="HLV1" s="46"/>
      <c r="HLW1" s="46"/>
      <c r="HLX1" s="46"/>
      <c r="HLY1" s="46"/>
      <c r="HLZ1" s="46"/>
      <c r="HMA1" s="46"/>
      <c r="HMB1" s="46"/>
      <c r="HMC1" s="46"/>
      <c r="HMD1" s="46"/>
      <c r="HME1" s="46"/>
      <c r="HMF1" s="46"/>
      <c r="HMG1" s="46"/>
      <c r="HMH1" s="46"/>
      <c r="HMI1" s="46"/>
      <c r="HMJ1" s="46"/>
      <c r="HMK1" s="46"/>
      <c r="HML1" s="46"/>
      <c r="HMM1" s="46"/>
      <c r="HMN1" s="46"/>
      <c r="HMO1" s="46"/>
      <c r="HMP1" s="46"/>
      <c r="HMQ1" s="46"/>
      <c r="HMR1" s="46"/>
      <c r="HMS1" s="46"/>
      <c r="HMT1" s="46"/>
      <c r="HMU1" s="46"/>
      <c r="HMV1" s="46"/>
      <c r="HMW1" s="46"/>
      <c r="HMX1" s="46"/>
      <c r="HMY1" s="46"/>
      <c r="HMZ1" s="46"/>
      <c r="HNA1" s="46"/>
      <c r="HNB1" s="46"/>
      <c r="HNC1" s="46"/>
      <c r="HND1" s="46"/>
      <c r="HNE1" s="46"/>
      <c r="HNF1" s="46"/>
      <c r="HNG1" s="46"/>
      <c r="HNH1" s="46"/>
      <c r="HNI1" s="46"/>
      <c r="HNJ1" s="46"/>
      <c r="HNK1" s="46"/>
      <c r="HNL1" s="46"/>
      <c r="HNM1" s="46"/>
      <c r="HNN1" s="46"/>
      <c r="HNO1" s="46"/>
      <c r="HNP1" s="46"/>
      <c r="HNQ1" s="46"/>
      <c r="HNR1" s="46"/>
      <c r="HNS1" s="46"/>
      <c r="HNT1" s="46"/>
      <c r="HNU1" s="46"/>
      <c r="HNV1" s="46"/>
      <c r="HNW1" s="46"/>
      <c r="HNX1" s="46"/>
      <c r="HNY1" s="46"/>
      <c r="HNZ1" s="46"/>
      <c r="HOA1" s="46"/>
      <c r="HOB1" s="46"/>
      <c r="HOC1" s="46"/>
      <c r="HOD1" s="46"/>
      <c r="HOE1" s="46"/>
      <c r="HOF1" s="46"/>
      <c r="HOG1" s="46"/>
      <c r="HOH1" s="46"/>
      <c r="HOI1" s="46"/>
      <c r="HOJ1" s="46"/>
      <c r="HOK1" s="46"/>
      <c r="HOL1" s="46"/>
      <c r="HOM1" s="46"/>
      <c r="HON1" s="46"/>
      <c r="HOO1" s="46"/>
      <c r="HOP1" s="46"/>
      <c r="HOQ1" s="46"/>
      <c r="HOR1" s="46"/>
      <c r="HOS1" s="46"/>
      <c r="HOT1" s="46"/>
      <c r="HOU1" s="46"/>
      <c r="HOV1" s="46"/>
      <c r="HOW1" s="46"/>
      <c r="HOX1" s="46"/>
      <c r="HOY1" s="46"/>
      <c r="HOZ1" s="46"/>
      <c r="HPA1" s="46"/>
      <c r="HPB1" s="46"/>
      <c r="HPC1" s="46"/>
      <c r="HPD1" s="46"/>
      <c r="HPE1" s="46"/>
      <c r="HPF1" s="46"/>
      <c r="HPG1" s="46"/>
      <c r="HPH1" s="46"/>
      <c r="HPI1" s="46"/>
      <c r="HPJ1" s="46"/>
      <c r="HPK1" s="46"/>
      <c r="HPL1" s="46"/>
      <c r="HPM1" s="46"/>
      <c r="HPN1" s="46"/>
      <c r="HPO1" s="46"/>
      <c r="HPP1" s="46"/>
      <c r="HPQ1" s="46"/>
      <c r="HPR1" s="46"/>
      <c r="HPS1" s="46"/>
      <c r="HPT1" s="46"/>
      <c r="HPU1" s="46"/>
      <c r="HPV1" s="46"/>
      <c r="HPW1" s="46"/>
      <c r="HPX1" s="46"/>
      <c r="HPY1" s="46"/>
      <c r="HPZ1" s="46"/>
      <c r="HQA1" s="46"/>
      <c r="HQB1" s="46"/>
      <c r="HQC1" s="46"/>
      <c r="HQD1" s="46"/>
      <c r="HQE1" s="46"/>
      <c r="HQF1" s="46"/>
      <c r="HQG1" s="46"/>
      <c r="HQH1" s="46"/>
      <c r="HQI1" s="46"/>
      <c r="HQJ1" s="46"/>
      <c r="HQK1" s="46"/>
      <c r="HQL1" s="46"/>
      <c r="HQM1" s="46"/>
      <c r="HQN1" s="46"/>
      <c r="HQO1" s="46"/>
      <c r="HQP1" s="46"/>
      <c r="HQQ1" s="46"/>
      <c r="HQR1" s="46"/>
      <c r="HQS1" s="46"/>
      <c r="HQT1" s="46"/>
      <c r="HQU1" s="46"/>
      <c r="HQV1" s="46"/>
      <c r="HQW1" s="46"/>
      <c r="HQX1" s="46"/>
      <c r="HQY1" s="46"/>
      <c r="HQZ1" s="46"/>
      <c r="HRA1" s="46"/>
      <c r="HRB1" s="46"/>
      <c r="HRC1" s="46"/>
      <c r="HRD1" s="46"/>
      <c r="HRE1" s="46"/>
      <c r="HRF1" s="46"/>
      <c r="HRG1" s="46"/>
      <c r="HRH1" s="46"/>
      <c r="HRI1" s="46"/>
      <c r="HRJ1" s="46"/>
      <c r="HRK1" s="46"/>
      <c r="HRL1" s="46"/>
      <c r="HRM1" s="46"/>
      <c r="HRN1" s="46"/>
      <c r="HRO1" s="46"/>
      <c r="HRP1" s="46"/>
      <c r="HRQ1" s="46"/>
      <c r="HRR1" s="46"/>
      <c r="HRS1" s="46"/>
      <c r="HRT1" s="46"/>
      <c r="HRU1" s="46"/>
      <c r="HRV1" s="46"/>
      <c r="HRW1" s="46"/>
      <c r="HRX1" s="46"/>
      <c r="HRY1" s="46"/>
      <c r="HRZ1" s="46"/>
      <c r="HSA1" s="46"/>
      <c r="HSB1" s="46"/>
      <c r="HSC1" s="46"/>
      <c r="HSD1" s="46"/>
      <c r="HSE1" s="46"/>
      <c r="HSF1" s="46"/>
      <c r="HSG1" s="46"/>
      <c r="HSH1" s="46"/>
      <c r="HSI1" s="46"/>
      <c r="HSJ1" s="46"/>
      <c r="HSK1" s="46"/>
      <c r="HSL1" s="46"/>
      <c r="HSM1" s="46"/>
      <c r="HSN1" s="46"/>
      <c r="HSO1" s="46"/>
      <c r="HSP1" s="46"/>
      <c r="HSQ1" s="46"/>
      <c r="HSR1" s="46"/>
      <c r="HSS1" s="46"/>
      <c r="HST1" s="46"/>
      <c r="HSU1" s="46"/>
      <c r="HSV1" s="46"/>
      <c r="HSW1" s="46"/>
      <c r="HSX1" s="46"/>
      <c r="HSY1" s="46"/>
      <c r="HSZ1" s="46"/>
      <c r="HTA1" s="46"/>
      <c r="HTB1" s="46"/>
      <c r="HTC1" s="46"/>
      <c r="HTD1" s="46"/>
      <c r="HTE1" s="46"/>
      <c r="HTF1" s="46"/>
      <c r="HTG1" s="46"/>
      <c r="HTH1" s="46"/>
      <c r="HTI1" s="46"/>
      <c r="HTJ1" s="46"/>
      <c r="HTK1" s="46"/>
      <c r="HTL1" s="46"/>
      <c r="HTM1" s="46"/>
      <c r="HTN1" s="46"/>
      <c r="HTO1" s="46"/>
      <c r="HTP1" s="46"/>
      <c r="HTQ1" s="46"/>
      <c r="HTR1" s="46"/>
      <c r="HTS1" s="46"/>
      <c r="HTT1" s="46"/>
      <c r="HTU1" s="46"/>
      <c r="HTV1" s="46"/>
      <c r="HTW1" s="46"/>
      <c r="HTX1" s="46"/>
      <c r="HTY1" s="46"/>
      <c r="HTZ1" s="46"/>
      <c r="HUA1" s="46"/>
      <c r="HUB1" s="46"/>
      <c r="HUC1" s="46"/>
      <c r="HUD1" s="46"/>
      <c r="HUE1" s="46"/>
      <c r="HUF1" s="46"/>
      <c r="HUG1" s="46"/>
      <c r="HUH1" s="46"/>
      <c r="HUI1" s="46"/>
      <c r="HUJ1" s="46"/>
      <c r="HUK1" s="46"/>
      <c r="HUL1" s="46"/>
      <c r="HUM1" s="46"/>
      <c r="HUN1" s="46"/>
      <c r="HUO1" s="46"/>
      <c r="HUP1" s="46"/>
      <c r="HUQ1" s="46"/>
      <c r="HUR1" s="46"/>
      <c r="HUS1" s="46"/>
      <c r="HUT1" s="46"/>
      <c r="HUU1" s="46"/>
      <c r="HUV1" s="46"/>
      <c r="HUW1" s="46"/>
      <c r="HUX1" s="46"/>
      <c r="HUY1" s="46"/>
      <c r="HUZ1" s="46"/>
      <c r="HVA1" s="46"/>
      <c r="HVB1" s="46"/>
      <c r="HVC1" s="46"/>
      <c r="HVD1" s="46"/>
      <c r="HVE1" s="46"/>
      <c r="HVF1" s="46"/>
      <c r="HVG1" s="46"/>
      <c r="HVH1" s="46"/>
      <c r="HVI1" s="46"/>
      <c r="HVJ1" s="46"/>
      <c r="HVK1" s="46"/>
      <c r="HVL1" s="46"/>
      <c r="HVM1" s="46"/>
      <c r="HVN1" s="46"/>
      <c r="HVO1" s="46"/>
      <c r="HVP1" s="46"/>
      <c r="HVQ1" s="46"/>
      <c r="HVR1" s="46"/>
      <c r="HVS1" s="46"/>
      <c r="HVT1" s="46"/>
      <c r="HVU1" s="46"/>
      <c r="HVV1" s="46"/>
      <c r="HVW1" s="46"/>
      <c r="HVX1" s="46"/>
      <c r="HVY1" s="46"/>
      <c r="HVZ1" s="46"/>
      <c r="HWA1" s="46"/>
      <c r="HWB1" s="46"/>
      <c r="HWC1" s="46"/>
      <c r="HWD1" s="46"/>
      <c r="HWE1" s="46"/>
      <c r="HWF1" s="46"/>
      <c r="HWG1" s="46"/>
      <c r="HWH1" s="46"/>
      <c r="HWI1" s="46"/>
      <c r="HWJ1" s="46"/>
      <c r="HWK1" s="46"/>
      <c r="HWL1" s="46"/>
      <c r="HWM1" s="46"/>
      <c r="HWN1" s="46"/>
      <c r="HWO1" s="46"/>
      <c r="HWP1" s="46"/>
      <c r="HWQ1" s="46"/>
      <c r="HWR1" s="46"/>
      <c r="HWS1" s="46"/>
      <c r="HWT1" s="46"/>
      <c r="HWU1" s="46"/>
      <c r="HWV1" s="46"/>
      <c r="HWW1" s="46"/>
      <c r="HWX1" s="46"/>
      <c r="HWY1" s="46"/>
      <c r="HWZ1" s="46"/>
      <c r="HXA1" s="46"/>
      <c r="HXB1" s="46"/>
      <c r="HXC1" s="46"/>
      <c r="HXD1" s="46"/>
      <c r="HXE1" s="46"/>
      <c r="HXF1" s="46"/>
      <c r="HXG1" s="46"/>
      <c r="HXH1" s="46"/>
      <c r="HXI1" s="46"/>
      <c r="HXJ1" s="46"/>
      <c r="HXK1" s="46"/>
      <c r="HXL1" s="46"/>
      <c r="HXM1" s="46"/>
      <c r="HXN1" s="46"/>
      <c r="HXO1" s="46"/>
      <c r="HXP1" s="46"/>
      <c r="HXQ1" s="46"/>
      <c r="HXR1" s="46"/>
      <c r="HXS1" s="46"/>
      <c r="HXT1" s="46"/>
      <c r="HXU1" s="46"/>
      <c r="HXV1" s="46"/>
      <c r="HXW1" s="46"/>
      <c r="HXX1" s="46"/>
      <c r="HXY1" s="46"/>
      <c r="HXZ1" s="46"/>
      <c r="HYA1" s="46"/>
      <c r="HYB1" s="46"/>
      <c r="HYC1" s="46"/>
      <c r="HYD1" s="46"/>
      <c r="HYE1" s="46"/>
      <c r="HYF1" s="46"/>
      <c r="HYG1" s="46"/>
      <c r="HYH1" s="46"/>
      <c r="HYI1" s="46"/>
      <c r="HYJ1" s="46"/>
      <c r="HYK1" s="46"/>
      <c r="HYL1" s="46"/>
      <c r="HYM1" s="46"/>
      <c r="HYN1" s="46"/>
      <c r="HYO1" s="46"/>
      <c r="HYP1" s="46"/>
      <c r="HYQ1" s="46"/>
      <c r="HYR1" s="46"/>
      <c r="HYS1" s="46"/>
      <c r="HYT1" s="46"/>
      <c r="HYU1" s="46"/>
      <c r="HYV1" s="46"/>
      <c r="HYW1" s="46"/>
      <c r="HYX1" s="46"/>
      <c r="HYY1" s="46"/>
      <c r="HYZ1" s="46"/>
      <c r="HZA1" s="46"/>
      <c r="HZB1" s="46"/>
      <c r="HZC1" s="46"/>
      <c r="HZD1" s="46"/>
      <c r="HZE1" s="46"/>
      <c r="HZF1" s="46"/>
      <c r="HZG1" s="46"/>
      <c r="HZH1" s="46"/>
      <c r="HZI1" s="46"/>
      <c r="HZJ1" s="46"/>
      <c r="HZK1" s="46"/>
      <c r="HZL1" s="46"/>
      <c r="HZM1" s="46"/>
      <c r="HZN1" s="46"/>
      <c r="HZO1" s="46"/>
      <c r="HZP1" s="46"/>
      <c r="HZQ1" s="46"/>
      <c r="HZR1" s="46"/>
      <c r="HZS1" s="46"/>
      <c r="HZT1" s="46"/>
      <c r="HZU1" s="46"/>
      <c r="HZV1" s="46"/>
      <c r="HZW1" s="46"/>
      <c r="HZX1" s="46"/>
      <c r="HZY1" s="46"/>
      <c r="HZZ1" s="46"/>
      <c r="IAA1" s="46"/>
      <c r="IAB1" s="46"/>
      <c r="IAC1" s="46"/>
      <c r="IAD1" s="46"/>
      <c r="IAE1" s="46"/>
      <c r="IAF1" s="46"/>
      <c r="IAG1" s="46"/>
      <c r="IAH1" s="46"/>
      <c r="IAI1" s="46"/>
      <c r="IAJ1" s="46"/>
      <c r="IAK1" s="46"/>
      <c r="IAL1" s="46"/>
      <c r="IAM1" s="46"/>
      <c r="IAN1" s="46"/>
      <c r="IAO1" s="46"/>
      <c r="IAP1" s="46"/>
      <c r="IAQ1" s="46"/>
      <c r="IAR1" s="46"/>
      <c r="IAS1" s="46"/>
      <c r="IAT1" s="46"/>
      <c r="IAU1" s="46"/>
      <c r="IAV1" s="46"/>
      <c r="IAW1" s="46"/>
      <c r="IAX1" s="46"/>
      <c r="IAY1" s="46"/>
      <c r="IAZ1" s="46"/>
      <c r="IBA1" s="46"/>
      <c r="IBB1" s="46"/>
      <c r="IBC1" s="46"/>
      <c r="IBD1" s="46"/>
      <c r="IBE1" s="46"/>
      <c r="IBF1" s="46"/>
      <c r="IBG1" s="46"/>
      <c r="IBH1" s="46"/>
      <c r="IBI1" s="46"/>
      <c r="IBJ1" s="46"/>
      <c r="IBK1" s="46"/>
      <c r="IBL1" s="46"/>
      <c r="IBM1" s="46"/>
      <c r="IBN1" s="46"/>
      <c r="IBO1" s="46"/>
      <c r="IBP1" s="46"/>
      <c r="IBQ1" s="46"/>
      <c r="IBR1" s="46"/>
      <c r="IBS1" s="46"/>
      <c r="IBT1" s="46"/>
      <c r="IBU1" s="46"/>
      <c r="IBV1" s="46"/>
      <c r="IBW1" s="46"/>
      <c r="IBX1" s="46"/>
      <c r="IBY1" s="46"/>
      <c r="IBZ1" s="46"/>
      <c r="ICA1" s="46"/>
      <c r="ICB1" s="46"/>
      <c r="ICC1" s="46"/>
      <c r="ICD1" s="46"/>
      <c r="ICE1" s="46"/>
      <c r="ICF1" s="46"/>
      <c r="ICG1" s="46"/>
      <c r="ICH1" s="46"/>
      <c r="ICI1" s="46"/>
      <c r="ICJ1" s="46"/>
      <c r="ICK1" s="46"/>
      <c r="ICL1" s="46"/>
      <c r="ICM1" s="46"/>
      <c r="ICN1" s="46"/>
      <c r="ICO1" s="46"/>
      <c r="ICP1" s="46"/>
      <c r="ICQ1" s="46"/>
      <c r="ICR1" s="46"/>
      <c r="ICS1" s="46"/>
      <c r="ICT1" s="46"/>
      <c r="ICU1" s="46"/>
      <c r="ICV1" s="46"/>
      <c r="ICW1" s="46"/>
      <c r="ICX1" s="46"/>
      <c r="ICY1" s="46"/>
      <c r="ICZ1" s="46"/>
      <c r="IDA1" s="46"/>
      <c r="IDB1" s="46"/>
      <c r="IDC1" s="46"/>
      <c r="IDD1" s="46"/>
      <c r="IDE1" s="46"/>
      <c r="IDF1" s="46"/>
      <c r="IDG1" s="46"/>
      <c r="IDH1" s="46"/>
      <c r="IDI1" s="46"/>
      <c r="IDJ1" s="46"/>
      <c r="IDK1" s="46"/>
      <c r="IDL1" s="46"/>
      <c r="IDM1" s="46"/>
      <c r="IDN1" s="46"/>
      <c r="IDO1" s="46"/>
      <c r="IDP1" s="46"/>
      <c r="IDQ1" s="46"/>
      <c r="IDR1" s="46"/>
      <c r="IDS1" s="46"/>
      <c r="IDT1" s="46"/>
      <c r="IDU1" s="46"/>
      <c r="IDV1" s="46"/>
      <c r="IDW1" s="46"/>
      <c r="IDX1" s="46"/>
      <c r="IDY1" s="46"/>
      <c r="IDZ1" s="46"/>
      <c r="IEA1" s="46"/>
      <c r="IEB1" s="46"/>
      <c r="IEC1" s="46"/>
      <c r="IED1" s="46"/>
      <c r="IEE1" s="46"/>
      <c r="IEF1" s="46"/>
      <c r="IEG1" s="46"/>
      <c r="IEH1" s="46"/>
      <c r="IEI1" s="46"/>
      <c r="IEJ1" s="46"/>
      <c r="IEK1" s="46"/>
      <c r="IEL1" s="46"/>
      <c r="IEM1" s="46"/>
      <c r="IEN1" s="46"/>
      <c r="IEO1" s="46"/>
      <c r="IEP1" s="46"/>
      <c r="IEQ1" s="46"/>
      <c r="IER1" s="46"/>
      <c r="IES1" s="46"/>
      <c r="IET1" s="46"/>
      <c r="IEU1" s="46"/>
      <c r="IEV1" s="46"/>
      <c r="IEW1" s="46"/>
      <c r="IEX1" s="46"/>
      <c r="IEY1" s="46"/>
      <c r="IEZ1" s="46"/>
      <c r="IFA1" s="46"/>
      <c r="IFB1" s="46"/>
      <c r="IFC1" s="46"/>
      <c r="IFD1" s="46"/>
      <c r="IFE1" s="46"/>
      <c r="IFF1" s="46"/>
      <c r="IFG1" s="46"/>
      <c r="IFH1" s="46"/>
      <c r="IFI1" s="46"/>
      <c r="IFJ1" s="46"/>
      <c r="IFK1" s="46"/>
      <c r="IFL1" s="46"/>
      <c r="IFM1" s="46"/>
      <c r="IFN1" s="46"/>
      <c r="IFO1" s="46"/>
      <c r="IFP1" s="46"/>
      <c r="IFQ1" s="46"/>
      <c r="IFR1" s="46"/>
      <c r="IFS1" s="46"/>
      <c r="IFT1" s="46"/>
      <c r="IFU1" s="46"/>
      <c r="IFV1" s="46"/>
      <c r="IFW1" s="46"/>
      <c r="IFX1" s="46"/>
      <c r="IFY1" s="46"/>
      <c r="IFZ1" s="46"/>
      <c r="IGA1" s="46"/>
      <c r="IGB1" s="46"/>
      <c r="IGC1" s="46"/>
      <c r="IGD1" s="46"/>
      <c r="IGE1" s="46"/>
      <c r="IGF1" s="46"/>
      <c r="IGG1" s="46"/>
      <c r="IGH1" s="46"/>
      <c r="IGI1" s="46"/>
      <c r="IGJ1" s="46"/>
      <c r="IGK1" s="46"/>
      <c r="IGL1" s="46"/>
      <c r="IGM1" s="46"/>
      <c r="IGN1" s="46"/>
      <c r="IGO1" s="46"/>
      <c r="IGP1" s="46"/>
      <c r="IGQ1" s="46"/>
      <c r="IGR1" s="46"/>
      <c r="IGS1" s="46"/>
      <c r="IGT1" s="46"/>
      <c r="IGU1" s="46"/>
      <c r="IGV1" s="46"/>
      <c r="IGW1" s="46"/>
      <c r="IGX1" s="46"/>
      <c r="IGY1" s="46"/>
      <c r="IGZ1" s="46"/>
      <c r="IHA1" s="46"/>
      <c r="IHB1" s="46"/>
      <c r="IHC1" s="46"/>
      <c r="IHD1" s="46"/>
      <c r="IHE1" s="46"/>
      <c r="IHF1" s="46"/>
      <c r="IHG1" s="46"/>
      <c r="IHH1" s="46"/>
      <c r="IHI1" s="46"/>
      <c r="IHJ1" s="46"/>
      <c r="IHK1" s="46"/>
      <c r="IHL1" s="46"/>
      <c r="IHM1" s="46"/>
      <c r="IHN1" s="46"/>
      <c r="IHO1" s="46"/>
      <c r="IHP1" s="46"/>
      <c r="IHQ1" s="46"/>
      <c r="IHR1" s="46"/>
      <c r="IHS1" s="46"/>
      <c r="IHT1" s="46"/>
      <c r="IHU1" s="46"/>
      <c r="IHV1" s="46"/>
      <c r="IHW1" s="46"/>
      <c r="IHX1" s="46"/>
      <c r="IHY1" s="46"/>
      <c r="IHZ1" s="46"/>
      <c r="IIA1" s="46"/>
      <c r="IIB1" s="46"/>
      <c r="IIC1" s="46"/>
      <c r="IID1" s="46"/>
      <c r="IIE1" s="46"/>
      <c r="IIF1" s="46"/>
      <c r="IIG1" s="46"/>
      <c r="IIH1" s="46"/>
      <c r="III1" s="46"/>
      <c r="IIJ1" s="46"/>
      <c r="IIK1" s="46"/>
      <c r="IIL1" s="46"/>
      <c r="IIM1" s="46"/>
      <c r="IIN1" s="46"/>
      <c r="IIO1" s="46"/>
      <c r="IIP1" s="46"/>
      <c r="IIQ1" s="46"/>
      <c r="IIR1" s="46"/>
      <c r="IIS1" s="46"/>
      <c r="IIT1" s="46"/>
      <c r="IIU1" s="46"/>
      <c r="IIV1" s="46"/>
      <c r="IIW1" s="46"/>
      <c r="IIX1" s="46"/>
      <c r="IIY1" s="46"/>
      <c r="IIZ1" s="46"/>
      <c r="IJA1" s="46"/>
      <c r="IJB1" s="46"/>
      <c r="IJC1" s="46"/>
      <c r="IJD1" s="46"/>
      <c r="IJE1" s="46"/>
      <c r="IJF1" s="46"/>
      <c r="IJG1" s="46"/>
      <c r="IJH1" s="46"/>
      <c r="IJI1" s="46"/>
      <c r="IJJ1" s="46"/>
      <c r="IJK1" s="46"/>
      <c r="IJL1" s="46"/>
      <c r="IJM1" s="46"/>
      <c r="IJN1" s="46"/>
      <c r="IJO1" s="46"/>
      <c r="IJP1" s="46"/>
      <c r="IJQ1" s="46"/>
      <c r="IJR1" s="46"/>
      <c r="IJS1" s="46"/>
      <c r="IJT1" s="46"/>
      <c r="IJU1" s="46"/>
      <c r="IJV1" s="46"/>
      <c r="IJW1" s="46"/>
      <c r="IJX1" s="46"/>
      <c r="IJY1" s="46"/>
      <c r="IJZ1" s="46"/>
      <c r="IKA1" s="46"/>
      <c r="IKB1" s="46"/>
      <c r="IKC1" s="46"/>
      <c r="IKD1" s="46"/>
      <c r="IKE1" s="46"/>
      <c r="IKF1" s="46"/>
      <c r="IKG1" s="46"/>
      <c r="IKH1" s="46"/>
      <c r="IKI1" s="46"/>
      <c r="IKJ1" s="46"/>
      <c r="IKK1" s="46"/>
      <c r="IKL1" s="46"/>
      <c r="IKM1" s="46"/>
      <c r="IKN1" s="46"/>
      <c r="IKO1" s="46"/>
      <c r="IKP1" s="46"/>
      <c r="IKQ1" s="46"/>
      <c r="IKR1" s="46"/>
      <c r="IKS1" s="46"/>
      <c r="IKT1" s="46"/>
      <c r="IKU1" s="46"/>
      <c r="IKV1" s="46"/>
      <c r="IKW1" s="46"/>
      <c r="IKX1" s="46"/>
      <c r="IKY1" s="46"/>
      <c r="IKZ1" s="46"/>
      <c r="ILA1" s="46"/>
      <c r="ILB1" s="46"/>
      <c r="ILC1" s="46"/>
      <c r="ILD1" s="46"/>
      <c r="ILE1" s="46"/>
      <c r="ILF1" s="46"/>
      <c r="ILG1" s="46"/>
      <c r="ILH1" s="46"/>
      <c r="ILI1" s="46"/>
      <c r="ILJ1" s="46"/>
      <c r="ILK1" s="46"/>
      <c r="ILL1" s="46"/>
      <c r="ILM1" s="46"/>
      <c r="ILN1" s="46"/>
      <c r="ILO1" s="46"/>
      <c r="ILP1" s="46"/>
      <c r="ILQ1" s="46"/>
      <c r="ILR1" s="46"/>
      <c r="ILS1" s="46"/>
      <c r="ILT1" s="46"/>
      <c r="ILU1" s="46"/>
      <c r="ILV1" s="46"/>
      <c r="ILW1" s="46"/>
      <c r="ILX1" s="46"/>
      <c r="ILY1" s="46"/>
      <c r="ILZ1" s="46"/>
      <c r="IMA1" s="46"/>
      <c r="IMB1" s="46"/>
      <c r="IMC1" s="46"/>
      <c r="IMD1" s="46"/>
      <c r="IME1" s="46"/>
      <c r="IMF1" s="46"/>
      <c r="IMG1" s="46"/>
      <c r="IMH1" s="46"/>
      <c r="IMI1" s="46"/>
      <c r="IMJ1" s="46"/>
      <c r="IMK1" s="46"/>
      <c r="IML1" s="46"/>
      <c r="IMM1" s="46"/>
      <c r="IMN1" s="46"/>
      <c r="IMO1" s="46"/>
      <c r="IMP1" s="46"/>
      <c r="IMQ1" s="46"/>
      <c r="IMR1" s="46"/>
      <c r="IMS1" s="46"/>
      <c r="IMT1" s="46"/>
      <c r="IMU1" s="46"/>
      <c r="IMV1" s="46"/>
      <c r="IMW1" s="46"/>
      <c r="IMX1" s="46"/>
      <c r="IMY1" s="46"/>
      <c r="IMZ1" s="46"/>
      <c r="INA1" s="46"/>
      <c r="INB1" s="46"/>
      <c r="INC1" s="46"/>
      <c r="IND1" s="46"/>
      <c r="INE1" s="46"/>
      <c r="INF1" s="46"/>
      <c r="ING1" s="46"/>
      <c r="INH1" s="46"/>
      <c r="INI1" s="46"/>
      <c r="INJ1" s="46"/>
      <c r="INK1" s="46"/>
      <c r="INL1" s="46"/>
      <c r="INM1" s="46"/>
      <c r="INN1" s="46"/>
      <c r="INO1" s="46"/>
      <c r="INP1" s="46"/>
      <c r="INQ1" s="46"/>
      <c r="INR1" s="46"/>
      <c r="INS1" s="46"/>
      <c r="INT1" s="46"/>
      <c r="INU1" s="46"/>
      <c r="INV1" s="46"/>
      <c r="INW1" s="46"/>
      <c r="INX1" s="46"/>
      <c r="INY1" s="46"/>
      <c r="INZ1" s="46"/>
      <c r="IOA1" s="46"/>
      <c r="IOB1" s="46"/>
      <c r="IOC1" s="46"/>
      <c r="IOD1" s="46"/>
      <c r="IOE1" s="46"/>
      <c r="IOF1" s="46"/>
      <c r="IOG1" s="46"/>
      <c r="IOH1" s="46"/>
      <c r="IOI1" s="46"/>
      <c r="IOJ1" s="46"/>
      <c r="IOK1" s="46"/>
      <c r="IOL1" s="46"/>
      <c r="IOM1" s="46"/>
      <c r="ION1" s="46"/>
      <c r="IOO1" s="46"/>
      <c r="IOP1" s="46"/>
      <c r="IOQ1" s="46"/>
      <c r="IOR1" s="46"/>
      <c r="IOS1" s="46"/>
      <c r="IOT1" s="46"/>
      <c r="IOU1" s="46"/>
      <c r="IOV1" s="46"/>
      <c r="IOW1" s="46"/>
      <c r="IOX1" s="46"/>
      <c r="IOY1" s="46"/>
      <c r="IOZ1" s="46"/>
      <c r="IPA1" s="46"/>
      <c r="IPB1" s="46"/>
      <c r="IPC1" s="46"/>
      <c r="IPD1" s="46"/>
      <c r="IPE1" s="46"/>
      <c r="IPF1" s="46"/>
      <c r="IPG1" s="46"/>
      <c r="IPH1" s="46"/>
      <c r="IPI1" s="46"/>
      <c r="IPJ1" s="46"/>
      <c r="IPK1" s="46"/>
      <c r="IPL1" s="46"/>
      <c r="IPM1" s="46"/>
      <c r="IPN1" s="46"/>
      <c r="IPO1" s="46"/>
      <c r="IPP1" s="46"/>
      <c r="IPQ1" s="46"/>
      <c r="IPR1" s="46"/>
      <c r="IPS1" s="46"/>
      <c r="IPT1" s="46"/>
      <c r="IPU1" s="46"/>
      <c r="IPV1" s="46"/>
      <c r="IPW1" s="46"/>
      <c r="IPX1" s="46"/>
      <c r="IPY1" s="46"/>
      <c r="IPZ1" s="46"/>
      <c r="IQA1" s="46"/>
      <c r="IQB1" s="46"/>
      <c r="IQC1" s="46"/>
      <c r="IQD1" s="46"/>
      <c r="IQE1" s="46"/>
      <c r="IQF1" s="46"/>
      <c r="IQG1" s="46"/>
      <c r="IQH1" s="46"/>
      <c r="IQI1" s="46"/>
      <c r="IQJ1" s="46"/>
      <c r="IQK1" s="46"/>
      <c r="IQL1" s="46"/>
      <c r="IQM1" s="46"/>
      <c r="IQN1" s="46"/>
      <c r="IQO1" s="46"/>
      <c r="IQP1" s="46"/>
      <c r="IQQ1" s="46"/>
      <c r="IQR1" s="46"/>
      <c r="IQS1" s="46"/>
      <c r="IQT1" s="46"/>
      <c r="IQU1" s="46"/>
      <c r="IQV1" s="46"/>
      <c r="IQW1" s="46"/>
      <c r="IQX1" s="46"/>
      <c r="IQY1" s="46"/>
      <c r="IQZ1" s="46"/>
      <c r="IRA1" s="46"/>
      <c r="IRB1" s="46"/>
      <c r="IRC1" s="46"/>
      <c r="IRD1" s="46"/>
      <c r="IRE1" s="46"/>
      <c r="IRF1" s="46"/>
      <c r="IRG1" s="46"/>
      <c r="IRH1" s="46"/>
      <c r="IRI1" s="46"/>
      <c r="IRJ1" s="46"/>
      <c r="IRK1" s="46"/>
      <c r="IRL1" s="46"/>
      <c r="IRM1" s="46"/>
      <c r="IRN1" s="46"/>
      <c r="IRO1" s="46"/>
      <c r="IRP1" s="46"/>
      <c r="IRQ1" s="46"/>
      <c r="IRR1" s="46"/>
      <c r="IRS1" s="46"/>
      <c r="IRT1" s="46"/>
      <c r="IRU1" s="46"/>
      <c r="IRV1" s="46"/>
      <c r="IRW1" s="46"/>
      <c r="IRX1" s="46"/>
      <c r="IRY1" s="46"/>
      <c r="IRZ1" s="46"/>
      <c r="ISA1" s="46"/>
      <c r="ISB1" s="46"/>
      <c r="ISC1" s="46"/>
      <c r="ISD1" s="46"/>
      <c r="ISE1" s="46"/>
      <c r="ISF1" s="46"/>
      <c r="ISG1" s="46"/>
      <c r="ISH1" s="46"/>
      <c r="ISI1" s="46"/>
      <c r="ISJ1" s="46"/>
      <c r="ISK1" s="46"/>
      <c r="ISL1" s="46"/>
      <c r="ISM1" s="46"/>
      <c r="ISN1" s="46"/>
      <c r="ISO1" s="46"/>
      <c r="ISP1" s="46"/>
      <c r="ISQ1" s="46"/>
      <c r="ISR1" s="46"/>
      <c r="ISS1" s="46"/>
      <c r="IST1" s="46"/>
      <c r="ISU1" s="46"/>
      <c r="ISV1" s="46"/>
      <c r="ISW1" s="46"/>
      <c r="ISX1" s="46"/>
      <c r="ISY1" s="46"/>
      <c r="ISZ1" s="46"/>
      <c r="ITA1" s="46"/>
      <c r="ITB1" s="46"/>
      <c r="ITC1" s="46"/>
      <c r="ITD1" s="46"/>
      <c r="ITE1" s="46"/>
      <c r="ITF1" s="46"/>
      <c r="ITG1" s="46"/>
      <c r="ITH1" s="46"/>
      <c r="ITI1" s="46"/>
      <c r="ITJ1" s="46"/>
      <c r="ITK1" s="46"/>
      <c r="ITL1" s="46"/>
      <c r="ITM1" s="46"/>
      <c r="ITN1" s="46"/>
      <c r="ITO1" s="46"/>
      <c r="ITP1" s="46"/>
      <c r="ITQ1" s="46"/>
      <c r="ITR1" s="46"/>
      <c r="ITS1" s="46"/>
      <c r="ITT1" s="46"/>
      <c r="ITU1" s="46"/>
      <c r="ITV1" s="46"/>
      <c r="ITW1" s="46"/>
      <c r="ITX1" s="46"/>
      <c r="ITY1" s="46"/>
      <c r="ITZ1" s="46"/>
      <c r="IUA1" s="46"/>
      <c r="IUB1" s="46"/>
      <c r="IUC1" s="46"/>
      <c r="IUD1" s="46"/>
      <c r="IUE1" s="46"/>
      <c r="IUF1" s="46"/>
      <c r="IUG1" s="46"/>
      <c r="IUH1" s="46"/>
      <c r="IUI1" s="46"/>
      <c r="IUJ1" s="46"/>
      <c r="IUK1" s="46"/>
      <c r="IUL1" s="46"/>
      <c r="IUM1" s="46"/>
      <c r="IUN1" s="46"/>
      <c r="IUO1" s="46"/>
      <c r="IUP1" s="46"/>
      <c r="IUQ1" s="46"/>
      <c r="IUR1" s="46"/>
      <c r="IUS1" s="46"/>
      <c r="IUT1" s="46"/>
      <c r="IUU1" s="46"/>
      <c r="IUV1" s="46"/>
      <c r="IUW1" s="46"/>
      <c r="IUX1" s="46"/>
      <c r="IUY1" s="46"/>
      <c r="IUZ1" s="46"/>
      <c r="IVA1" s="46"/>
      <c r="IVB1" s="46"/>
      <c r="IVC1" s="46"/>
      <c r="IVD1" s="46"/>
      <c r="IVE1" s="46"/>
      <c r="IVF1" s="46"/>
      <c r="IVG1" s="46"/>
      <c r="IVH1" s="46"/>
      <c r="IVI1" s="46"/>
      <c r="IVJ1" s="46"/>
      <c r="IVK1" s="46"/>
      <c r="IVL1" s="46"/>
      <c r="IVM1" s="46"/>
      <c r="IVN1" s="46"/>
      <c r="IVO1" s="46"/>
      <c r="IVP1" s="46"/>
      <c r="IVQ1" s="46"/>
      <c r="IVR1" s="46"/>
      <c r="IVS1" s="46"/>
      <c r="IVT1" s="46"/>
      <c r="IVU1" s="46"/>
      <c r="IVV1" s="46"/>
      <c r="IVW1" s="46"/>
      <c r="IVX1" s="46"/>
      <c r="IVY1" s="46"/>
      <c r="IVZ1" s="46"/>
      <c r="IWA1" s="46"/>
      <c r="IWB1" s="46"/>
      <c r="IWC1" s="46"/>
      <c r="IWD1" s="46"/>
      <c r="IWE1" s="46"/>
      <c r="IWF1" s="46"/>
      <c r="IWG1" s="46"/>
      <c r="IWH1" s="46"/>
      <c r="IWI1" s="46"/>
      <c r="IWJ1" s="46"/>
      <c r="IWK1" s="46"/>
      <c r="IWL1" s="46"/>
      <c r="IWM1" s="46"/>
      <c r="IWN1" s="46"/>
      <c r="IWO1" s="46"/>
      <c r="IWP1" s="46"/>
      <c r="IWQ1" s="46"/>
      <c r="IWR1" s="46"/>
      <c r="IWS1" s="46"/>
      <c r="IWT1" s="46"/>
      <c r="IWU1" s="46"/>
      <c r="IWV1" s="46"/>
      <c r="IWW1" s="46"/>
      <c r="IWX1" s="46"/>
      <c r="IWY1" s="46"/>
      <c r="IWZ1" s="46"/>
      <c r="IXA1" s="46"/>
      <c r="IXB1" s="46"/>
      <c r="IXC1" s="46"/>
      <c r="IXD1" s="46"/>
      <c r="IXE1" s="46"/>
      <c r="IXF1" s="46"/>
      <c r="IXG1" s="46"/>
      <c r="IXH1" s="46"/>
      <c r="IXI1" s="46"/>
      <c r="IXJ1" s="46"/>
      <c r="IXK1" s="46"/>
      <c r="IXL1" s="46"/>
      <c r="IXM1" s="46"/>
      <c r="IXN1" s="46"/>
      <c r="IXO1" s="46"/>
      <c r="IXP1" s="46"/>
      <c r="IXQ1" s="46"/>
      <c r="IXR1" s="46"/>
      <c r="IXS1" s="46"/>
      <c r="IXT1" s="46"/>
      <c r="IXU1" s="46"/>
      <c r="IXV1" s="46"/>
      <c r="IXW1" s="46"/>
      <c r="IXX1" s="46"/>
      <c r="IXY1" s="46"/>
      <c r="IXZ1" s="46"/>
      <c r="IYA1" s="46"/>
      <c r="IYB1" s="46"/>
      <c r="IYC1" s="46"/>
      <c r="IYD1" s="46"/>
      <c r="IYE1" s="46"/>
      <c r="IYF1" s="46"/>
      <c r="IYG1" s="46"/>
      <c r="IYH1" s="46"/>
      <c r="IYI1" s="46"/>
      <c r="IYJ1" s="46"/>
      <c r="IYK1" s="46"/>
      <c r="IYL1" s="46"/>
      <c r="IYM1" s="46"/>
      <c r="IYN1" s="46"/>
      <c r="IYO1" s="46"/>
      <c r="IYP1" s="46"/>
      <c r="IYQ1" s="46"/>
      <c r="IYR1" s="46"/>
      <c r="IYS1" s="46"/>
      <c r="IYT1" s="46"/>
      <c r="IYU1" s="46"/>
      <c r="IYV1" s="46"/>
      <c r="IYW1" s="46"/>
      <c r="IYX1" s="46"/>
      <c r="IYY1" s="46"/>
      <c r="IYZ1" s="46"/>
      <c r="IZA1" s="46"/>
      <c r="IZB1" s="46"/>
      <c r="IZC1" s="46"/>
      <c r="IZD1" s="46"/>
      <c r="IZE1" s="46"/>
      <c r="IZF1" s="46"/>
      <c r="IZG1" s="46"/>
      <c r="IZH1" s="46"/>
      <c r="IZI1" s="46"/>
      <c r="IZJ1" s="46"/>
      <c r="IZK1" s="46"/>
      <c r="IZL1" s="46"/>
      <c r="IZM1" s="46"/>
      <c r="IZN1" s="46"/>
      <c r="IZO1" s="46"/>
      <c r="IZP1" s="46"/>
      <c r="IZQ1" s="46"/>
      <c r="IZR1" s="46"/>
      <c r="IZS1" s="46"/>
      <c r="IZT1" s="46"/>
      <c r="IZU1" s="46"/>
      <c r="IZV1" s="46"/>
      <c r="IZW1" s="46"/>
      <c r="IZX1" s="46"/>
      <c r="IZY1" s="46"/>
      <c r="IZZ1" s="46"/>
      <c r="JAA1" s="46"/>
      <c r="JAB1" s="46"/>
      <c r="JAC1" s="46"/>
      <c r="JAD1" s="46"/>
      <c r="JAE1" s="46"/>
      <c r="JAF1" s="46"/>
      <c r="JAG1" s="46"/>
      <c r="JAH1" s="46"/>
      <c r="JAI1" s="46"/>
      <c r="JAJ1" s="46"/>
      <c r="JAK1" s="46"/>
      <c r="JAL1" s="46"/>
      <c r="JAM1" s="46"/>
      <c r="JAN1" s="46"/>
      <c r="JAO1" s="46"/>
      <c r="JAP1" s="46"/>
      <c r="JAQ1" s="46"/>
      <c r="JAR1" s="46"/>
      <c r="JAS1" s="46"/>
      <c r="JAT1" s="46"/>
      <c r="JAU1" s="46"/>
      <c r="JAV1" s="46"/>
      <c r="JAW1" s="46"/>
      <c r="JAX1" s="46"/>
      <c r="JAY1" s="46"/>
      <c r="JAZ1" s="46"/>
      <c r="JBA1" s="46"/>
      <c r="JBB1" s="46"/>
      <c r="JBC1" s="46"/>
      <c r="JBD1" s="46"/>
      <c r="JBE1" s="46"/>
      <c r="JBF1" s="46"/>
      <c r="JBG1" s="46"/>
      <c r="JBH1" s="46"/>
      <c r="JBI1" s="46"/>
      <c r="JBJ1" s="46"/>
      <c r="JBK1" s="46"/>
      <c r="JBL1" s="46"/>
      <c r="JBM1" s="46"/>
      <c r="JBN1" s="46"/>
      <c r="JBO1" s="46"/>
      <c r="JBP1" s="46"/>
      <c r="JBQ1" s="46"/>
      <c r="JBR1" s="46"/>
      <c r="JBS1" s="46"/>
      <c r="JBT1" s="46"/>
      <c r="JBU1" s="46"/>
      <c r="JBV1" s="46"/>
      <c r="JBW1" s="46"/>
      <c r="JBX1" s="46"/>
      <c r="JBY1" s="46"/>
      <c r="JBZ1" s="46"/>
      <c r="JCA1" s="46"/>
      <c r="JCB1" s="46"/>
      <c r="JCC1" s="46"/>
      <c r="JCD1" s="46"/>
      <c r="JCE1" s="46"/>
      <c r="JCF1" s="46"/>
      <c r="JCG1" s="46"/>
      <c r="JCH1" s="46"/>
      <c r="JCI1" s="46"/>
      <c r="JCJ1" s="46"/>
      <c r="JCK1" s="46"/>
      <c r="JCL1" s="46"/>
      <c r="JCM1" s="46"/>
      <c r="JCN1" s="46"/>
      <c r="JCO1" s="46"/>
      <c r="JCP1" s="46"/>
      <c r="JCQ1" s="46"/>
      <c r="JCR1" s="46"/>
      <c r="JCS1" s="46"/>
      <c r="JCT1" s="46"/>
      <c r="JCU1" s="46"/>
      <c r="JCV1" s="46"/>
      <c r="JCW1" s="46"/>
      <c r="JCX1" s="46"/>
      <c r="JCY1" s="46"/>
      <c r="JCZ1" s="46"/>
      <c r="JDA1" s="46"/>
      <c r="JDB1" s="46"/>
      <c r="JDC1" s="46"/>
      <c r="JDD1" s="46"/>
      <c r="JDE1" s="46"/>
      <c r="JDF1" s="46"/>
      <c r="JDG1" s="46"/>
      <c r="JDH1" s="46"/>
      <c r="JDI1" s="46"/>
      <c r="JDJ1" s="46"/>
      <c r="JDK1" s="46"/>
      <c r="JDL1" s="46"/>
      <c r="JDM1" s="46"/>
      <c r="JDN1" s="46"/>
      <c r="JDO1" s="46"/>
      <c r="JDP1" s="46"/>
      <c r="JDQ1" s="46"/>
      <c r="JDR1" s="46"/>
      <c r="JDS1" s="46"/>
      <c r="JDT1" s="46"/>
      <c r="JDU1" s="46"/>
      <c r="JDV1" s="46"/>
      <c r="JDW1" s="46"/>
      <c r="JDX1" s="46"/>
      <c r="JDY1" s="46"/>
      <c r="JDZ1" s="46"/>
      <c r="JEA1" s="46"/>
      <c r="JEB1" s="46"/>
      <c r="JEC1" s="46"/>
      <c r="JED1" s="46"/>
      <c r="JEE1" s="46"/>
      <c r="JEF1" s="46"/>
      <c r="JEG1" s="46"/>
      <c r="JEH1" s="46"/>
      <c r="JEI1" s="46"/>
      <c r="JEJ1" s="46"/>
      <c r="JEK1" s="46"/>
      <c r="JEL1" s="46"/>
      <c r="JEM1" s="46"/>
      <c r="JEN1" s="46"/>
      <c r="JEO1" s="46"/>
      <c r="JEP1" s="46"/>
      <c r="JEQ1" s="46"/>
      <c r="JER1" s="46"/>
      <c r="JES1" s="46"/>
      <c r="JET1" s="46"/>
      <c r="JEU1" s="46"/>
      <c r="JEV1" s="46"/>
      <c r="JEW1" s="46"/>
      <c r="JEX1" s="46"/>
      <c r="JEY1" s="46"/>
      <c r="JEZ1" s="46"/>
      <c r="JFA1" s="46"/>
      <c r="JFB1" s="46"/>
      <c r="JFC1" s="46"/>
      <c r="JFD1" s="46"/>
      <c r="JFE1" s="46"/>
      <c r="JFF1" s="46"/>
      <c r="JFG1" s="46"/>
      <c r="JFH1" s="46"/>
      <c r="JFI1" s="46"/>
      <c r="JFJ1" s="46"/>
      <c r="JFK1" s="46"/>
      <c r="JFL1" s="46"/>
      <c r="JFM1" s="46"/>
      <c r="JFN1" s="46"/>
      <c r="JFO1" s="46"/>
      <c r="JFP1" s="46"/>
      <c r="JFQ1" s="46"/>
      <c r="JFR1" s="46"/>
      <c r="JFS1" s="46"/>
      <c r="JFT1" s="46"/>
      <c r="JFU1" s="46"/>
      <c r="JFV1" s="46"/>
      <c r="JFW1" s="46"/>
      <c r="JFX1" s="46"/>
      <c r="JFY1" s="46"/>
      <c r="JFZ1" s="46"/>
      <c r="JGA1" s="46"/>
      <c r="JGB1" s="46"/>
      <c r="JGC1" s="46"/>
      <c r="JGD1" s="46"/>
      <c r="JGE1" s="46"/>
      <c r="JGF1" s="46"/>
      <c r="JGG1" s="46"/>
      <c r="JGH1" s="46"/>
      <c r="JGI1" s="46"/>
      <c r="JGJ1" s="46"/>
      <c r="JGK1" s="46"/>
      <c r="JGL1" s="46"/>
      <c r="JGM1" s="46"/>
      <c r="JGN1" s="46"/>
      <c r="JGO1" s="46"/>
      <c r="JGP1" s="46"/>
      <c r="JGQ1" s="46"/>
      <c r="JGR1" s="46"/>
      <c r="JGS1" s="46"/>
      <c r="JGT1" s="46"/>
      <c r="JGU1" s="46"/>
      <c r="JGV1" s="46"/>
      <c r="JGW1" s="46"/>
      <c r="JGX1" s="46"/>
      <c r="JGY1" s="46"/>
      <c r="JGZ1" s="46"/>
      <c r="JHA1" s="46"/>
      <c r="JHB1" s="46"/>
      <c r="JHC1" s="46"/>
      <c r="JHD1" s="46"/>
      <c r="JHE1" s="46"/>
      <c r="JHF1" s="46"/>
      <c r="JHG1" s="46"/>
      <c r="JHH1" s="46"/>
      <c r="JHI1" s="46"/>
      <c r="JHJ1" s="46"/>
      <c r="JHK1" s="46"/>
      <c r="JHL1" s="46"/>
      <c r="JHM1" s="46"/>
      <c r="JHN1" s="46"/>
      <c r="JHO1" s="46"/>
      <c r="JHP1" s="46"/>
      <c r="JHQ1" s="46"/>
      <c r="JHR1" s="46"/>
      <c r="JHS1" s="46"/>
      <c r="JHT1" s="46"/>
      <c r="JHU1" s="46"/>
      <c r="JHV1" s="46"/>
      <c r="JHW1" s="46"/>
      <c r="JHX1" s="46"/>
      <c r="JHY1" s="46"/>
      <c r="JHZ1" s="46"/>
      <c r="JIA1" s="46"/>
      <c r="JIB1" s="46"/>
      <c r="JIC1" s="46"/>
      <c r="JID1" s="46"/>
      <c r="JIE1" s="46"/>
      <c r="JIF1" s="46"/>
      <c r="JIG1" s="46"/>
      <c r="JIH1" s="46"/>
      <c r="JII1" s="46"/>
      <c r="JIJ1" s="46"/>
      <c r="JIK1" s="46"/>
      <c r="JIL1" s="46"/>
      <c r="JIM1" s="46"/>
      <c r="JIN1" s="46"/>
      <c r="JIO1" s="46"/>
      <c r="JIP1" s="46"/>
      <c r="JIQ1" s="46"/>
      <c r="JIR1" s="46"/>
      <c r="JIS1" s="46"/>
      <c r="JIT1" s="46"/>
      <c r="JIU1" s="46"/>
      <c r="JIV1" s="46"/>
      <c r="JIW1" s="46"/>
      <c r="JIX1" s="46"/>
      <c r="JIY1" s="46"/>
      <c r="JIZ1" s="46"/>
      <c r="JJA1" s="46"/>
      <c r="JJB1" s="46"/>
      <c r="JJC1" s="46"/>
      <c r="JJD1" s="46"/>
      <c r="JJE1" s="46"/>
      <c r="JJF1" s="46"/>
      <c r="JJG1" s="46"/>
      <c r="JJH1" s="46"/>
      <c r="JJI1" s="46"/>
      <c r="JJJ1" s="46"/>
      <c r="JJK1" s="46"/>
      <c r="JJL1" s="46"/>
      <c r="JJM1" s="46"/>
      <c r="JJN1" s="46"/>
      <c r="JJO1" s="46"/>
      <c r="JJP1" s="46"/>
      <c r="JJQ1" s="46"/>
      <c r="JJR1" s="46"/>
      <c r="JJS1" s="46"/>
      <c r="JJT1" s="46"/>
      <c r="JJU1" s="46"/>
      <c r="JJV1" s="46"/>
      <c r="JJW1" s="46"/>
      <c r="JJX1" s="46"/>
      <c r="JJY1" s="46"/>
      <c r="JJZ1" s="46"/>
      <c r="JKA1" s="46"/>
      <c r="JKB1" s="46"/>
      <c r="JKC1" s="46"/>
      <c r="JKD1" s="46"/>
      <c r="JKE1" s="46"/>
      <c r="JKF1" s="46"/>
      <c r="JKG1" s="46"/>
      <c r="JKH1" s="46"/>
      <c r="JKI1" s="46"/>
      <c r="JKJ1" s="46"/>
      <c r="JKK1" s="46"/>
      <c r="JKL1" s="46"/>
      <c r="JKM1" s="46"/>
      <c r="JKN1" s="46"/>
      <c r="JKO1" s="46"/>
      <c r="JKP1" s="46"/>
      <c r="JKQ1" s="46"/>
      <c r="JKR1" s="46"/>
      <c r="JKS1" s="46"/>
      <c r="JKT1" s="46"/>
      <c r="JKU1" s="46"/>
      <c r="JKV1" s="46"/>
      <c r="JKW1" s="46"/>
      <c r="JKX1" s="46"/>
      <c r="JKY1" s="46"/>
      <c r="JKZ1" s="46"/>
      <c r="JLA1" s="46"/>
      <c r="JLB1" s="46"/>
      <c r="JLC1" s="46"/>
      <c r="JLD1" s="46"/>
      <c r="JLE1" s="46"/>
      <c r="JLF1" s="46"/>
      <c r="JLG1" s="46"/>
      <c r="JLH1" s="46"/>
      <c r="JLI1" s="46"/>
      <c r="JLJ1" s="46"/>
      <c r="JLK1" s="46"/>
      <c r="JLL1" s="46"/>
      <c r="JLM1" s="46"/>
      <c r="JLN1" s="46"/>
      <c r="JLO1" s="46"/>
      <c r="JLP1" s="46"/>
      <c r="JLQ1" s="46"/>
      <c r="JLR1" s="46"/>
      <c r="JLS1" s="46"/>
      <c r="JLT1" s="46"/>
      <c r="JLU1" s="46"/>
      <c r="JLV1" s="46"/>
      <c r="JLW1" s="46"/>
      <c r="JLX1" s="46"/>
      <c r="JLY1" s="46"/>
      <c r="JLZ1" s="46"/>
      <c r="JMA1" s="46"/>
      <c r="JMB1" s="46"/>
      <c r="JMC1" s="46"/>
      <c r="JMD1" s="46"/>
      <c r="JME1" s="46"/>
      <c r="JMF1" s="46"/>
      <c r="JMG1" s="46"/>
      <c r="JMH1" s="46"/>
      <c r="JMI1" s="46"/>
      <c r="JMJ1" s="46"/>
      <c r="JMK1" s="46"/>
      <c r="JML1" s="46"/>
      <c r="JMM1" s="46"/>
      <c r="JMN1" s="46"/>
      <c r="JMO1" s="46"/>
      <c r="JMP1" s="46"/>
      <c r="JMQ1" s="46"/>
      <c r="JMR1" s="46"/>
      <c r="JMS1" s="46"/>
      <c r="JMT1" s="46"/>
      <c r="JMU1" s="46"/>
      <c r="JMV1" s="46"/>
      <c r="JMW1" s="46"/>
      <c r="JMX1" s="46"/>
      <c r="JMY1" s="46"/>
      <c r="JMZ1" s="46"/>
      <c r="JNA1" s="46"/>
      <c r="JNB1" s="46"/>
      <c r="JNC1" s="46"/>
      <c r="JND1" s="46"/>
      <c r="JNE1" s="46"/>
      <c r="JNF1" s="46"/>
      <c r="JNG1" s="46"/>
      <c r="JNH1" s="46"/>
      <c r="JNI1" s="46"/>
      <c r="JNJ1" s="46"/>
      <c r="JNK1" s="46"/>
      <c r="JNL1" s="46"/>
      <c r="JNM1" s="46"/>
      <c r="JNN1" s="46"/>
      <c r="JNO1" s="46"/>
      <c r="JNP1" s="46"/>
      <c r="JNQ1" s="46"/>
      <c r="JNR1" s="46"/>
      <c r="JNS1" s="46"/>
      <c r="JNT1" s="46"/>
      <c r="JNU1" s="46"/>
      <c r="JNV1" s="46"/>
      <c r="JNW1" s="46"/>
      <c r="JNX1" s="46"/>
      <c r="JNY1" s="46"/>
      <c r="JNZ1" s="46"/>
      <c r="JOA1" s="46"/>
      <c r="JOB1" s="46"/>
      <c r="JOC1" s="46"/>
      <c r="JOD1" s="46"/>
      <c r="JOE1" s="46"/>
      <c r="JOF1" s="46"/>
      <c r="JOG1" s="46"/>
      <c r="JOH1" s="46"/>
      <c r="JOI1" s="46"/>
      <c r="JOJ1" s="46"/>
      <c r="JOK1" s="46"/>
      <c r="JOL1" s="46"/>
      <c r="JOM1" s="46"/>
      <c r="JON1" s="46"/>
      <c r="JOO1" s="46"/>
      <c r="JOP1" s="46"/>
      <c r="JOQ1" s="46"/>
      <c r="JOR1" s="46"/>
      <c r="JOS1" s="46"/>
      <c r="JOT1" s="46"/>
      <c r="JOU1" s="46"/>
      <c r="JOV1" s="46"/>
      <c r="JOW1" s="46"/>
      <c r="JOX1" s="46"/>
      <c r="JOY1" s="46"/>
      <c r="JOZ1" s="46"/>
      <c r="JPA1" s="46"/>
      <c r="JPB1" s="46"/>
      <c r="JPC1" s="46"/>
      <c r="JPD1" s="46"/>
      <c r="JPE1" s="46"/>
      <c r="JPF1" s="46"/>
      <c r="JPG1" s="46"/>
      <c r="JPH1" s="46"/>
      <c r="JPI1" s="46"/>
      <c r="JPJ1" s="46"/>
      <c r="JPK1" s="46"/>
      <c r="JPL1" s="46"/>
      <c r="JPM1" s="46"/>
      <c r="JPN1" s="46"/>
      <c r="JPO1" s="46"/>
      <c r="JPP1" s="46"/>
      <c r="JPQ1" s="46"/>
      <c r="JPR1" s="46"/>
      <c r="JPS1" s="46"/>
      <c r="JPT1" s="46"/>
      <c r="JPU1" s="46"/>
      <c r="JPV1" s="46"/>
      <c r="JPW1" s="46"/>
      <c r="JPX1" s="46"/>
      <c r="JPY1" s="46"/>
      <c r="JPZ1" s="46"/>
      <c r="JQA1" s="46"/>
      <c r="JQB1" s="46"/>
      <c r="JQC1" s="46"/>
      <c r="JQD1" s="46"/>
      <c r="JQE1" s="46"/>
      <c r="JQF1" s="46"/>
      <c r="JQG1" s="46"/>
      <c r="JQH1" s="46"/>
      <c r="JQI1" s="46"/>
      <c r="JQJ1" s="46"/>
      <c r="JQK1" s="46"/>
      <c r="JQL1" s="46"/>
      <c r="JQM1" s="46"/>
      <c r="JQN1" s="46"/>
      <c r="JQO1" s="46"/>
      <c r="JQP1" s="46"/>
      <c r="JQQ1" s="46"/>
      <c r="JQR1" s="46"/>
      <c r="JQS1" s="46"/>
      <c r="JQT1" s="46"/>
      <c r="JQU1" s="46"/>
      <c r="JQV1" s="46"/>
      <c r="JQW1" s="46"/>
      <c r="JQX1" s="46"/>
      <c r="JQY1" s="46"/>
      <c r="JQZ1" s="46"/>
      <c r="JRA1" s="46"/>
      <c r="JRB1" s="46"/>
      <c r="JRC1" s="46"/>
      <c r="JRD1" s="46"/>
      <c r="JRE1" s="46"/>
      <c r="JRF1" s="46"/>
      <c r="JRG1" s="46"/>
      <c r="JRH1" s="46"/>
      <c r="JRI1" s="46"/>
      <c r="JRJ1" s="46"/>
      <c r="JRK1" s="46"/>
      <c r="JRL1" s="46"/>
      <c r="JRM1" s="46"/>
      <c r="JRN1" s="46"/>
      <c r="JRO1" s="46"/>
      <c r="JRP1" s="46"/>
      <c r="JRQ1" s="46"/>
      <c r="JRR1" s="46"/>
      <c r="JRS1" s="46"/>
      <c r="JRT1" s="46"/>
      <c r="JRU1" s="46"/>
      <c r="JRV1" s="46"/>
      <c r="JRW1" s="46"/>
      <c r="JRX1" s="46"/>
      <c r="JRY1" s="46"/>
      <c r="JRZ1" s="46"/>
      <c r="JSA1" s="46"/>
      <c r="JSB1" s="46"/>
      <c r="JSC1" s="46"/>
      <c r="JSD1" s="46"/>
      <c r="JSE1" s="46"/>
      <c r="JSF1" s="46"/>
      <c r="JSG1" s="46"/>
      <c r="JSH1" s="46"/>
      <c r="JSI1" s="46"/>
      <c r="JSJ1" s="46"/>
      <c r="JSK1" s="46"/>
      <c r="JSL1" s="46"/>
      <c r="JSM1" s="46"/>
      <c r="JSN1" s="46"/>
      <c r="JSO1" s="46"/>
      <c r="JSP1" s="46"/>
      <c r="JSQ1" s="46"/>
      <c r="JSR1" s="46"/>
      <c r="JSS1" s="46"/>
      <c r="JST1" s="46"/>
      <c r="JSU1" s="46"/>
      <c r="JSV1" s="46"/>
      <c r="JSW1" s="46"/>
      <c r="JSX1" s="46"/>
      <c r="JSY1" s="46"/>
      <c r="JSZ1" s="46"/>
      <c r="JTA1" s="46"/>
      <c r="JTB1" s="46"/>
      <c r="JTC1" s="46"/>
      <c r="JTD1" s="46"/>
      <c r="JTE1" s="46"/>
      <c r="JTF1" s="46"/>
      <c r="JTG1" s="46"/>
      <c r="JTH1" s="46"/>
      <c r="JTI1" s="46"/>
      <c r="JTJ1" s="46"/>
      <c r="JTK1" s="46"/>
      <c r="JTL1" s="46"/>
      <c r="JTM1" s="46"/>
      <c r="JTN1" s="46"/>
      <c r="JTO1" s="46"/>
      <c r="JTP1" s="46"/>
      <c r="JTQ1" s="46"/>
      <c r="JTR1" s="46"/>
      <c r="JTS1" s="46"/>
      <c r="JTT1" s="46"/>
      <c r="JTU1" s="46"/>
      <c r="JTV1" s="46"/>
      <c r="JTW1" s="46"/>
      <c r="JTX1" s="46"/>
      <c r="JTY1" s="46"/>
      <c r="JTZ1" s="46"/>
      <c r="JUA1" s="46"/>
      <c r="JUB1" s="46"/>
      <c r="JUC1" s="46"/>
      <c r="JUD1" s="46"/>
      <c r="JUE1" s="46"/>
      <c r="JUF1" s="46"/>
      <c r="JUG1" s="46"/>
      <c r="JUH1" s="46"/>
      <c r="JUI1" s="46"/>
      <c r="JUJ1" s="46"/>
      <c r="JUK1" s="46"/>
      <c r="JUL1" s="46"/>
      <c r="JUM1" s="46"/>
      <c r="JUN1" s="46"/>
      <c r="JUO1" s="46"/>
      <c r="JUP1" s="46"/>
      <c r="JUQ1" s="46"/>
      <c r="JUR1" s="46"/>
      <c r="JUS1" s="46"/>
      <c r="JUT1" s="46"/>
      <c r="JUU1" s="46"/>
      <c r="JUV1" s="46"/>
      <c r="JUW1" s="46"/>
      <c r="JUX1" s="46"/>
      <c r="JUY1" s="46"/>
      <c r="JUZ1" s="46"/>
      <c r="JVA1" s="46"/>
      <c r="JVB1" s="46"/>
      <c r="JVC1" s="46"/>
      <c r="JVD1" s="46"/>
      <c r="JVE1" s="46"/>
      <c r="JVF1" s="46"/>
      <c r="JVG1" s="46"/>
      <c r="JVH1" s="46"/>
      <c r="JVI1" s="46"/>
      <c r="JVJ1" s="46"/>
      <c r="JVK1" s="46"/>
      <c r="JVL1" s="46"/>
      <c r="JVM1" s="46"/>
      <c r="JVN1" s="46"/>
      <c r="JVO1" s="46"/>
      <c r="JVP1" s="46"/>
      <c r="JVQ1" s="46"/>
      <c r="JVR1" s="46"/>
      <c r="JVS1" s="46"/>
      <c r="JVT1" s="46"/>
      <c r="JVU1" s="46"/>
      <c r="JVV1" s="46"/>
      <c r="JVW1" s="46"/>
      <c r="JVX1" s="46"/>
      <c r="JVY1" s="46"/>
      <c r="JVZ1" s="46"/>
      <c r="JWA1" s="46"/>
      <c r="JWB1" s="46"/>
      <c r="JWC1" s="46"/>
      <c r="JWD1" s="46"/>
      <c r="JWE1" s="46"/>
      <c r="JWF1" s="46"/>
      <c r="JWG1" s="46"/>
      <c r="JWH1" s="46"/>
      <c r="JWI1" s="46"/>
      <c r="JWJ1" s="46"/>
      <c r="JWK1" s="46"/>
      <c r="JWL1" s="46"/>
      <c r="JWM1" s="46"/>
      <c r="JWN1" s="46"/>
      <c r="JWO1" s="46"/>
      <c r="JWP1" s="46"/>
      <c r="JWQ1" s="46"/>
      <c r="JWR1" s="46"/>
      <c r="JWS1" s="46"/>
      <c r="JWT1" s="46"/>
      <c r="JWU1" s="46"/>
      <c r="JWV1" s="46"/>
      <c r="JWW1" s="46"/>
      <c r="JWX1" s="46"/>
      <c r="JWY1" s="46"/>
      <c r="JWZ1" s="46"/>
      <c r="JXA1" s="46"/>
      <c r="JXB1" s="46"/>
      <c r="JXC1" s="46"/>
      <c r="JXD1" s="46"/>
      <c r="JXE1" s="46"/>
      <c r="JXF1" s="46"/>
      <c r="JXG1" s="46"/>
      <c r="JXH1" s="46"/>
      <c r="JXI1" s="46"/>
      <c r="JXJ1" s="46"/>
      <c r="JXK1" s="46"/>
      <c r="JXL1" s="46"/>
      <c r="JXM1" s="46"/>
      <c r="JXN1" s="46"/>
      <c r="JXO1" s="46"/>
      <c r="JXP1" s="46"/>
      <c r="JXQ1" s="46"/>
      <c r="JXR1" s="46"/>
      <c r="JXS1" s="46"/>
      <c r="JXT1" s="46"/>
      <c r="JXU1" s="46"/>
      <c r="JXV1" s="46"/>
      <c r="JXW1" s="46"/>
      <c r="JXX1" s="46"/>
      <c r="JXY1" s="46"/>
      <c r="JXZ1" s="46"/>
      <c r="JYA1" s="46"/>
      <c r="JYB1" s="46"/>
      <c r="JYC1" s="46"/>
      <c r="JYD1" s="46"/>
      <c r="JYE1" s="46"/>
      <c r="JYF1" s="46"/>
      <c r="JYG1" s="46"/>
      <c r="JYH1" s="46"/>
      <c r="JYI1" s="46"/>
      <c r="JYJ1" s="46"/>
      <c r="JYK1" s="46"/>
      <c r="JYL1" s="46"/>
      <c r="JYM1" s="46"/>
      <c r="JYN1" s="46"/>
      <c r="JYO1" s="46"/>
      <c r="JYP1" s="46"/>
      <c r="JYQ1" s="46"/>
      <c r="JYR1" s="46"/>
      <c r="JYS1" s="46"/>
      <c r="JYT1" s="46"/>
      <c r="JYU1" s="46"/>
      <c r="JYV1" s="46"/>
      <c r="JYW1" s="46"/>
      <c r="JYX1" s="46"/>
      <c r="JYY1" s="46"/>
      <c r="JYZ1" s="46"/>
      <c r="JZA1" s="46"/>
      <c r="JZB1" s="46"/>
      <c r="JZC1" s="46"/>
      <c r="JZD1" s="46"/>
      <c r="JZE1" s="46"/>
      <c r="JZF1" s="46"/>
      <c r="JZG1" s="46"/>
      <c r="JZH1" s="46"/>
      <c r="JZI1" s="46"/>
      <c r="JZJ1" s="46"/>
      <c r="JZK1" s="46"/>
      <c r="JZL1" s="46"/>
      <c r="JZM1" s="46"/>
      <c r="JZN1" s="46"/>
      <c r="JZO1" s="46"/>
      <c r="JZP1" s="46"/>
      <c r="JZQ1" s="46"/>
      <c r="JZR1" s="46"/>
      <c r="JZS1" s="46"/>
      <c r="JZT1" s="46"/>
      <c r="JZU1" s="46"/>
      <c r="JZV1" s="46"/>
      <c r="JZW1" s="46"/>
      <c r="JZX1" s="46"/>
      <c r="JZY1" s="46"/>
      <c r="JZZ1" s="46"/>
      <c r="KAA1" s="46"/>
      <c r="KAB1" s="46"/>
      <c r="KAC1" s="46"/>
      <c r="KAD1" s="46"/>
      <c r="KAE1" s="46"/>
      <c r="KAF1" s="46"/>
      <c r="KAG1" s="46"/>
      <c r="KAH1" s="46"/>
      <c r="KAI1" s="46"/>
      <c r="KAJ1" s="46"/>
      <c r="KAK1" s="46"/>
      <c r="KAL1" s="46"/>
      <c r="KAM1" s="46"/>
      <c r="KAN1" s="46"/>
      <c r="KAO1" s="46"/>
      <c r="KAP1" s="46"/>
      <c r="KAQ1" s="46"/>
      <c r="KAR1" s="46"/>
      <c r="KAS1" s="46"/>
      <c r="KAT1" s="46"/>
      <c r="KAU1" s="46"/>
      <c r="KAV1" s="46"/>
      <c r="KAW1" s="46"/>
      <c r="KAX1" s="46"/>
      <c r="KAY1" s="46"/>
      <c r="KAZ1" s="46"/>
      <c r="KBA1" s="46"/>
      <c r="KBB1" s="46"/>
      <c r="KBC1" s="46"/>
      <c r="KBD1" s="46"/>
      <c r="KBE1" s="46"/>
      <c r="KBF1" s="46"/>
      <c r="KBG1" s="46"/>
      <c r="KBH1" s="46"/>
      <c r="KBI1" s="46"/>
      <c r="KBJ1" s="46"/>
      <c r="KBK1" s="46"/>
      <c r="KBL1" s="46"/>
      <c r="KBM1" s="46"/>
      <c r="KBN1" s="46"/>
      <c r="KBO1" s="46"/>
      <c r="KBP1" s="46"/>
      <c r="KBQ1" s="46"/>
      <c r="KBR1" s="46"/>
      <c r="KBS1" s="46"/>
      <c r="KBT1" s="46"/>
      <c r="KBU1" s="46"/>
      <c r="KBV1" s="46"/>
      <c r="KBW1" s="46"/>
      <c r="KBX1" s="46"/>
      <c r="KBY1" s="46"/>
      <c r="KBZ1" s="46"/>
      <c r="KCA1" s="46"/>
      <c r="KCB1" s="46"/>
      <c r="KCC1" s="46"/>
      <c r="KCD1" s="46"/>
      <c r="KCE1" s="46"/>
      <c r="KCF1" s="46"/>
      <c r="KCG1" s="46"/>
      <c r="KCH1" s="46"/>
      <c r="KCI1" s="46"/>
      <c r="KCJ1" s="46"/>
      <c r="KCK1" s="46"/>
      <c r="KCL1" s="46"/>
      <c r="KCM1" s="46"/>
      <c r="KCN1" s="46"/>
      <c r="KCO1" s="46"/>
      <c r="KCP1" s="46"/>
      <c r="KCQ1" s="46"/>
      <c r="KCR1" s="46"/>
      <c r="KCS1" s="46"/>
      <c r="KCT1" s="46"/>
      <c r="KCU1" s="46"/>
      <c r="KCV1" s="46"/>
      <c r="KCW1" s="46"/>
      <c r="KCX1" s="46"/>
      <c r="KCY1" s="46"/>
      <c r="KCZ1" s="46"/>
      <c r="KDA1" s="46"/>
      <c r="KDB1" s="46"/>
      <c r="KDC1" s="46"/>
      <c r="KDD1" s="46"/>
      <c r="KDE1" s="46"/>
      <c r="KDF1" s="46"/>
      <c r="KDG1" s="46"/>
      <c r="KDH1" s="46"/>
      <c r="KDI1" s="46"/>
      <c r="KDJ1" s="46"/>
      <c r="KDK1" s="46"/>
      <c r="KDL1" s="46"/>
      <c r="KDM1" s="46"/>
      <c r="KDN1" s="46"/>
      <c r="KDO1" s="46"/>
      <c r="KDP1" s="46"/>
      <c r="KDQ1" s="46"/>
      <c r="KDR1" s="46"/>
      <c r="KDS1" s="46"/>
      <c r="KDT1" s="46"/>
      <c r="KDU1" s="46"/>
      <c r="KDV1" s="46"/>
      <c r="KDW1" s="46"/>
      <c r="KDX1" s="46"/>
      <c r="KDY1" s="46"/>
      <c r="KDZ1" s="46"/>
      <c r="KEA1" s="46"/>
      <c r="KEB1" s="46"/>
      <c r="KEC1" s="46"/>
      <c r="KED1" s="46"/>
      <c r="KEE1" s="46"/>
      <c r="KEF1" s="46"/>
      <c r="KEG1" s="46"/>
      <c r="KEH1" s="46"/>
      <c r="KEI1" s="46"/>
      <c r="KEJ1" s="46"/>
      <c r="KEK1" s="46"/>
      <c r="KEL1" s="46"/>
      <c r="KEM1" s="46"/>
      <c r="KEN1" s="46"/>
      <c r="KEO1" s="46"/>
      <c r="KEP1" s="46"/>
      <c r="KEQ1" s="46"/>
      <c r="KER1" s="46"/>
      <c r="KES1" s="46"/>
      <c r="KET1" s="46"/>
      <c r="KEU1" s="46"/>
      <c r="KEV1" s="46"/>
      <c r="KEW1" s="46"/>
      <c r="KEX1" s="46"/>
      <c r="KEY1" s="46"/>
      <c r="KEZ1" s="46"/>
      <c r="KFA1" s="46"/>
      <c r="KFB1" s="46"/>
      <c r="KFC1" s="46"/>
      <c r="KFD1" s="46"/>
      <c r="KFE1" s="46"/>
      <c r="KFF1" s="46"/>
      <c r="KFG1" s="46"/>
      <c r="KFH1" s="46"/>
      <c r="KFI1" s="46"/>
      <c r="KFJ1" s="46"/>
      <c r="KFK1" s="46"/>
      <c r="KFL1" s="46"/>
      <c r="KFM1" s="46"/>
      <c r="KFN1" s="46"/>
      <c r="KFO1" s="46"/>
      <c r="KFP1" s="46"/>
      <c r="KFQ1" s="46"/>
      <c r="KFR1" s="46"/>
      <c r="KFS1" s="46"/>
      <c r="KFT1" s="46"/>
      <c r="KFU1" s="46"/>
      <c r="KFV1" s="46"/>
      <c r="KFW1" s="46"/>
      <c r="KFX1" s="46"/>
      <c r="KFY1" s="46"/>
      <c r="KFZ1" s="46"/>
      <c r="KGA1" s="46"/>
      <c r="KGB1" s="46"/>
      <c r="KGC1" s="46"/>
      <c r="KGD1" s="46"/>
      <c r="KGE1" s="46"/>
      <c r="KGF1" s="46"/>
      <c r="KGG1" s="46"/>
      <c r="KGH1" s="46"/>
      <c r="KGI1" s="46"/>
      <c r="KGJ1" s="46"/>
      <c r="KGK1" s="46"/>
      <c r="KGL1" s="46"/>
      <c r="KGM1" s="46"/>
      <c r="KGN1" s="46"/>
      <c r="KGO1" s="46"/>
      <c r="KGP1" s="46"/>
      <c r="KGQ1" s="46"/>
      <c r="KGR1" s="46"/>
      <c r="KGS1" s="46"/>
      <c r="KGT1" s="46"/>
      <c r="KGU1" s="46"/>
      <c r="KGV1" s="46"/>
      <c r="KGW1" s="46"/>
      <c r="KGX1" s="46"/>
      <c r="KGY1" s="46"/>
      <c r="KGZ1" s="46"/>
      <c r="KHA1" s="46"/>
      <c r="KHB1" s="46"/>
      <c r="KHC1" s="46"/>
      <c r="KHD1" s="46"/>
      <c r="KHE1" s="46"/>
      <c r="KHF1" s="46"/>
      <c r="KHG1" s="46"/>
      <c r="KHH1" s="46"/>
      <c r="KHI1" s="46"/>
      <c r="KHJ1" s="46"/>
      <c r="KHK1" s="46"/>
      <c r="KHL1" s="46"/>
      <c r="KHM1" s="46"/>
      <c r="KHN1" s="46"/>
      <c r="KHO1" s="46"/>
      <c r="KHP1" s="46"/>
      <c r="KHQ1" s="46"/>
      <c r="KHR1" s="46"/>
      <c r="KHS1" s="46"/>
      <c r="KHT1" s="46"/>
      <c r="KHU1" s="46"/>
      <c r="KHV1" s="46"/>
      <c r="KHW1" s="46"/>
      <c r="KHX1" s="46"/>
      <c r="KHY1" s="46"/>
      <c r="KHZ1" s="46"/>
      <c r="KIA1" s="46"/>
      <c r="KIB1" s="46"/>
      <c r="KIC1" s="46"/>
      <c r="KID1" s="46"/>
      <c r="KIE1" s="46"/>
      <c r="KIF1" s="46"/>
      <c r="KIG1" s="46"/>
      <c r="KIH1" s="46"/>
      <c r="KII1" s="46"/>
      <c r="KIJ1" s="46"/>
      <c r="KIK1" s="46"/>
      <c r="KIL1" s="46"/>
      <c r="KIM1" s="46"/>
      <c r="KIN1" s="46"/>
      <c r="KIO1" s="46"/>
      <c r="KIP1" s="46"/>
      <c r="KIQ1" s="46"/>
      <c r="KIR1" s="46"/>
      <c r="KIS1" s="46"/>
      <c r="KIT1" s="46"/>
      <c r="KIU1" s="46"/>
      <c r="KIV1" s="46"/>
      <c r="KIW1" s="46"/>
      <c r="KIX1" s="46"/>
      <c r="KIY1" s="46"/>
      <c r="KIZ1" s="46"/>
      <c r="KJA1" s="46"/>
      <c r="KJB1" s="46"/>
      <c r="KJC1" s="46"/>
      <c r="KJD1" s="46"/>
      <c r="KJE1" s="46"/>
      <c r="KJF1" s="46"/>
      <c r="KJG1" s="46"/>
      <c r="KJH1" s="46"/>
      <c r="KJI1" s="46"/>
      <c r="KJJ1" s="46"/>
      <c r="KJK1" s="46"/>
      <c r="KJL1" s="46"/>
      <c r="KJM1" s="46"/>
      <c r="KJN1" s="46"/>
      <c r="KJO1" s="46"/>
      <c r="KJP1" s="46"/>
      <c r="KJQ1" s="46"/>
      <c r="KJR1" s="46"/>
      <c r="KJS1" s="46"/>
      <c r="KJT1" s="46"/>
      <c r="KJU1" s="46"/>
      <c r="KJV1" s="46"/>
      <c r="KJW1" s="46"/>
      <c r="KJX1" s="46"/>
      <c r="KJY1" s="46"/>
      <c r="KJZ1" s="46"/>
      <c r="KKA1" s="46"/>
      <c r="KKB1" s="46"/>
      <c r="KKC1" s="46"/>
      <c r="KKD1" s="46"/>
      <c r="KKE1" s="46"/>
      <c r="KKF1" s="46"/>
      <c r="KKG1" s="46"/>
      <c r="KKH1" s="46"/>
      <c r="KKI1" s="46"/>
      <c r="KKJ1" s="46"/>
      <c r="KKK1" s="46"/>
      <c r="KKL1" s="46"/>
      <c r="KKM1" s="46"/>
      <c r="KKN1" s="46"/>
      <c r="KKO1" s="46"/>
      <c r="KKP1" s="46"/>
      <c r="KKQ1" s="46"/>
      <c r="KKR1" s="46"/>
      <c r="KKS1" s="46"/>
      <c r="KKT1" s="46"/>
      <c r="KKU1" s="46"/>
      <c r="KKV1" s="46"/>
      <c r="KKW1" s="46"/>
      <c r="KKX1" s="46"/>
      <c r="KKY1" s="46"/>
      <c r="KKZ1" s="46"/>
      <c r="KLA1" s="46"/>
      <c r="KLB1" s="46"/>
      <c r="KLC1" s="46"/>
      <c r="KLD1" s="46"/>
      <c r="KLE1" s="46"/>
      <c r="KLF1" s="46"/>
      <c r="KLG1" s="46"/>
      <c r="KLH1" s="46"/>
      <c r="KLI1" s="46"/>
      <c r="KLJ1" s="46"/>
      <c r="KLK1" s="46"/>
      <c r="KLL1" s="46"/>
      <c r="KLM1" s="46"/>
      <c r="KLN1" s="46"/>
      <c r="KLO1" s="46"/>
      <c r="KLP1" s="46"/>
      <c r="KLQ1" s="46"/>
      <c r="KLR1" s="46"/>
      <c r="KLS1" s="46"/>
      <c r="KLT1" s="46"/>
      <c r="KLU1" s="46"/>
      <c r="KLV1" s="46"/>
      <c r="KLW1" s="46"/>
      <c r="KLX1" s="46"/>
      <c r="KLY1" s="46"/>
      <c r="KLZ1" s="46"/>
      <c r="KMA1" s="46"/>
      <c r="KMB1" s="46"/>
      <c r="KMC1" s="46"/>
      <c r="KMD1" s="46"/>
      <c r="KME1" s="46"/>
      <c r="KMF1" s="46"/>
      <c r="KMG1" s="46"/>
      <c r="KMH1" s="46"/>
      <c r="KMI1" s="46"/>
      <c r="KMJ1" s="46"/>
      <c r="KMK1" s="46"/>
      <c r="KML1" s="46"/>
      <c r="KMM1" s="46"/>
      <c r="KMN1" s="46"/>
      <c r="KMO1" s="46"/>
      <c r="KMP1" s="46"/>
      <c r="KMQ1" s="46"/>
      <c r="KMR1" s="46"/>
      <c r="KMS1" s="46"/>
      <c r="KMT1" s="46"/>
      <c r="KMU1" s="46"/>
      <c r="KMV1" s="46"/>
      <c r="KMW1" s="46"/>
      <c r="KMX1" s="46"/>
      <c r="KMY1" s="46"/>
      <c r="KMZ1" s="46"/>
      <c r="KNA1" s="46"/>
      <c r="KNB1" s="46"/>
      <c r="KNC1" s="46"/>
      <c r="KND1" s="46"/>
      <c r="KNE1" s="46"/>
      <c r="KNF1" s="46"/>
      <c r="KNG1" s="46"/>
      <c r="KNH1" s="46"/>
      <c r="KNI1" s="46"/>
      <c r="KNJ1" s="46"/>
      <c r="KNK1" s="46"/>
      <c r="KNL1" s="46"/>
      <c r="KNM1" s="46"/>
      <c r="KNN1" s="46"/>
      <c r="KNO1" s="46"/>
      <c r="KNP1" s="46"/>
      <c r="KNQ1" s="46"/>
      <c r="KNR1" s="46"/>
      <c r="KNS1" s="46"/>
      <c r="KNT1" s="46"/>
      <c r="KNU1" s="46"/>
      <c r="KNV1" s="46"/>
      <c r="KNW1" s="46"/>
      <c r="KNX1" s="46"/>
      <c r="KNY1" s="46"/>
      <c r="KNZ1" s="46"/>
      <c r="KOA1" s="46"/>
      <c r="KOB1" s="46"/>
      <c r="KOC1" s="46"/>
      <c r="KOD1" s="46"/>
      <c r="KOE1" s="46"/>
      <c r="KOF1" s="46"/>
      <c r="KOG1" s="46"/>
      <c r="KOH1" s="46"/>
      <c r="KOI1" s="46"/>
      <c r="KOJ1" s="46"/>
      <c r="KOK1" s="46"/>
      <c r="KOL1" s="46"/>
      <c r="KOM1" s="46"/>
      <c r="KON1" s="46"/>
      <c r="KOO1" s="46"/>
      <c r="KOP1" s="46"/>
      <c r="KOQ1" s="46"/>
      <c r="KOR1" s="46"/>
      <c r="KOS1" s="46"/>
      <c r="KOT1" s="46"/>
      <c r="KOU1" s="46"/>
      <c r="KOV1" s="46"/>
      <c r="KOW1" s="46"/>
      <c r="KOX1" s="46"/>
      <c r="KOY1" s="46"/>
      <c r="KOZ1" s="46"/>
      <c r="KPA1" s="46"/>
      <c r="KPB1" s="46"/>
      <c r="KPC1" s="46"/>
      <c r="KPD1" s="46"/>
      <c r="KPE1" s="46"/>
      <c r="KPF1" s="46"/>
      <c r="KPG1" s="46"/>
      <c r="KPH1" s="46"/>
      <c r="KPI1" s="46"/>
      <c r="KPJ1" s="46"/>
      <c r="KPK1" s="46"/>
      <c r="KPL1" s="46"/>
      <c r="KPM1" s="46"/>
      <c r="KPN1" s="46"/>
      <c r="KPO1" s="46"/>
      <c r="KPP1" s="46"/>
      <c r="KPQ1" s="46"/>
      <c r="KPR1" s="46"/>
      <c r="KPS1" s="46"/>
      <c r="KPT1" s="46"/>
      <c r="KPU1" s="46"/>
      <c r="KPV1" s="46"/>
      <c r="KPW1" s="46"/>
      <c r="KPX1" s="46"/>
      <c r="KPY1" s="46"/>
      <c r="KPZ1" s="46"/>
      <c r="KQA1" s="46"/>
      <c r="KQB1" s="46"/>
      <c r="KQC1" s="46"/>
      <c r="KQD1" s="46"/>
      <c r="KQE1" s="46"/>
      <c r="KQF1" s="46"/>
      <c r="KQG1" s="46"/>
      <c r="KQH1" s="46"/>
      <c r="KQI1" s="46"/>
      <c r="KQJ1" s="46"/>
      <c r="KQK1" s="46"/>
      <c r="KQL1" s="46"/>
      <c r="KQM1" s="46"/>
      <c r="KQN1" s="46"/>
      <c r="KQO1" s="46"/>
      <c r="KQP1" s="46"/>
      <c r="KQQ1" s="46"/>
      <c r="KQR1" s="46"/>
      <c r="KQS1" s="46"/>
      <c r="KQT1" s="46"/>
      <c r="KQU1" s="46"/>
      <c r="KQV1" s="46"/>
      <c r="KQW1" s="46"/>
      <c r="KQX1" s="46"/>
      <c r="KQY1" s="46"/>
      <c r="KQZ1" s="46"/>
      <c r="KRA1" s="46"/>
      <c r="KRB1" s="46"/>
      <c r="KRC1" s="46"/>
      <c r="KRD1" s="46"/>
      <c r="KRE1" s="46"/>
      <c r="KRF1" s="46"/>
      <c r="KRG1" s="46"/>
      <c r="KRH1" s="46"/>
      <c r="KRI1" s="46"/>
      <c r="KRJ1" s="46"/>
      <c r="KRK1" s="46"/>
      <c r="KRL1" s="46"/>
      <c r="KRM1" s="46"/>
      <c r="KRN1" s="46"/>
      <c r="KRO1" s="46"/>
      <c r="KRP1" s="46"/>
      <c r="KRQ1" s="46"/>
      <c r="KRR1" s="46"/>
      <c r="KRS1" s="46"/>
      <c r="KRT1" s="46"/>
      <c r="KRU1" s="46"/>
      <c r="KRV1" s="46"/>
      <c r="KRW1" s="46"/>
      <c r="KRX1" s="46"/>
      <c r="KRY1" s="46"/>
      <c r="KRZ1" s="46"/>
      <c r="KSA1" s="46"/>
      <c r="KSB1" s="46"/>
      <c r="KSC1" s="46"/>
      <c r="KSD1" s="46"/>
      <c r="KSE1" s="46"/>
      <c r="KSF1" s="46"/>
      <c r="KSG1" s="46"/>
      <c r="KSH1" s="46"/>
      <c r="KSI1" s="46"/>
      <c r="KSJ1" s="46"/>
      <c r="KSK1" s="46"/>
      <c r="KSL1" s="46"/>
      <c r="KSM1" s="46"/>
      <c r="KSN1" s="46"/>
      <c r="KSO1" s="46"/>
      <c r="KSP1" s="46"/>
      <c r="KSQ1" s="46"/>
      <c r="KSR1" s="46"/>
      <c r="KSS1" s="46"/>
      <c r="KST1" s="46"/>
      <c r="KSU1" s="46"/>
      <c r="KSV1" s="46"/>
      <c r="KSW1" s="46"/>
      <c r="KSX1" s="46"/>
      <c r="KSY1" s="46"/>
      <c r="KSZ1" s="46"/>
      <c r="KTA1" s="46"/>
      <c r="KTB1" s="46"/>
      <c r="KTC1" s="46"/>
      <c r="KTD1" s="46"/>
      <c r="KTE1" s="46"/>
      <c r="KTF1" s="46"/>
      <c r="KTG1" s="46"/>
      <c r="KTH1" s="46"/>
      <c r="KTI1" s="46"/>
      <c r="KTJ1" s="46"/>
      <c r="KTK1" s="46"/>
      <c r="KTL1" s="46"/>
      <c r="KTM1" s="46"/>
      <c r="KTN1" s="46"/>
      <c r="KTO1" s="46"/>
      <c r="KTP1" s="46"/>
      <c r="KTQ1" s="46"/>
      <c r="KTR1" s="46"/>
      <c r="KTS1" s="46"/>
      <c r="KTT1" s="46"/>
      <c r="KTU1" s="46"/>
      <c r="KTV1" s="46"/>
      <c r="KTW1" s="46"/>
      <c r="KTX1" s="46"/>
      <c r="KTY1" s="46"/>
      <c r="KTZ1" s="46"/>
      <c r="KUA1" s="46"/>
      <c r="KUB1" s="46"/>
      <c r="KUC1" s="46"/>
      <c r="KUD1" s="46"/>
      <c r="KUE1" s="46"/>
      <c r="KUF1" s="46"/>
      <c r="KUG1" s="46"/>
      <c r="KUH1" s="46"/>
      <c r="KUI1" s="46"/>
      <c r="KUJ1" s="46"/>
      <c r="KUK1" s="46"/>
      <c r="KUL1" s="46"/>
      <c r="KUM1" s="46"/>
      <c r="KUN1" s="46"/>
      <c r="KUO1" s="46"/>
      <c r="KUP1" s="46"/>
      <c r="KUQ1" s="46"/>
      <c r="KUR1" s="46"/>
      <c r="KUS1" s="46"/>
      <c r="KUT1" s="46"/>
      <c r="KUU1" s="46"/>
      <c r="KUV1" s="46"/>
      <c r="KUW1" s="46"/>
      <c r="KUX1" s="46"/>
      <c r="KUY1" s="46"/>
      <c r="KUZ1" s="46"/>
      <c r="KVA1" s="46"/>
      <c r="KVB1" s="46"/>
      <c r="KVC1" s="46"/>
      <c r="KVD1" s="46"/>
      <c r="KVE1" s="46"/>
      <c r="KVF1" s="46"/>
      <c r="KVG1" s="46"/>
      <c r="KVH1" s="46"/>
      <c r="KVI1" s="46"/>
      <c r="KVJ1" s="46"/>
      <c r="KVK1" s="46"/>
      <c r="KVL1" s="46"/>
      <c r="KVM1" s="46"/>
      <c r="KVN1" s="46"/>
      <c r="KVO1" s="46"/>
      <c r="KVP1" s="46"/>
      <c r="KVQ1" s="46"/>
      <c r="KVR1" s="46"/>
      <c r="KVS1" s="46"/>
      <c r="KVT1" s="46"/>
      <c r="KVU1" s="46"/>
      <c r="KVV1" s="46"/>
      <c r="KVW1" s="46"/>
      <c r="KVX1" s="46"/>
      <c r="KVY1" s="46"/>
      <c r="KVZ1" s="46"/>
      <c r="KWA1" s="46"/>
      <c r="KWB1" s="46"/>
      <c r="KWC1" s="46"/>
      <c r="KWD1" s="46"/>
      <c r="KWE1" s="46"/>
      <c r="KWF1" s="46"/>
      <c r="KWG1" s="46"/>
      <c r="KWH1" s="46"/>
      <c r="KWI1" s="46"/>
      <c r="KWJ1" s="46"/>
      <c r="KWK1" s="46"/>
      <c r="KWL1" s="46"/>
      <c r="KWM1" s="46"/>
      <c r="KWN1" s="46"/>
      <c r="KWO1" s="46"/>
      <c r="KWP1" s="46"/>
      <c r="KWQ1" s="46"/>
      <c r="KWR1" s="46"/>
      <c r="KWS1" s="46"/>
      <c r="KWT1" s="46"/>
      <c r="KWU1" s="46"/>
      <c r="KWV1" s="46"/>
      <c r="KWW1" s="46"/>
      <c r="KWX1" s="46"/>
      <c r="KWY1" s="46"/>
      <c r="KWZ1" s="46"/>
      <c r="KXA1" s="46"/>
      <c r="KXB1" s="46"/>
      <c r="KXC1" s="46"/>
      <c r="KXD1" s="46"/>
      <c r="KXE1" s="46"/>
      <c r="KXF1" s="46"/>
      <c r="KXG1" s="46"/>
      <c r="KXH1" s="46"/>
      <c r="KXI1" s="46"/>
      <c r="KXJ1" s="46"/>
      <c r="KXK1" s="46"/>
      <c r="KXL1" s="46"/>
      <c r="KXM1" s="46"/>
      <c r="KXN1" s="46"/>
      <c r="KXO1" s="46"/>
      <c r="KXP1" s="46"/>
      <c r="KXQ1" s="46"/>
      <c r="KXR1" s="46"/>
      <c r="KXS1" s="46"/>
      <c r="KXT1" s="46"/>
      <c r="KXU1" s="46"/>
      <c r="KXV1" s="46"/>
      <c r="KXW1" s="46"/>
      <c r="KXX1" s="46"/>
      <c r="KXY1" s="46"/>
      <c r="KXZ1" s="46"/>
      <c r="KYA1" s="46"/>
      <c r="KYB1" s="46"/>
      <c r="KYC1" s="46"/>
      <c r="KYD1" s="46"/>
      <c r="KYE1" s="46"/>
      <c r="KYF1" s="46"/>
      <c r="KYG1" s="46"/>
      <c r="KYH1" s="46"/>
      <c r="KYI1" s="46"/>
      <c r="KYJ1" s="46"/>
      <c r="KYK1" s="46"/>
      <c r="KYL1" s="46"/>
      <c r="KYM1" s="46"/>
      <c r="KYN1" s="46"/>
      <c r="KYO1" s="46"/>
      <c r="KYP1" s="46"/>
      <c r="KYQ1" s="46"/>
      <c r="KYR1" s="46"/>
      <c r="KYS1" s="46"/>
      <c r="KYT1" s="46"/>
      <c r="KYU1" s="46"/>
      <c r="KYV1" s="46"/>
      <c r="KYW1" s="46"/>
      <c r="KYX1" s="46"/>
      <c r="KYY1" s="46"/>
      <c r="KYZ1" s="46"/>
      <c r="KZA1" s="46"/>
      <c r="KZB1" s="46"/>
      <c r="KZC1" s="46"/>
      <c r="KZD1" s="46"/>
      <c r="KZE1" s="46"/>
      <c r="KZF1" s="46"/>
      <c r="KZG1" s="46"/>
      <c r="KZH1" s="46"/>
      <c r="KZI1" s="46"/>
      <c r="KZJ1" s="46"/>
      <c r="KZK1" s="46"/>
      <c r="KZL1" s="46"/>
      <c r="KZM1" s="46"/>
      <c r="KZN1" s="46"/>
      <c r="KZO1" s="46"/>
      <c r="KZP1" s="46"/>
      <c r="KZQ1" s="46"/>
      <c r="KZR1" s="46"/>
      <c r="KZS1" s="46"/>
      <c r="KZT1" s="46"/>
      <c r="KZU1" s="46"/>
      <c r="KZV1" s="46"/>
      <c r="KZW1" s="46"/>
      <c r="KZX1" s="46"/>
      <c r="KZY1" s="46"/>
      <c r="KZZ1" s="46"/>
      <c r="LAA1" s="46"/>
      <c r="LAB1" s="46"/>
      <c r="LAC1" s="46"/>
      <c r="LAD1" s="46"/>
      <c r="LAE1" s="46"/>
      <c r="LAF1" s="46"/>
      <c r="LAG1" s="46"/>
      <c r="LAH1" s="46"/>
      <c r="LAI1" s="46"/>
      <c r="LAJ1" s="46"/>
      <c r="LAK1" s="46"/>
      <c r="LAL1" s="46"/>
      <c r="LAM1" s="46"/>
      <c r="LAN1" s="46"/>
      <c r="LAO1" s="46"/>
      <c r="LAP1" s="46"/>
      <c r="LAQ1" s="46"/>
      <c r="LAR1" s="46"/>
      <c r="LAS1" s="46"/>
      <c r="LAT1" s="46"/>
      <c r="LAU1" s="46"/>
      <c r="LAV1" s="46"/>
      <c r="LAW1" s="46"/>
      <c r="LAX1" s="46"/>
      <c r="LAY1" s="46"/>
      <c r="LAZ1" s="46"/>
      <c r="LBA1" s="46"/>
      <c r="LBB1" s="46"/>
      <c r="LBC1" s="46"/>
      <c r="LBD1" s="46"/>
      <c r="LBE1" s="46"/>
      <c r="LBF1" s="46"/>
      <c r="LBG1" s="46"/>
      <c r="LBH1" s="46"/>
      <c r="LBI1" s="46"/>
      <c r="LBJ1" s="46"/>
      <c r="LBK1" s="46"/>
      <c r="LBL1" s="46"/>
      <c r="LBM1" s="46"/>
      <c r="LBN1" s="46"/>
      <c r="LBO1" s="46"/>
      <c r="LBP1" s="46"/>
      <c r="LBQ1" s="46"/>
      <c r="LBR1" s="46"/>
      <c r="LBS1" s="46"/>
      <c r="LBT1" s="46"/>
      <c r="LBU1" s="46"/>
      <c r="LBV1" s="46"/>
      <c r="LBW1" s="46"/>
      <c r="LBX1" s="46"/>
      <c r="LBY1" s="46"/>
      <c r="LBZ1" s="46"/>
      <c r="LCA1" s="46"/>
      <c r="LCB1" s="46"/>
      <c r="LCC1" s="46"/>
      <c r="LCD1" s="46"/>
      <c r="LCE1" s="46"/>
      <c r="LCF1" s="46"/>
      <c r="LCG1" s="46"/>
      <c r="LCH1" s="46"/>
      <c r="LCI1" s="46"/>
      <c r="LCJ1" s="46"/>
      <c r="LCK1" s="46"/>
      <c r="LCL1" s="46"/>
      <c r="LCM1" s="46"/>
      <c r="LCN1" s="46"/>
      <c r="LCO1" s="46"/>
      <c r="LCP1" s="46"/>
      <c r="LCQ1" s="46"/>
      <c r="LCR1" s="46"/>
      <c r="LCS1" s="46"/>
      <c r="LCT1" s="46"/>
      <c r="LCU1" s="46"/>
      <c r="LCV1" s="46"/>
      <c r="LCW1" s="46"/>
      <c r="LCX1" s="46"/>
      <c r="LCY1" s="46"/>
      <c r="LCZ1" s="46"/>
      <c r="LDA1" s="46"/>
      <c r="LDB1" s="46"/>
      <c r="LDC1" s="46"/>
      <c r="LDD1" s="46"/>
      <c r="LDE1" s="46"/>
      <c r="LDF1" s="46"/>
      <c r="LDG1" s="46"/>
      <c r="LDH1" s="46"/>
      <c r="LDI1" s="46"/>
      <c r="LDJ1" s="46"/>
      <c r="LDK1" s="46"/>
      <c r="LDL1" s="46"/>
      <c r="LDM1" s="46"/>
      <c r="LDN1" s="46"/>
      <c r="LDO1" s="46"/>
      <c r="LDP1" s="46"/>
      <c r="LDQ1" s="46"/>
      <c r="LDR1" s="46"/>
      <c r="LDS1" s="46"/>
      <c r="LDT1" s="46"/>
      <c r="LDU1" s="46"/>
      <c r="LDV1" s="46"/>
      <c r="LDW1" s="46"/>
      <c r="LDX1" s="46"/>
      <c r="LDY1" s="46"/>
      <c r="LDZ1" s="46"/>
      <c r="LEA1" s="46"/>
      <c r="LEB1" s="46"/>
      <c r="LEC1" s="46"/>
      <c r="LED1" s="46"/>
      <c r="LEE1" s="46"/>
      <c r="LEF1" s="46"/>
      <c r="LEG1" s="46"/>
      <c r="LEH1" s="46"/>
      <c r="LEI1" s="46"/>
      <c r="LEJ1" s="46"/>
      <c r="LEK1" s="46"/>
      <c r="LEL1" s="46"/>
      <c r="LEM1" s="46"/>
      <c r="LEN1" s="46"/>
      <c r="LEO1" s="46"/>
      <c r="LEP1" s="46"/>
      <c r="LEQ1" s="46"/>
      <c r="LER1" s="46"/>
      <c r="LES1" s="46"/>
      <c r="LET1" s="46"/>
      <c r="LEU1" s="46"/>
      <c r="LEV1" s="46"/>
      <c r="LEW1" s="46"/>
      <c r="LEX1" s="46"/>
      <c r="LEY1" s="46"/>
      <c r="LEZ1" s="46"/>
      <c r="LFA1" s="46"/>
      <c r="LFB1" s="46"/>
      <c r="LFC1" s="46"/>
      <c r="LFD1" s="46"/>
      <c r="LFE1" s="46"/>
      <c r="LFF1" s="46"/>
      <c r="LFG1" s="46"/>
      <c r="LFH1" s="46"/>
      <c r="LFI1" s="46"/>
      <c r="LFJ1" s="46"/>
      <c r="LFK1" s="46"/>
      <c r="LFL1" s="46"/>
      <c r="LFM1" s="46"/>
      <c r="LFN1" s="46"/>
      <c r="LFO1" s="46"/>
      <c r="LFP1" s="46"/>
      <c r="LFQ1" s="46"/>
      <c r="LFR1" s="46"/>
      <c r="LFS1" s="46"/>
      <c r="LFT1" s="46"/>
      <c r="LFU1" s="46"/>
      <c r="LFV1" s="46"/>
      <c r="LFW1" s="46"/>
      <c r="LFX1" s="46"/>
      <c r="LFY1" s="46"/>
      <c r="LFZ1" s="46"/>
      <c r="LGA1" s="46"/>
      <c r="LGB1" s="46"/>
      <c r="LGC1" s="46"/>
      <c r="LGD1" s="46"/>
      <c r="LGE1" s="46"/>
      <c r="LGF1" s="46"/>
      <c r="LGG1" s="46"/>
      <c r="LGH1" s="46"/>
      <c r="LGI1" s="46"/>
      <c r="LGJ1" s="46"/>
      <c r="LGK1" s="46"/>
      <c r="LGL1" s="46"/>
      <c r="LGM1" s="46"/>
      <c r="LGN1" s="46"/>
      <c r="LGO1" s="46"/>
      <c r="LGP1" s="46"/>
      <c r="LGQ1" s="46"/>
      <c r="LGR1" s="46"/>
      <c r="LGS1" s="46"/>
      <c r="LGT1" s="46"/>
      <c r="LGU1" s="46"/>
      <c r="LGV1" s="46"/>
      <c r="LGW1" s="46"/>
      <c r="LGX1" s="46"/>
      <c r="LGY1" s="46"/>
      <c r="LGZ1" s="46"/>
      <c r="LHA1" s="46"/>
      <c r="LHB1" s="46"/>
      <c r="LHC1" s="46"/>
      <c r="LHD1" s="46"/>
      <c r="LHE1" s="46"/>
      <c r="LHF1" s="46"/>
      <c r="LHG1" s="46"/>
      <c r="LHH1" s="46"/>
      <c r="LHI1" s="46"/>
      <c r="LHJ1" s="46"/>
      <c r="LHK1" s="46"/>
      <c r="LHL1" s="46"/>
      <c r="LHM1" s="46"/>
      <c r="LHN1" s="46"/>
      <c r="LHO1" s="46"/>
      <c r="LHP1" s="46"/>
      <c r="LHQ1" s="46"/>
      <c r="LHR1" s="46"/>
      <c r="LHS1" s="46"/>
      <c r="LHT1" s="46"/>
      <c r="LHU1" s="46"/>
      <c r="LHV1" s="46"/>
      <c r="LHW1" s="46"/>
      <c r="LHX1" s="46"/>
      <c r="LHY1" s="46"/>
      <c r="LHZ1" s="46"/>
      <c r="LIA1" s="46"/>
      <c r="LIB1" s="46"/>
      <c r="LIC1" s="46"/>
      <c r="LID1" s="46"/>
      <c r="LIE1" s="46"/>
      <c r="LIF1" s="46"/>
      <c r="LIG1" s="46"/>
      <c r="LIH1" s="46"/>
      <c r="LII1" s="46"/>
      <c r="LIJ1" s="46"/>
      <c r="LIK1" s="46"/>
      <c r="LIL1" s="46"/>
      <c r="LIM1" s="46"/>
      <c r="LIN1" s="46"/>
      <c r="LIO1" s="46"/>
      <c r="LIP1" s="46"/>
      <c r="LIQ1" s="46"/>
      <c r="LIR1" s="46"/>
      <c r="LIS1" s="46"/>
      <c r="LIT1" s="46"/>
      <c r="LIU1" s="46"/>
      <c r="LIV1" s="46"/>
      <c r="LIW1" s="46"/>
      <c r="LIX1" s="46"/>
      <c r="LIY1" s="46"/>
      <c r="LIZ1" s="46"/>
      <c r="LJA1" s="46"/>
      <c r="LJB1" s="46"/>
      <c r="LJC1" s="46"/>
      <c r="LJD1" s="46"/>
      <c r="LJE1" s="46"/>
      <c r="LJF1" s="46"/>
      <c r="LJG1" s="46"/>
      <c r="LJH1" s="46"/>
      <c r="LJI1" s="46"/>
      <c r="LJJ1" s="46"/>
      <c r="LJK1" s="46"/>
      <c r="LJL1" s="46"/>
      <c r="LJM1" s="46"/>
      <c r="LJN1" s="46"/>
      <c r="LJO1" s="46"/>
      <c r="LJP1" s="46"/>
      <c r="LJQ1" s="46"/>
      <c r="LJR1" s="46"/>
      <c r="LJS1" s="46"/>
      <c r="LJT1" s="46"/>
      <c r="LJU1" s="46"/>
      <c r="LJV1" s="46"/>
      <c r="LJW1" s="46"/>
      <c r="LJX1" s="46"/>
      <c r="LJY1" s="46"/>
      <c r="LJZ1" s="46"/>
      <c r="LKA1" s="46"/>
      <c r="LKB1" s="46"/>
      <c r="LKC1" s="46"/>
      <c r="LKD1" s="46"/>
      <c r="LKE1" s="46"/>
      <c r="LKF1" s="46"/>
      <c r="LKG1" s="46"/>
      <c r="LKH1" s="46"/>
      <c r="LKI1" s="46"/>
      <c r="LKJ1" s="46"/>
      <c r="LKK1" s="46"/>
      <c r="LKL1" s="46"/>
      <c r="LKM1" s="46"/>
      <c r="LKN1" s="46"/>
      <c r="LKO1" s="46"/>
      <c r="LKP1" s="46"/>
      <c r="LKQ1" s="46"/>
      <c r="LKR1" s="46"/>
      <c r="LKS1" s="46"/>
      <c r="LKT1" s="46"/>
      <c r="LKU1" s="46"/>
      <c r="LKV1" s="46"/>
      <c r="LKW1" s="46"/>
      <c r="LKX1" s="46"/>
      <c r="LKY1" s="46"/>
      <c r="LKZ1" s="46"/>
      <c r="LLA1" s="46"/>
      <c r="LLB1" s="46"/>
      <c r="LLC1" s="46"/>
      <c r="LLD1" s="46"/>
      <c r="LLE1" s="46"/>
      <c r="LLF1" s="46"/>
      <c r="LLG1" s="46"/>
      <c r="LLH1" s="46"/>
      <c r="LLI1" s="46"/>
      <c r="LLJ1" s="46"/>
      <c r="LLK1" s="46"/>
      <c r="LLL1" s="46"/>
      <c r="LLM1" s="46"/>
      <c r="LLN1" s="46"/>
      <c r="LLO1" s="46"/>
      <c r="LLP1" s="46"/>
      <c r="LLQ1" s="46"/>
      <c r="LLR1" s="46"/>
      <c r="LLS1" s="46"/>
      <c r="LLT1" s="46"/>
      <c r="LLU1" s="46"/>
      <c r="LLV1" s="46"/>
      <c r="LLW1" s="46"/>
      <c r="LLX1" s="46"/>
      <c r="LLY1" s="46"/>
      <c r="LLZ1" s="46"/>
      <c r="LMA1" s="46"/>
      <c r="LMB1" s="46"/>
      <c r="LMC1" s="46"/>
      <c r="LMD1" s="46"/>
      <c r="LME1" s="46"/>
      <c r="LMF1" s="46"/>
      <c r="LMG1" s="46"/>
      <c r="LMH1" s="46"/>
      <c r="LMI1" s="46"/>
      <c r="LMJ1" s="46"/>
      <c r="LMK1" s="46"/>
      <c r="LML1" s="46"/>
      <c r="LMM1" s="46"/>
      <c r="LMN1" s="46"/>
      <c r="LMO1" s="46"/>
      <c r="LMP1" s="46"/>
      <c r="LMQ1" s="46"/>
      <c r="LMR1" s="46"/>
      <c r="LMS1" s="46"/>
      <c r="LMT1" s="46"/>
      <c r="LMU1" s="46"/>
      <c r="LMV1" s="46"/>
      <c r="LMW1" s="46"/>
      <c r="LMX1" s="46"/>
      <c r="LMY1" s="46"/>
      <c r="LMZ1" s="46"/>
      <c r="LNA1" s="46"/>
      <c r="LNB1" s="46"/>
      <c r="LNC1" s="46"/>
      <c r="LND1" s="46"/>
      <c r="LNE1" s="46"/>
      <c r="LNF1" s="46"/>
      <c r="LNG1" s="46"/>
      <c r="LNH1" s="46"/>
      <c r="LNI1" s="46"/>
      <c r="LNJ1" s="46"/>
      <c r="LNK1" s="46"/>
      <c r="LNL1" s="46"/>
      <c r="LNM1" s="46"/>
      <c r="LNN1" s="46"/>
      <c r="LNO1" s="46"/>
      <c r="LNP1" s="46"/>
      <c r="LNQ1" s="46"/>
      <c r="LNR1" s="46"/>
      <c r="LNS1" s="46"/>
      <c r="LNT1" s="46"/>
      <c r="LNU1" s="46"/>
      <c r="LNV1" s="46"/>
      <c r="LNW1" s="46"/>
      <c r="LNX1" s="46"/>
      <c r="LNY1" s="46"/>
      <c r="LNZ1" s="46"/>
      <c r="LOA1" s="46"/>
      <c r="LOB1" s="46"/>
      <c r="LOC1" s="46"/>
      <c r="LOD1" s="46"/>
      <c r="LOE1" s="46"/>
      <c r="LOF1" s="46"/>
      <c r="LOG1" s="46"/>
      <c r="LOH1" s="46"/>
      <c r="LOI1" s="46"/>
      <c r="LOJ1" s="46"/>
      <c r="LOK1" s="46"/>
      <c r="LOL1" s="46"/>
      <c r="LOM1" s="46"/>
      <c r="LON1" s="46"/>
      <c r="LOO1" s="46"/>
      <c r="LOP1" s="46"/>
      <c r="LOQ1" s="46"/>
      <c r="LOR1" s="46"/>
      <c r="LOS1" s="46"/>
      <c r="LOT1" s="46"/>
      <c r="LOU1" s="46"/>
      <c r="LOV1" s="46"/>
      <c r="LOW1" s="46"/>
      <c r="LOX1" s="46"/>
      <c r="LOY1" s="46"/>
      <c r="LOZ1" s="46"/>
      <c r="LPA1" s="46"/>
      <c r="LPB1" s="46"/>
      <c r="LPC1" s="46"/>
      <c r="LPD1" s="46"/>
      <c r="LPE1" s="46"/>
      <c r="LPF1" s="46"/>
      <c r="LPG1" s="46"/>
      <c r="LPH1" s="46"/>
      <c r="LPI1" s="46"/>
      <c r="LPJ1" s="46"/>
      <c r="LPK1" s="46"/>
      <c r="LPL1" s="46"/>
      <c r="LPM1" s="46"/>
      <c r="LPN1" s="46"/>
      <c r="LPO1" s="46"/>
      <c r="LPP1" s="46"/>
      <c r="LPQ1" s="46"/>
      <c r="LPR1" s="46"/>
      <c r="LPS1" s="46"/>
      <c r="LPT1" s="46"/>
      <c r="LPU1" s="46"/>
      <c r="LPV1" s="46"/>
      <c r="LPW1" s="46"/>
      <c r="LPX1" s="46"/>
      <c r="LPY1" s="46"/>
      <c r="LPZ1" s="46"/>
      <c r="LQA1" s="46"/>
      <c r="LQB1" s="46"/>
      <c r="LQC1" s="46"/>
      <c r="LQD1" s="46"/>
      <c r="LQE1" s="46"/>
      <c r="LQF1" s="46"/>
      <c r="LQG1" s="46"/>
      <c r="LQH1" s="46"/>
      <c r="LQI1" s="46"/>
      <c r="LQJ1" s="46"/>
      <c r="LQK1" s="46"/>
      <c r="LQL1" s="46"/>
      <c r="LQM1" s="46"/>
      <c r="LQN1" s="46"/>
      <c r="LQO1" s="46"/>
      <c r="LQP1" s="46"/>
      <c r="LQQ1" s="46"/>
      <c r="LQR1" s="46"/>
      <c r="LQS1" s="46"/>
      <c r="LQT1" s="46"/>
      <c r="LQU1" s="46"/>
      <c r="LQV1" s="46"/>
      <c r="LQW1" s="46"/>
      <c r="LQX1" s="46"/>
      <c r="LQY1" s="46"/>
      <c r="LQZ1" s="46"/>
      <c r="LRA1" s="46"/>
      <c r="LRB1" s="46"/>
      <c r="LRC1" s="46"/>
      <c r="LRD1" s="46"/>
      <c r="LRE1" s="46"/>
      <c r="LRF1" s="46"/>
      <c r="LRG1" s="46"/>
      <c r="LRH1" s="46"/>
      <c r="LRI1" s="46"/>
      <c r="LRJ1" s="46"/>
      <c r="LRK1" s="46"/>
      <c r="LRL1" s="46"/>
      <c r="LRM1" s="46"/>
      <c r="LRN1" s="46"/>
      <c r="LRO1" s="46"/>
      <c r="LRP1" s="46"/>
      <c r="LRQ1" s="46"/>
      <c r="LRR1" s="46"/>
      <c r="LRS1" s="46"/>
      <c r="LRT1" s="46"/>
      <c r="LRU1" s="46"/>
      <c r="LRV1" s="46"/>
      <c r="LRW1" s="46"/>
      <c r="LRX1" s="46"/>
      <c r="LRY1" s="46"/>
      <c r="LRZ1" s="46"/>
      <c r="LSA1" s="46"/>
      <c r="LSB1" s="46"/>
      <c r="LSC1" s="46"/>
      <c r="LSD1" s="46"/>
      <c r="LSE1" s="46"/>
      <c r="LSF1" s="46"/>
      <c r="LSG1" s="46"/>
      <c r="LSH1" s="46"/>
      <c r="LSI1" s="46"/>
      <c r="LSJ1" s="46"/>
      <c r="LSK1" s="46"/>
      <c r="LSL1" s="46"/>
      <c r="LSM1" s="46"/>
      <c r="LSN1" s="46"/>
      <c r="LSO1" s="46"/>
      <c r="LSP1" s="46"/>
      <c r="LSQ1" s="46"/>
      <c r="LSR1" s="46"/>
      <c r="LSS1" s="46"/>
      <c r="LST1" s="46"/>
      <c r="LSU1" s="46"/>
      <c r="LSV1" s="46"/>
      <c r="LSW1" s="46"/>
      <c r="LSX1" s="46"/>
      <c r="LSY1" s="46"/>
      <c r="LSZ1" s="46"/>
      <c r="LTA1" s="46"/>
      <c r="LTB1" s="46"/>
      <c r="LTC1" s="46"/>
      <c r="LTD1" s="46"/>
      <c r="LTE1" s="46"/>
      <c r="LTF1" s="46"/>
      <c r="LTG1" s="46"/>
      <c r="LTH1" s="46"/>
      <c r="LTI1" s="46"/>
      <c r="LTJ1" s="46"/>
      <c r="LTK1" s="46"/>
      <c r="LTL1" s="46"/>
      <c r="LTM1" s="46"/>
      <c r="LTN1" s="46"/>
      <c r="LTO1" s="46"/>
      <c r="LTP1" s="46"/>
      <c r="LTQ1" s="46"/>
      <c r="LTR1" s="46"/>
      <c r="LTS1" s="46"/>
      <c r="LTT1" s="46"/>
      <c r="LTU1" s="46"/>
      <c r="LTV1" s="46"/>
      <c r="LTW1" s="46"/>
      <c r="LTX1" s="46"/>
      <c r="LTY1" s="46"/>
      <c r="LTZ1" s="46"/>
      <c r="LUA1" s="46"/>
      <c r="LUB1" s="46"/>
      <c r="LUC1" s="46"/>
      <c r="LUD1" s="46"/>
      <c r="LUE1" s="46"/>
      <c r="LUF1" s="46"/>
      <c r="LUG1" s="46"/>
      <c r="LUH1" s="46"/>
      <c r="LUI1" s="46"/>
      <c r="LUJ1" s="46"/>
      <c r="LUK1" s="46"/>
      <c r="LUL1" s="46"/>
      <c r="LUM1" s="46"/>
      <c r="LUN1" s="46"/>
      <c r="LUO1" s="46"/>
      <c r="LUP1" s="46"/>
      <c r="LUQ1" s="46"/>
      <c r="LUR1" s="46"/>
      <c r="LUS1" s="46"/>
      <c r="LUT1" s="46"/>
      <c r="LUU1" s="46"/>
      <c r="LUV1" s="46"/>
      <c r="LUW1" s="46"/>
      <c r="LUX1" s="46"/>
      <c r="LUY1" s="46"/>
      <c r="LUZ1" s="46"/>
      <c r="LVA1" s="46"/>
      <c r="LVB1" s="46"/>
      <c r="LVC1" s="46"/>
      <c r="LVD1" s="46"/>
      <c r="LVE1" s="46"/>
      <c r="LVF1" s="46"/>
      <c r="LVG1" s="46"/>
      <c r="LVH1" s="46"/>
      <c r="LVI1" s="46"/>
      <c r="LVJ1" s="46"/>
      <c r="LVK1" s="46"/>
      <c r="LVL1" s="46"/>
      <c r="LVM1" s="46"/>
      <c r="LVN1" s="46"/>
      <c r="LVO1" s="46"/>
      <c r="LVP1" s="46"/>
      <c r="LVQ1" s="46"/>
      <c r="LVR1" s="46"/>
      <c r="LVS1" s="46"/>
      <c r="LVT1" s="46"/>
      <c r="LVU1" s="46"/>
      <c r="LVV1" s="46"/>
      <c r="LVW1" s="46"/>
      <c r="LVX1" s="46"/>
      <c r="LVY1" s="46"/>
      <c r="LVZ1" s="46"/>
      <c r="LWA1" s="46"/>
      <c r="LWB1" s="46"/>
      <c r="LWC1" s="46"/>
      <c r="LWD1" s="46"/>
      <c r="LWE1" s="46"/>
      <c r="LWF1" s="46"/>
      <c r="LWG1" s="46"/>
      <c r="LWH1" s="46"/>
      <c r="LWI1" s="46"/>
      <c r="LWJ1" s="46"/>
      <c r="LWK1" s="46"/>
      <c r="LWL1" s="46"/>
      <c r="LWM1" s="46"/>
      <c r="LWN1" s="46"/>
      <c r="LWO1" s="46"/>
      <c r="LWP1" s="46"/>
      <c r="LWQ1" s="46"/>
      <c r="LWR1" s="46"/>
      <c r="LWS1" s="46"/>
      <c r="LWT1" s="46"/>
      <c r="LWU1" s="46"/>
      <c r="LWV1" s="46"/>
      <c r="LWW1" s="46"/>
      <c r="LWX1" s="46"/>
      <c r="LWY1" s="46"/>
      <c r="LWZ1" s="46"/>
      <c r="LXA1" s="46"/>
      <c r="LXB1" s="46"/>
      <c r="LXC1" s="46"/>
      <c r="LXD1" s="46"/>
      <c r="LXE1" s="46"/>
      <c r="LXF1" s="46"/>
      <c r="LXG1" s="46"/>
      <c r="LXH1" s="46"/>
      <c r="LXI1" s="46"/>
      <c r="LXJ1" s="46"/>
      <c r="LXK1" s="46"/>
      <c r="LXL1" s="46"/>
      <c r="LXM1" s="46"/>
      <c r="LXN1" s="46"/>
      <c r="LXO1" s="46"/>
      <c r="LXP1" s="46"/>
      <c r="LXQ1" s="46"/>
      <c r="LXR1" s="46"/>
      <c r="LXS1" s="46"/>
      <c r="LXT1" s="46"/>
      <c r="LXU1" s="46"/>
      <c r="LXV1" s="46"/>
      <c r="LXW1" s="46"/>
      <c r="LXX1" s="46"/>
      <c r="LXY1" s="46"/>
      <c r="LXZ1" s="46"/>
      <c r="LYA1" s="46"/>
      <c r="LYB1" s="46"/>
      <c r="LYC1" s="46"/>
      <c r="LYD1" s="46"/>
      <c r="LYE1" s="46"/>
      <c r="LYF1" s="46"/>
      <c r="LYG1" s="46"/>
      <c r="LYH1" s="46"/>
      <c r="LYI1" s="46"/>
      <c r="LYJ1" s="46"/>
      <c r="LYK1" s="46"/>
      <c r="LYL1" s="46"/>
      <c r="LYM1" s="46"/>
      <c r="LYN1" s="46"/>
      <c r="LYO1" s="46"/>
      <c r="LYP1" s="46"/>
      <c r="LYQ1" s="46"/>
      <c r="LYR1" s="46"/>
      <c r="LYS1" s="46"/>
      <c r="LYT1" s="46"/>
      <c r="LYU1" s="46"/>
      <c r="LYV1" s="46"/>
      <c r="LYW1" s="46"/>
      <c r="LYX1" s="46"/>
      <c r="LYY1" s="46"/>
      <c r="LYZ1" s="46"/>
      <c r="LZA1" s="46"/>
      <c r="LZB1" s="46"/>
      <c r="LZC1" s="46"/>
      <c r="LZD1" s="46"/>
      <c r="LZE1" s="46"/>
      <c r="LZF1" s="46"/>
      <c r="LZG1" s="46"/>
      <c r="LZH1" s="46"/>
      <c r="LZI1" s="46"/>
      <c r="LZJ1" s="46"/>
      <c r="LZK1" s="46"/>
      <c r="LZL1" s="46"/>
      <c r="LZM1" s="46"/>
      <c r="LZN1" s="46"/>
      <c r="LZO1" s="46"/>
      <c r="LZP1" s="46"/>
      <c r="LZQ1" s="46"/>
      <c r="LZR1" s="46"/>
      <c r="LZS1" s="46"/>
      <c r="LZT1" s="46"/>
      <c r="LZU1" s="46"/>
      <c r="LZV1" s="46"/>
      <c r="LZW1" s="46"/>
      <c r="LZX1" s="46"/>
      <c r="LZY1" s="46"/>
      <c r="LZZ1" s="46"/>
      <c r="MAA1" s="46"/>
      <c r="MAB1" s="46"/>
      <c r="MAC1" s="46"/>
      <c r="MAD1" s="46"/>
      <c r="MAE1" s="46"/>
      <c r="MAF1" s="46"/>
      <c r="MAG1" s="46"/>
      <c r="MAH1" s="46"/>
      <c r="MAI1" s="46"/>
      <c r="MAJ1" s="46"/>
      <c r="MAK1" s="46"/>
      <c r="MAL1" s="46"/>
      <c r="MAM1" s="46"/>
      <c r="MAN1" s="46"/>
      <c r="MAO1" s="46"/>
      <c r="MAP1" s="46"/>
      <c r="MAQ1" s="46"/>
      <c r="MAR1" s="46"/>
      <c r="MAS1" s="46"/>
      <c r="MAT1" s="46"/>
      <c r="MAU1" s="46"/>
      <c r="MAV1" s="46"/>
      <c r="MAW1" s="46"/>
      <c r="MAX1" s="46"/>
      <c r="MAY1" s="46"/>
      <c r="MAZ1" s="46"/>
      <c r="MBA1" s="46"/>
      <c r="MBB1" s="46"/>
      <c r="MBC1" s="46"/>
      <c r="MBD1" s="46"/>
      <c r="MBE1" s="46"/>
      <c r="MBF1" s="46"/>
      <c r="MBG1" s="46"/>
      <c r="MBH1" s="46"/>
      <c r="MBI1" s="46"/>
      <c r="MBJ1" s="46"/>
      <c r="MBK1" s="46"/>
      <c r="MBL1" s="46"/>
      <c r="MBM1" s="46"/>
      <c r="MBN1" s="46"/>
      <c r="MBO1" s="46"/>
      <c r="MBP1" s="46"/>
      <c r="MBQ1" s="46"/>
      <c r="MBR1" s="46"/>
      <c r="MBS1" s="46"/>
      <c r="MBT1" s="46"/>
      <c r="MBU1" s="46"/>
      <c r="MBV1" s="46"/>
      <c r="MBW1" s="46"/>
      <c r="MBX1" s="46"/>
      <c r="MBY1" s="46"/>
      <c r="MBZ1" s="46"/>
      <c r="MCA1" s="46"/>
      <c r="MCB1" s="46"/>
      <c r="MCC1" s="46"/>
      <c r="MCD1" s="46"/>
      <c r="MCE1" s="46"/>
      <c r="MCF1" s="46"/>
      <c r="MCG1" s="46"/>
      <c r="MCH1" s="46"/>
      <c r="MCI1" s="46"/>
      <c r="MCJ1" s="46"/>
      <c r="MCK1" s="46"/>
      <c r="MCL1" s="46"/>
      <c r="MCM1" s="46"/>
      <c r="MCN1" s="46"/>
      <c r="MCO1" s="46"/>
      <c r="MCP1" s="46"/>
      <c r="MCQ1" s="46"/>
      <c r="MCR1" s="46"/>
      <c r="MCS1" s="46"/>
      <c r="MCT1" s="46"/>
      <c r="MCU1" s="46"/>
      <c r="MCV1" s="46"/>
      <c r="MCW1" s="46"/>
      <c r="MCX1" s="46"/>
      <c r="MCY1" s="46"/>
      <c r="MCZ1" s="46"/>
      <c r="MDA1" s="46"/>
      <c r="MDB1" s="46"/>
      <c r="MDC1" s="46"/>
      <c r="MDD1" s="46"/>
      <c r="MDE1" s="46"/>
      <c r="MDF1" s="46"/>
      <c r="MDG1" s="46"/>
      <c r="MDH1" s="46"/>
      <c r="MDI1" s="46"/>
      <c r="MDJ1" s="46"/>
      <c r="MDK1" s="46"/>
      <c r="MDL1" s="46"/>
      <c r="MDM1" s="46"/>
      <c r="MDN1" s="46"/>
      <c r="MDO1" s="46"/>
      <c r="MDP1" s="46"/>
      <c r="MDQ1" s="46"/>
      <c r="MDR1" s="46"/>
      <c r="MDS1" s="46"/>
      <c r="MDT1" s="46"/>
      <c r="MDU1" s="46"/>
      <c r="MDV1" s="46"/>
      <c r="MDW1" s="46"/>
      <c r="MDX1" s="46"/>
      <c r="MDY1" s="46"/>
      <c r="MDZ1" s="46"/>
      <c r="MEA1" s="46"/>
      <c r="MEB1" s="46"/>
      <c r="MEC1" s="46"/>
      <c r="MED1" s="46"/>
      <c r="MEE1" s="46"/>
      <c r="MEF1" s="46"/>
      <c r="MEG1" s="46"/>
      <c r="MEH1" s="46"/>
      <c r="MEI1" s="46"/>
      <c r="MEJ1" s="46"/>
      <c r="MEK1" s="46"/>
      <c r="MEL1" s="46"/>
      <c r="MEM1" s="46"/>
      <c r="MEN1" s="46"/>
      <c r="MEO1" s="46"/>
      <c r="MEP1" s="46"/>
      <c r="MEQ1" s="46"/>
      <c r="MER1" s="46"/>
      <c r="MES1" s="46"/>
      <c r="MET1" s="46"/>
      <c r="MEU1" s="46"/>
      <c r="MEV1" s="46"/>
      <c r="MEW1" s="46"/>
      <c r="MEX1" s="46"/>
      <c r="MEY1" s="46"/>
      <c r="MEZ1" s="46"/>
      <c r="MFA1" s="46"/>
      <c r="MFB1" s="46"/>
      <c r="MFC1" s="46"/>
      <c r="MFD1" s="46"/>
      <c r="MFE1" s="46"/>
      <c r="MFF1" s="46"/>
      <c r="MFG1" s="46"/>
      <c r="MFH1" s="46"/>
      <c r="MFI1" s="46"/>
      <c r="MFJ1" s="46"/>
      <c r="MFK1" s="46"/>
      <c r="MFL1" s="46"/>
      <c r="MFM1" s="46"/>
      <c r="MFN1" s="46"/>
      <c r="MFO1" s="46"/>
      <c r="MFP1" s="46"/>
      <c r="MFQ1" s="46"/>
      <c r="MFR1" s="46"/>
      <c r="MFS1" s="46"/>
      <c r="MFT1" s="46"/>
      <c r="MFU1" s="46"/>
      <c r="MFV1" s="46"/>
      <c r="MFW1" s="46"/>
      <c r="MFX1" s="46"/>
      <c r="MFY1" s="46"/>
      <c r="MFZ1" s="46"/>
      <c r="MGA1" s="46"/>
      <c r="MGB1" s="46"/>
      <c r="MGC1" s="46"/>
      <c r="MGD1" s="46"/>
      <c r="MGE1" s="46"/>
      <c r="MGF1" s="46"/>
      <c r="MGG1" s="46"/>
      <c r="MGH1" s="46"/>
      <c r="MGI1" s="46"/>
      <c r="MGJ1" s="46"/>
      <c r="MGK1" s="46"/>
      <c r="MGL1" s="46"/>
      <c r="MGM1" s="46"/>
      <c r="MGN1" s="46"/>
      <c r="MGO1" s="46"/>
      <c r="MGP1" s="46"/>
      <c r="MGQ1" s="46"/>
      <c r="MGR1" s="46"/>
      <c r="MGS1" s="46"/>
      <c r="MGT1" s="46"/>
      <c r="MGU1" s="46"/>
      <c r="MGV1" s="46"/>
      <c r="MGW1" s="46"/>
      <c r="MGX1" s="46"/>
      <c r="MGY1" s="46"/>
      <c r="MGZ1" s="46"/>
      <c r="MHA1" s="46"/>
      <c r="MHB1" s="46"/>
      <c r="MHC1" s="46"/>
      <c r="MHD1" s="46"/>
      <c r="MHE1" s="46"/>
      <c r="MHF1" s="46"/>
      <c r="MHG1" s="46"/>
      <c r="MHH1" s="46"/>
      <c r="MHI1" s="46"/>
      <c r="MHJ1" s="46"/>
      <c r="MHK1" s="46"/>
      <c r="MHL1" s="46"/>
      <c r="MHM1" s="46"/>
      <c r="MHN1" s="46"/>
      <c r="MHO1" s="46"/>
      <c r="MHP1" s="46"/>
      <c r="MHQ1" s="46"/>
      <c r="MHR1" s="46"/>
      <c r="MHS1" s="46"/>
      <c r="MHT1" s="46"/>
      <c r="MHU1" s="46"/>
      <c r="MHV1" s="46"/>
      <c r="MHW1" s="46"/>
      <c r="MHX1" s="46"/>
      <c r="MHY1" s="46"/>
      <c r="MHZ1" s="46"/>
      <c r="MIA1" s="46"/>
      <c r="MIB1" s="46"/>
      <c r="MIC1" s="46"/>
      <c r="MID1" s="46"/>
      <c r="MIE1" s="46"/>
      <c r="MIF1" s="46"/>
      <c r="MIG1" s="46"/>
      <c r="MIH1" s="46"/>
      <c r="MII1" s="46"/>
      <c r="MIJ1" s="46"/>
      <c r="MIK1" s="46"/>
      <c r="MIL1" s="46"/>
      <c r="MIM1" s="46"/>
      <c r="MIN1" s="46"/>
      <c r="MIO1" s="46"/>
      <c r="MIP1" s="46"/>
      <c r="MIQ1" s="46"/>
      <c r="MIR1" s="46"/>
      <c r="MIS1" s="46"/>
      <c r="MIT1" s="46"/>
      <c r="MIU1" s="46"/>
      <c r="MIV1" s="46"/>
      <c r="MIW1" s="46"/>
      <c r="MIX1" s="46"/>
      <c r="MIY1" s="46"/>
      <c r="MIZ1" s="46"/>
      <c r="MJA1" s="46"/>
      <c r="MJB1" s="46"/>
      <c r="MJC1" s="46"/>
      <c r="MJD1" s="46"/>
      <c r="MJE1" s="46"/>
      <c r="MJF1" s="46"/>
      <c r="MJG1" s="46"/>
      <c r="MJH1" s="46"/>
      <c r="MJI1" s="46"/>
      <c r="MJJ1" s="46"/>
      <c r="MJK1" s="46"/>
      <c r="MJL1" s="46"/>
      <c r="MJM1" s="46"/>
      <c r="MJN1" s="46"/>
      <c r="MJO1" s="46"/>
      <c r="MJP1" s="46"/>
      <c r="MJQ1" s="46"/>
      <c r="MJR1" s="46"/>
      <c r="MJS1" s="46"/>
      <c r="MJT1" s="46"/>
      <c r="MJU1" s="46"/>
      <c r="MJV1" s="46"/>
      <c r="MJW1" s="46"/>
      <c r="MJX1" s="46"/>
      <c r="MJY1" s="46"/>
      <c r="MJZ1" s="46"/>
      <c r="MKA1" s="46"/>
      <c r="MKB1" s="46"/>
      <c r="MKC1" s="46"/>
      <c r="MKD1" s="46"/>
      <c r="MKE1" s="46"/>
      <c r="MKF1" s="46"/>
      <c r="MKG1" s="46"/>
      <c r="MKH1" s="46"/>
      <c r="MKI1" s="46"/>
      <c r="MKJ1" s="46"/>
      <c r="MKK1" s="46"/>
      <c r="MKL1" s="46"/>
      <c r="MKM1" s="46"/>
      <c r="MKN1" s="46"/>
      <c r="MKO1" s="46"/>
      <c r="MKP1" s="46"/>
      <c r="MKQ1" s="46"/>
      <c r="MKR1" s="46"/>
      <c r="MKS1" s="46"/>
      <c r="MKT1" s="46"/>
      <c r="MKU1" s="46"/>
      <c r="MKV1" s="46"/>
      <c r="MKW1" s="46"/>
      <c r="MKX1" s="46"/>
      <c r="MKY1" s="46"/>
      <c r="MKZ1" s="46"/>
      <c r="MLA1" s="46"/>
      <c r="MLB1" s="46"/>
      <c r="MLC1" s="46"/>
      <c r="MLD1" s="46"/>
      <c r="MLE1" s="46"/>
      <c r="MLF1" s="46"/>
      <c r="MLG1" s="46"/>
      <c r="MLH1" s="46"/>
      <c r="MLI1" s="46"/>
      <c r="MLJ1" s="46"/>
      <c r="MLK1" s="46"/>
      <c r="MLL1" s="46"/>
      <c r="MLM1" s="46"/>
      <c r="MLN1" s="46"/>
      <c r="MLO1" s="46"/>
      <c r="MLP1" s="46"/>
      <c r="MLQ1" s="46"/>
      <c r="MLR1" s="46"/>
      <c r="MLS1" s="46"/>
      <c r="MLT1" s="46"/>
      <c r="MLU1" s="46"/>
      <c r="MLV1" s="46"/>
      <c r="MLW1" s="46"/>
      <c r="MLX1" s="46"/>
      <c r="MLY1" s="46"/>
      <c r="MLZ1" s="46"/>
      <c r="MMA1" s="46"/>
      <c r="MMB1" s="46"/>
      <c r="MMC1" s="46"/>
      <c r="MMD1" s="46"/>
      <c r="MME1" s="46"/>
      <c r="MMF1" s="46"/>
      <c r="MMG1" s="46"/>
      <c r="MMH1" s="46"/>
      <c r="MMI1" s="46"/>
      <c r="MMJ1" s="46"/>
      <c r="MMK1" s="46"/>
      <c r="MML1" s="46"/>
      <c r="MMM1" s="46"/>
      <c r="MMN1" s="46"/>
      <c r="MMO1" s="46"/>
      <c r="MMP1" s="46"/>
      <c r="MMQ1" s="46"/>
      <c r="MMR1" s="46"/>
      <c r="MMS1" s="46"/>
      <c r="MMT1" s="46"/>
      <c r="MMU1" s="46"/>
      <c r="MMV1" s="46"/>
      <c r="MMW1" s="46"/>
      <c r="MMX1" s="46"/>
      <c r="MMY1" s="46"/>
      <c r="MMZ1" s="46"/>
      <c r="MNA1" s="46"/>
      <c r="MNB1" s="46"/>
      <c r="MNC1" s="46"/>
      <c r="MND1" s="46"/>
      <c r="MNE1" s="46"/>
      <c r="MNF1" s="46"/>
      <c r="MNG1" s="46"/>
      <c r="MNH1" s="46"/>
      <c r="MNI1" s="46"/>
      <c r="MNJ1" s="46"/>
      <c r="MNK1" s="46"/>
      <c r="MNL1" s="46"/>
      <c r="MNM1" s="46"/>
      <c r="MNN1" s="46"/>
      <c r="MNO1" s="46"/>
      <c r="MNP1" s="46"/>
      <c r="MNQ1" s="46"/>
      <c r="MNR1" s="46"/>
      <c r="MNS1" s="46"/>
      <c r="MNT1" s="46"/>
      <c r="MNU1" s="46"/>
      <c r="MNV1" s="46"/>
      <c r="MNW1" s="46"/>
      <c r="MNX1" s="46"/>
      <c r="MNY1" s="46"/>
      <c r="MNZ1" s="46"/>
      <c r="MOA1" s="46"/>
      <c r="MOB1" s="46"/>
      <c r="MOC1" s="46"/>
      <c r="MOD1" s="46"/>
      <c r="MOE1" s="46"/>
      <c r="MOF1" s="46"/>
      <c r="MOG1" s="46"/>
      <c r="MOH1" s="46"/>
      <c r="MOI1" s="46"/>
      <c r="MOJ1" s="46"/>
      <c r="MOK1" s="46"/>
      <c r="MOL1" s="46"/>
      <c r="MOM1" s="46"/>
      <c r="MON1" s="46"/>
      <c r="MOO1" s="46"/>
      <c r="MOP1" s="46"/>
      <c r="MOQ1" s="46"/>
      <c r="MOR1" s="46"/>
      <c r="MOS1" s="46"/>
      <c r="MOT1" s="46"/>
      <c r="MOU1" s="46"/>
      <c r="MOV1" s="46"/>
      <c r="MOW1" s="46"/>
      <c r="MOX1" s="46"/>
      <c r="MOY1" s="46"/>
      <c r="MOZ1" s="46"/>
      <c r="MPA1" s="46"/>
      <c r="MPB1" s="46"/>
      <c r="MPC1" s="46"/>
      <c r="MPD1" s="46"/>
      <c r="MPE1" s="46"/>
      <c r="MPF1" s="46"/>
      <c r="MPG1" s="46"/>
      <c r="MPH1" s="46"/>
      <c r="MPI1" s="46"/>
      <c r="MPJ1" s="46"/>
      <c r="MPK1" s="46"/>
      <c r="MPL1" s="46"/>
      <c r="MPM1" s="46"/>
      <c r="MPN1" s="46"/>
      <c r="MPO1" s="46"/>
      <c r="MPP1" s="46"/>
      <c r="MPQ1" s="46"/>
      <c r="MPR1" s="46"/>
      <c r="MPS1" s="46"/>
      <c r="MPT1" s="46"/>
      <c r="MPU1" s="46"/>
      <c r="MPV1" s="46"/>
      <c r="MPW1" s="46"/>
      <c r="MPX1" s="46"/>
      <c r="MPY1" s="46"/>
      <c r="MPZ1" s="46"/>
      <c r="MQA1" s="46"/>
      <c r="MQB1" s="46"/>
      <c r="MQC1" s="46"/>
      <c r="MQD1" s="46"/>
      <c r="MQE1" s="46"/>
      <c r="MQF1" s="46"/>
      <c r="MQG1" s="46"/>
      <c r="MQH1" s="46"/>
      <c r="MQI1" s="46"/>
      <c r="MQJ1" s="46"/>
      <c r="MQK1" s="46"/>
      <c r="MQL1" s="46"/>
      <c r="MQM1" s="46"/>
      <c r="MQN1" s="46"/>
      <c r="MQO1" s="46"/>
      <c r="MQP1" s="46"/>
      <c r="MQQ1" s="46"/>
      <c r="MQR1" s="46"/>
      <c r="MQS1" s="46"/>
      <c r="MQT1" s="46"/>
      <c r="MQU1" s="46"/>
      <c r="MQV1" s="46"/>
      <c r="MQW1" s="46"/>
      <c r="MQX1" s="46"/>
      <c r="MQY1" s="46"/>
      <c r="MQZ1" s="46"/>
      <c r="MRA1" s="46"/>
      <c r="MRB1" s="46"/>
      <c r="MRC1" s="46"/>
      <c r="MRD1" s="46"/>
      <c r="MRE1" s="46"/>
      <c r="MRF1" s="46"/>
      <c r="MRG1" s="46"/>
      <c r="MRH1" s="46"/>
      <c r="MRI1" s="46"/>
      <c r="MRJ1" s="46"/>
      <c r="MRK1" s="46"/>
      <c r="MRL1" s="46"/>
      <c r="MRM1" s="46"/>
      <c r="MRN1" s="46"/>
      <c r="MRO1" s="46"/>
      <c r="MRP1" s="46"/>
      <c r="MRQ1" s="46"/>
      <c r="MRR1" s="46"/>
      <c r="MRS1" s="46"/>
      <c r="MRT1" s="46"/>
      <c r="MRU1" s="46"/>
      <c r="MRV1" s="46"/>
      <c r="MRW1" s="46"/>
      <c r="MRX1" s="46"/>
      <c r="MRY1" s="46"/>
      <c r="MRZ1" s="46"/>
      <c r="MSA1" s="46"/>
      <c r="MSB1" s="46"/>
      <c r="MSC1" s="46"/>
      <c r="MSD1" s="46"/>
      <c r="MSE1" s="46"/>
      <c r="MSF1" s="46"/>
      <c r="MSG1" s="46"/>
      <c r="MSH1" s="46"/>
      <c r="MSI1" s="46"/>
      <c r="MSJ1" s="46"/>
      <c r="MSK1" s="46"/>
      <c r="MSL1" s="46"/>
      <c r="MSM1" s="46"/>
      <c r="MSN1" s="46"/>
      <c r="MSO1" s="46"/>
      <c r="MSP1" s="46"/>
      <c r="MSQ1" s="46"/>
      <c r="MSR1" s="46"/>
      <c r="MSS1" s="46"/>
      <c r="MST1" s="46"/>
      <c r="MSU1" s="46"/>
      <c r="MSV1" s="46"/>
      <c r="MSW1" s="46"/>
      <c r="MSX1" s="46"/>
      <c r="MSY1" s="46"/>
      <c r="MSZ1" s="46"/>
      <c r="MTA1" s="46"/>
      <c r="MTB1" s="46"/>
      <c r="MTC1" s="46"/>
      <c r="MTD1" s="46"/>
      <c r="MTE1" s="46"/>
      <c r="MTF1" s="46"/>
      <c r="MTG1" s="46"/>
      <c r="MTH1" s="46"/>
      <c r="MTI1" s="46"/>
      <c r="MTJ1" s="46"/>
      <c r="MTK1" s="46"/>
      <c r="MTL1" s="46"/>
      <c r="MTM1" s="46"/>
      <c r="MTN1" s="46"/>
      <c r="MTO1" s="46"/>
      <c r="MTP1" s="46"/>
      <c r="MTQ1" s="46"/>
      <c r="MTR1" s="46"/>
      <c r="MTS1" s="46"/>
      <c r="MTT1" s="46"/>
      <c r="MTU1" s="46"/>
      <c r="MTV1" s="46"/>
      <c r="MTW1" s="46"/>
      <c r="MTX1" s="46"/>
      <c r="MTY1" s="46"/>
      <c r="MTZ1" s="46"/>
      <c r="MUA1" s="46"/>
      <c r="MUB1" s="46"/>
      <c r="MUC1" s="46"/>
      <c r="MUD1" s="46"/>
      <c r="MUE1" s="46"/>
      <c r="MUF1" s="46"/>
      <c r="MUG1" s="46"/>
      <c r="MUH1" s="46"/>
      <c r="MUI1" s="46"/>
      <c r="MUJ1" s="46"/>
      <c r="MUK1" s="46"/>
      <c r="MUL1" s="46"/>
      <c r="MUM1" s="46"/>
      <c r="MUN1" s="46"/>
      <c r="MUO1" s="46"/>
      <c r="MUP1" s="46"/>
      <c r="MUQ1" s="46"/>
      <c r="MUR1" s="46"/>
      <c r="MUS1" s="46"/>
      <c r="MUT1" s="46"/>
      <c r="MUU1" s="46"/>
      <c r="MUV1" s="46"/>
      <c r="MUW1" s="46"/>
      <c r="MUX1" s="46"/>
      <c r="MUY1" s="46"/>
      <c r="MUZ1" s="46"/>
      <c r="MVA1" s="46"/>
      <c r="MVB1" s="46"/>
      <c r="MVC1" s="46"/>
      <c r="MVD1" s="46"/>
      <c r="MVE1" s="46"/>
      <c r="MVF1" s="46"/>
      <c r="MVG1" s="46"/>
      <c r="MVH1" s="46"/>
      <c r="MVI1" s="46"/>
      <c r="MVJ1" s="46"/>
      <c r="MVK1" s="46"/>
      <c r="MVL1" s="46"/>
      <c r="MVM1" s="46"/>
      <c r="MVN1" s="46"/>
      <c r="MVO1" s="46"/>
      <c r="MVP1" s="46"/>
      <c r="MVQ1" s="46"/>
      <c r="MVR1" s="46"/>
      <c r="MVS1" s="46"/>
      <c r="MVT1" s="46"/>
      <c r="MVU1" s="46"/>
      <c r="MVV1" s="46"/>
      <c r="MVW1" s="46"/>
      <c r="MVX1" s="46"/>
      <c r="MVY1" s="46"/>
      <c r="MVZ1" s="46"/>
      <c r="MWA1" s="46"/>
      <c r="MWB1" s="46"/>
      <c r="MWC1" s="46"/>
      <c r="MWD1" s="46"/>
      <c r="MWE1" s="46"/>
      <c r="MWF1" s="46"/>
      <c r="MWG1" s="46"/>
      <c r="MWH1" s="46"/>
      <c r="MWI1" s="46"/>
      <c r="MWJ1" s="46"/>
      <c r="MWK1" s="46"/>
      <c r="MWL1" s="46"/>
      <c r="MWM1" s="46"/>
      <c r="MWN1" s="46"/>
      <c r="MWO1" s="46"/>
      <c r="MWP1" s="46"/>
      <c r="MWQ1" s="46"/>
      <c r="MWR1" s="46"/>
      <c r="MWS1" s="46"/>
      <c r="MWT1" s="46"/>
      <c r="MWU1" s="46"/>
      <c r="MWV1" s="46"/>
      <c r="MWW1" s="46"/>
      <c r="MWX1" s="46"/>
      <c r="MWY1" s="46"/>
      <c r="MWZ1" s="46"/>
      <c r="MXA1" s="46"/>
      <c r="MXB1" s="46"/>
      <c r="MXC1" s="46"/>
      <c r="MXD1" s="46"/>
      <c r="MXE1" s="46"/>
      <c r="MXF1" s="46"/>
      <c r="MXG1" s="46"/>
      <c r="MXH1" s="46"/>
      <c r="MXI1" s="46"/>
      <c r="MXJ1" s="46"/>
      <c r="MXK1" s="46"/>
      <c r="MXL1" s="46"/>
      <c r="MXM1" s="46"/>
      <c r="MXN1" s="46"/>
      <c r="MXO1" s="46"/>
      <c r="MXP1" s="46"/>
      <c r="MXQ1" s="46"/>
      <c r="MXR1" s="46"/>
      <c r="MXS1" s="46"/>
      <c r="MXT1" s="46"/>
      <c r="MXU1" s="46"/>
      <c r="MXV1" s="46"/>
      <c r="MXW1" s="46"/>
      <c r="MXX1" s="46"/>
      <c r="MXY1" s="46"/>
      <c r="MXZ1" s="46"/>
      <c r="MYA1" s="46"/>
      <c r="MYB1" s="46"/>
      <c r="MYC1" s="46"/>
      <c r="MYD1" s="46"/>
      <c r="MYE1" s="46"/>
      <c r="MYF1" s="46"/>
      <c r="MYG1" s="46"/>
      <c r="MYH1" s="46"/>
      <c r="MYI1" s="46"/>
      <c r="MYJ1" s="46"/>
      <c r="MYK1" s="46"/>
      <c r="MYL1" s="46"/>
      <c r="MYM1" s="46"/>
      <c r="MYN1" s="46"/>
      <c r="MYO1" s="46"/>
      <c r="MYP1" s="46"/>
      <c r="MYQ1" s="46"/>
      <c r="MYR1" s="46"/>
      <c r="MYS1" s="46"/>
      <c r="MYT1" s="46"/>
      <c r="MYU1" s="46"/>
      <c r="MYV1" s="46"/>
      <c r="MYW1" s="46"/>
      <c r="MYX1" s="46"/>
      <c r="MYY1" s="46"/>
      <c r="MYZ1" s="46"/>
      <c r="MZA1" s="46"/>
      <c r="MZB1" s="46"/>
      <c r="MZC1" s="46"/>
      <c r="MZD1" s="46"/>
      <c r="MZE1" s="46"/>
      <c r="MZF1" s="46"/>
      <c r="MZG1" s="46"/>
      <c r="MZH1" s="46"/>
      <c r="MZI1" s="46"/>
      <c r="MZJ1" s="46"/>
      <c r="MZK1" s="46"/>
      <c r="MZL1" s="46"/>
      <c r="MZM1" s="46"/>
      <c r="MZN1" s="46"/>
      <c r="MZO1" s="46"/>
      <c r="MZP1" s="46"/>
      <c r="MZQ1" s="46"/>
      <c r="MZR1" s="46"/>
      <c r="MZS1" s="46"/>
      <c r="MZT1" s="46"/>
      <c r="MZU1" s="46"/>
      <c r="MZV1" s="46"/>
      <c r="MZW1" s="46"/>
      <c r="MZX1" s="46"/>
      <c r="MZY1" s="46"/>
      <c r="MZZ1" s="46"/>
      <c r="NAA1" s="46"/>
      <c r="NAB1" s="46"/>
      <c r="NAC1" s="46"/>
      <c r="NAD1" s="46"/>
      <c r="NAE1" s="46"/>
      <c r="NAF1" s="46"/>
      <c r="NAG1" s="46"/>
      <c r="NAH1" s="46"/>
      <c r="NAI1" s="46"/>
      <c r="NAJ1" s="46"/>
      <c r="NAK1" s="46"/>
      <c r="NAL1" s="46"/>
      <c r="NAM1" s="46"/>
      <c r="NAN1" s="46"/>
      <c r="NAO1" s="46"/>
      <c r="NAP1" s="46"/>
      <c r="NAQ1" s="46"/>
      <c r="NAR1" s="46"/>
      <c r="NAS1" s="46"/>
      <c r="NAT1" s="46"/>
      <c r="NAU1" s="46"/>
      <c r="NAV1" s="46"/>
      <c r="NAW1" s="46"/>
      <c r="NAX1" s="46"/>
      <c r="NAY1" s="46"/>
      <c r="NAZ1" s="46"/>
      <c r="NBA1" s="46"/>
      <c r="NBB1" s="46"/>
      <c r="NBC1" s="46"/>
      <c r="NBD1" s="46"/>
      <c r="NBE1" s="46"/>
      <c r="NBF1" s="46"/>
      <c r="NBG1" s="46"/>
      <c r="NBH1" s="46"/>
      <c r="NBI1" s="46"/>
      <c r="NBJ1" s="46"/>
      <c r="NBK1" s="46"/>
      <c r="NBL1" s="46"/>
      <c r="NBM1" s="46"/>
      <c r="NBN1" s="46"/>
      <c r="NBO1" s="46"/>
      <c r="NBP1" s="46"/>
      <c r="NBQ1" s="46"/>
      <c r="NBR1" s="46"/>
      <c r="NBS1" s="46"/>
      <c r="NBT1" s="46"/>
      <c r="NBU1" s="46"/>
      <c r="NBV1" s="46"/>
      <c r="NBW1" s="46"/>
      <c r="NBX1" s="46"/>
      <c r="NBY1" s="46"/>
      <c r="NBZ1" s="46"/>
      <c r="NCA1" s="46"/>
      <c r="NCB1" s="46"/>
      <c r="NCC1" s="46"/>
      <c r="NCD1" s="46"/>
      <c r="NCE1" s="46"/>
      <c r="NCF1" s="46"/>
      <c r="NCG1" s="46"/>
      <c r="NCH1" s="46"/>
      <c r="NCI1" s="46"/>
      <c r="NCJ1" s="46"/>
      <c r="NCK1" s="46"/>
      <c r="NCL1" s="46"/>
      <c r="NCM1" s="46"/>
      <c r="NCN1" s="46"/>
      <c r="NCO1" s="46"/>
      <c r="NCP1" s="46"/>
      <c r="NCQ1" s="46"/>
      <c r="NCR1" s="46"/>
      <c r="NCS1" s="46"/>
      <c r="NCT1" s="46"/>
      <c r="NCU1" s="46"/>
      <c r="NCV1" s="46"/>
      <c r="NCW1" s="46"/>
      <c r="NCX1" s="46"/>
      <c r="NCY1" s="46"/>
      <c r="NCZ1" s="46"/>
      <c r="NDA1" s="46"/>
      <c r="NDB1" s="46"/>
      <c r="NDC1" s="46"/>
      <c r="NDD1" s="46"/>
      <c r="NDE1" s="46"/>
      <c r="NDF1" s="46"/>
      <c r="NDG1" s="46"/>
      <c r="NDH1" s="46"/>
      <c r="NDI1" s="46"/>
      <c r="NDJ1" s="46"/>
      <c r="NDK1" s="46"/>
      <c r="NDL1" s="46"/>
      <c r="NDM1" s="46"/>
      <c r="NDN1" s="46"/>
      <c r="NDO1" s="46"/>
      <c r="NDP1" s="46"/>
      <c r="NDQ1" s="46"/>
      <c r="NDR1" s="46"/>
      <c r="NDS1" s="46"/>
      <c r="NDT1" s="46"/>
      <c r="NDU1" s="46"/>
      <c r="NDV1" s="46"/>
      <c r="NDW1" s="46"/>
      <c r="NDX1" s="46"/>
      <c r="NDY1" s="46"/>
      <c r="NDZ1" s="46"/>
      <c r="NEA1" s="46"/>
      <c r="NEB1" s="46"/>
      <c r="NEC1" s="46"/>
      <c r="NED1" s="46"/>
      <c r="NEE1" s="46"/>
      <c r="NEF1" s="46"/>
      <c r="NEG1" s="46"/>
      <c r="NEH1" s="46"/>
      <c r="NEI1" s="46"/>
      <c r="NEJ1" s="46"/>
      <c r="NEK1" s="46"/>
      <c r="NEL1" s="46"/>
      <c r="NEM1" s="46"/>
      <c r="NEN1" s="46"/>
      <c r="NEO1" s="46"/>
      <c r="NEP1" s="46"/>
      <c r="NEQ1" s="46"/>
      <c r="NER1" s="46"/>
      <c r="NES1" s="46"/>
      <c r="NET1" s="46"/>
      <c r="NEU1" s="46"/>
      <c r="NEV1" s="46"/>
      <c r="NEW1" s="46"/>
      <c r="NEX1" s="46"/>
      <c r="NEY1" s="46"/>
      <c r="NEZ1" s="46"/>
      <c r="NFA1" s="46"/>
      <c r="NFB1" s="46"/>
      <c r="NFC1" s="46"/>
      <c r="NFD1" s="46"/>
      <c r="NFE1" s="46"/>
      <c r="NFF1" s="46"/>
      <c r="NFG1" s="46"/>
      <c r="NFH1" s="46"/>
      <c r="NFI1" s="46"/>
      <c r="NFJ1" s="46"/>
      <c r="NFK1" s="46"/>
      <c r="NFL1" s="46"/>
      <c r="NFM1" s="46"/>
      <c r="NFN1" s="46"/>
      <c r="NFO1" s="46"/>
      <c r="NFP1" s="46"/>
      <c r="NFQ1" s="46"/>
      <c r="NFR1" s="46"/>
      <c r="NFS1" s="46"/>
      <c r="NFT1" s="46"/>
      <c r="NFU1" s="46"/>
      <c r="NFV1" s="46"/>
      <c r="NFW1" s="46"/>
      <c r="NFX1" s="46"/>
      <c r="NFY1" s="46"/>
      <c r="NFZ1" s="46"/>
      <c r="NGA1" s="46"/>
      <c r="NGB1" s="46"/>
      <c r="NGC1" s="46"/>
      <c r="NGD1" s="46"/>
      <c r="NGE1" s="46"/>
      <c r="NGF1" s="46"/>
      <c r="NGG1" s="46"/>
      <c r="NGH1" s="46"/>
      <c r="NGI1" s="46"/>
      <c r="NGJ1" s="46"/>
      <c r="NGK1" s="46"/>
      <c r="NGL1" s="46"/>
      <c r="NGM1" s="46"/>
      <c r="NGN1" s="46"/>
      <c r="NGO1" s="46"/>
      <c r="NGP1" s="46"/>
      <c r="NGQ1" s="46"/>
      <c r="NGR1" s="46"/>
      <c r="NGS1" s="46"/>
      <c r="NGT1" s="46"/>
      <c r="NGU1" s="46"/>
      <c r="NGV1" s="46"/>
      <c r="NGW1" s="46"/>
      <c r="NGX1" s="46"/>
      <c r="NGY1" s="46"/>
      <c r="NGZ1" s="46"/>
      <c r="NHA1" s="46"/>
      <c r="NHB1" s="46"/>
      <c r="NHC1" s="46"/>
      <c r="NHD1" s="46"/>
      <c r="NHE1" s="46"/>
      <c r="NHF1" s="46"/>
      <c r="NHG1" s="46"/>
      <c r="NHH1" s="46"/>
      <c r="NHI1" s="46"/>
      <c r="NHJ1" s="46"/>
      <c r="NHK1" s="46"/>
      <c r="NHL1" s="46"/>
      <c r="NHM1" s="46"/>
      <c r="NHN1" s="46"/>
      <c r="NHO1" s="46"/>
      <c r="NHP1" s="46"/>
      <c r="NHQ1" s="46"/>
      <c r="NHR1" s="46"/>
      <c r="NHS1" s="46"/>
      <c r="NHT1" s="46"/>
      <c r="NHU1" s="46"/>
      <c r="NHV1" s="46"/>
      <c r="NHW1" s="46"/>
      <c r="NHX1" s="46"/>
      <c r="NHY1" s="46"/>
      <c r="NHZ1" s="46"/>
      <c r="NIA1" s="46"/>
      <c r="NIB1" s="46"/>
      <c r="NIC1" s="46"/>
      <c r="NID1" s="46"/>
      <c r="NIE1" s="46"/>
      <c r="NIF1" s="46"/>
      <c r="NIG1" s="46"/>
      <c r="NIH1" s="46"/>
      <c r="NII1" s="46"/>
      <c r="NIJ1" s="46"/>
      <c r="NIK1" s="46"/>
      <c r="NIL1" s="46"/>
      <c r="NIM1" s="46"/>
      <c r="NIN1" s="46"/>
      <c r="NIO1" s="46"/>
      <c r="NIP1" s="46"/>
      <c r="NIQ1" s="46"/>
      <c r="NIR1" s="46"/>
      <c r="NIS1" s="46"/>
      <c r="NIT1" s="46"/>
      <c r="NIU1" s="46"/>
      <c r="NIV1" s="46"/>
      <c r="NIW1" s="46"/>
      <c r="NIX1" s="46"/>
      <c r="NIY1" s="46"/>
      <c r="NIZ1" s="46"/>
      <c r="NJA1" s="46"/>
      <c r="NJB1" s="46"/>
      <c r="NJC1" s="46"/>
      <c r="NJD1" s="46"/>
      <c r="NJE1" s="46"/>
      <c r="NJF1" s="46"/>
      <c r="NJG1" s="46"/>
      <c r="NJH1" s="46"/>
      <c r="NJI1" s="46"/>
      <c r="NJJ1" s="46"/>
      <c r="NJK1" s="46"/>
      <c r="NJL1" s="46"/>
      <c r="NJM1" s="46"/>
      <c r="NJN1" s="46"/>
      <c r="NJO1" s="46"/>
      <c r="NJP1" s="46"/>
      <c r="NJQ1" s="46"/>
      <c r="NJR1" s="46"/>
      <c r="NJS1" s="46"/>
      <c r="NJT1" s="46"/>
      <c r="NJU1" s="46"/>
      <c r="NJV1" s="46"/>
      <c r="NJW1" s="46"/>
      <c r="NJX1" s="46"/>
      <c r="NJY1" s="46"/>
      <c r="NJZ1" s="46"/>
      <c r="NKA1" s="46"/>
      <c r="NKB1" s="46"/>
      <c r="NKC1" s="46"/>
      <c r="NKD1" s="46"/>
      <c r="NKE1" s="46"/>
      <c r="NKF1" s="46"/>
      <c r="NKG1" s="46"/>
      <c r="NKH1" s="46"/>
      <c r="NKI1" s="46"/>
      <c r="NKJ1" s="46"/>
      <c r="NKK1" s="46"/>
      <c r="NKL1" s="46"/>
      <c r="NKM1" s="46"/>
      <c r="NKN1" s="46"/>
      <c r="NKO1" s="46"/>
      <c r="NKP1" s="46"/>
      <c r="NKQ1" s="46"/>
      <c r="NKR1" s="46"/>
      <c r="NKS1" s="46"/>
      <c r="NKT1" s="46"/>
      <c r="NKU1" s="46"/>
      <c r="NKV1" s="46"/>
      <c r="NKW1" s="46"/>
      <c r="NKX1" s="46"/>
      <c r="NKY1" s="46"/>
      <c r="NKZ1" s="46"/>
      <c r="NLA1" s="46"/>
      <c r="NLB1" s="46"/>
      <c r="NLC1" s="46"/>
      <c r="NLD1" s="46"/>
      <c r="NLE1" s="46"/>
      <c r="NLF1" s="46"/>
      <c r="NLG1" s="46"/>
      <c r="NLH1" s="46"/>
      <c r="NLI1" s="46"/>
      <c r="NLJ1" s="46"/>
      <c r="NLK1" s="46"/>
      <c r="NLL1" s="46"/>
      <c r="NLM1" s="46"/>
      <c r="NLN1" s="46"/>
      <c r="NLO1" s="46"/>
      <c r="NLP1" s="46"/>
      <c r="NLQ1" s="46"/>
      <c r="NLR1" s="46"/>
      <c r="NLS1" s="46"/>
      <c r="NLT1" s="46"/>
      <c r="NLU1" s="46"/>
      <c r="NLV1" s="46"/>
      <c r="NLW1" s="46"/>
      <c r="NLX1" s="46"/>
      <c r="NLY1" s="46"/>
      <c r="NLZ1" s="46"/>
      <c r="NMA1" s="46"/>
      <c r="NMB1" s="46"/>
      <c r="NMC1" s="46"/>
      <c r="NMD1" s="46"/>
      <c r="NME1" s="46"/>
      <c r="NMF1" s="46"/>
      <c r="NMG1" s="46"/>
      <c r="NMH1" s="46"/>
      <c r="NMI1" s="46"/>
      <c r="NMJ1" s="46"/>
      <c r="NMK1" s="46"/>
      <c r="NML1" s="46"/>
      <c r="NMM1" s="46"/>
      <c r="NMN1" s="46"/>
      <c r="NMO1" s="46"/>
      <c r="NMP1" s="46"/>
      <c r="NMQ1" s="46"/>
      <c r="NMR1" s="46"/>
      <c r="NMS1" s="46"/>
      <c r="NMT1" s="46"/>
      <c r="NMU1" s="46"/>
      <c r="NMV1" s="46"/>
      <c r="NMW1" s="46"/>
      <c r="NMX1" s="46"/>
      <c r="NMY1" s="46"/>
      <c r="NMZ1" s="46"/>
      <c r="NNA1" s="46"/>
      <c r="NNB1" s="46"/>
      <c r="NNC1" s="46"/>
      <c r="NND1" s="46"/>
      <c r="NNE1" s="46"/>
      <c r="NNF1" s="46"/>
      <c r="NNG1" s="46"/>
      <c r="NNH1" s="46"/>
      <c r="NNI1" s="46"/>
      <c r="NNJ1" s="46"/>
      <c r="NNK1" s="46"/>
      <c r="NNL1" s="46"/>
      <c r="NNM1" s="46"/>
      <c r="NNN1" s="46"/>
      <c r="NNO1" s="46"/>
      <c r="NNP1" s="46"/>
      <c r="NNQ1" s="46"/>
      <c r="NNR1" s="46"/>
      <c r="NNS1" s="46"/>
      <c r="NNT1" s="46"/>
      <c r="NNU1" s="46"/>
      <c r="NNV1" s="46"/>
      <c r="NNW1" s="46"/>
      <c r="NNX1" s="46"/>
      <c r="NNY1" s="46"/>
      <c r="NNZ1" s="46"/>
      <c r="NOA1" s="46"/>
      <c r="NOB1" s="46"/>
      <c r="NOC1" s="46"/>
      <c r="NOD1" s="46"/>
      <c r="NOE1" s="46"/>
      <c r="NOF1" s="46"/>
      <c r="NOG1" s="46"/>
      <c r="NOH1" s="46"/>
      <c r="NOI1" s="46"/>
      <c r="NOJ1" s="46"/>
      <c r="NOK1" s="46"/>
      <c r="NOL1" s="46"/>
      <c r="NOM1" s="46"/>
      <c r="NON1" s="46"/>
      <c r="NOO1" s="46"/>
      <c r="NOP1" s="46"/>
      <c r="NOQ1" s="46"/>
      <c r="NOR1" s="46"/>
      <c r="NOS1" s="46"/>
      <c r="NOT1" s="46"/>
      <c r="NOU1" s="46"/>
      <c r="NOV1" s="46"/>
      <c r="NOW1" s="46"/>
      <c r="NOX1" s="46"/>
      <c r="NOY1" s="46"/>
      <c r="NOZ1" s="46"/>
      <c r="NPA1" s="46"/>
      <c r="NPB1" s="46"/>
      <c r="NPC1" s="46"/>
      <c r="NPD1" s="46"/>
      <c r="NPE1" s="46"/>
      <c r="NPF1" s="46"/>
      <c r="NPG1" s="46"/>
      <c r="NPH1" s="46"/>
      <c r="NPI1" s="46"/>
      <c r="NPJ1" s="46"/>
      <c r="NPK1" s="46"/>
      <c r="NPL1" s="46"/>
      <c r="NPM1" s="46"/>
      <c r="NPN1" s="46"/>
      <c r="NPO1" s="46"/>
      <c r="NPP1" s="46"/>
      <c r="NPQ1" s="46"/>
      <c r="NPR1" s="46"/>
      <c r="NPS1" s="46"/>
      <c r="NPT1" s="46"/>
      <c r="NPU1" s="46"/>
      <c r="NPV1" s="46"/>
      <c r="NPW1" s="46"/>
      <c r="NPX1" s="46"/>
      <c r="NPY1" s="46"/>
      <c r="NPZ1" s="46"/>
      <c r="NQA1" s="46"/>
      <c r="NQB1" s="46"/>
      <c r="NQC1" s="46"/>
      <c r="NQD1" s="46"/>
      <c r="NQE1" s="46"/>
      <c r="NQF1" s="46"/>
      <c r="NQG1" s="46"/>
      <c r="NQH1" s="46"/>
      <c r="NQI1" s="46"/>
      <c r="NQJ1" s="46"/>
      <c r="NQK1" s="46"/>
      <c r="NQL1" s="46"/>
      <c r="NQM1" s="46"/>
      <c r="NQN1" s="46"/>
      <c r="NQO1" s="46"/>
      <c r="NQP1" s="46"/>
      <c r="NQQ1" s="46"/>
      <c r="NQR1" s="46"/>
      <c r="NQS1" s="46"/>
      <c r="NQT1" s="46"/>
      <c r="NQU1" s="46"/>
      <c r="NQV1" s="46"/>
      <c r="NQW1" s="46"/>
      <c r="NQX1" s="46"/>
      <c r="NQY1" s="46"/>
      <c r="NQZ1" s="46"/>
      <c r="NRA1" s="46"/>
      <c r="NRB1" s="46"/>
      <c r="NRC1" s="46"/>
      <c r="NRD1" s="46"/>
      <c r="NRE1" s="46"/>
      <c r="NRF1" s="46"/>
      <c r="NRG1" s="46"/>
      <c r="NRH1" s="46"/>
      <c r="NRI1" s="46"/>
      <c r="NRJ1" s="46"/>
      <c r="NRK1" s="46"/>
      <c r="NRL1" s="46"/>
      <c r="NRM1" s="46"/>
      <c r="NRN1" s="46"/>
      <c r="NRO1" s="46"/>
      <c r="NRP1" s="46"/>
      <c r="NRQ1" s="46"/>
      <c r="NRR1" s="46"/>
      <c r="NRS1" s="46"/>
      <c r="NRT1" s="46"/>
      <c r="NRU1" s="46"/>
      <c r="NRV1" s="46"/>
      <c r="NRW1" s="46"/>
      <c r="NRX1" s="46"/>
      <c r="NRY1" s="46"/>
      <c r="NRZ1" s="46"/>
      <c r="NSA1" s="46"/>
      <c r="NSB1" s="46"/>
      <c r="NSC1" s="46"/>
      <c r="NSD1" s="46"/>
      <c r="NSE1" s="46"/>
      <c r="NSF1" s="46"/>
      <c r="NSG1" s="46"/>
      <c r="NSH1" s="46"/>
      <c r="NSI1" s="46"/>
      <c r="NSJ1" s="46"/>
      <c r="NSK1" s="46"/>
      <c r="NSL1" s="46"/>
      <c r="NSM1" s="46"/>
      <c r="NSN1" s="46"/>
      <c r="NSO1" s="46"/>
      <c r="NSP1" s="46"/>
      <c r="NSQ1" s="46"/>
      <c r="NSR1" s="46"/>
      <c r="NSS1" s="46"/>
      <c r="NST1" s="46"/>
      <c r="NSU1" s="46"/>
      <c r="NSV1" s="46"/>
      <c r="NSW1" s="46"/>
      <c r="NSX1" s="46"/>
      <c r="NSY1" s="46"/>
      <c r="NSZ1" s="46"/>
      <c r="NTA1" s="46"/>
      <c r="NTB1" s="46"/>
      <c r="NTC1" s="46"/>
      <c r="NTD1" s="46"/>
      <c r="NTE1" s="46"/>
      <c r="NTF1" s="46"/>
      <c r="NTG1" s="46"/>
      <c r="NTH1" s="46"/>
      <c r="NTI1" s="46"/>
      <c r="NTJ1" s="46"/>
      <c r="NTK1" s="46"/>
      <c r="NTL1" s="46"/>
      <c r="NTM1" s="46"/>
      <c r="NTN1" s="46"/>
      <c r="NTO1" s="46"/>
      <c r="NTP1" s="46"/>
      <c r="NTQ1" s="46"/>
      <c r="NTR1" s="46"/>
      <c r="NTS1" s="46"/>
      <c r="NTT1" s="46"/>
      <c r="NTU1" s="46"/>
      <c r="NTV1" s="46"/>
      <c r="NTW1" s="46"/>
      <c r="NTX1" s="46"/>
      <c r="NTY1" s="46"/>
      <c r="NTZ1" s="46"/>
      <c r="NUA1" s="46"/>
      <c r="NUB1" s="46"/>
      <c r="NUC1" s="46"/>
      <c r="NUD1" s="46"/>
      <c r="NUE1" s="46"/>
      <c r="NUF1" s="46"/>
      <c r="NUG1" s="46"/>
      <c r="NUH1" s="46"/>
      <c r="NUI1" s="46"/>
      <c r="NUJ1" s="46"/>
      <c r="NUK1" s="46"/>
      <c r="NUL1" s="46"/>
      <c r="NUM1" s="46"/>
      <c r="NUN1" s="46"/>
      <c r="NUO1" s="46"/>
      <c r="NUP1" s="46"/>
      <c r="NUQ1" s="46"/>
      <c r="NUR1" s="46"/>
      <c r="NUS1" s="46"/>
      <c r="NUT1" s="46"/>
      <c r="NUU1" s="46"/>
      <c r="NUV1" s="46"/>
      <c r="NUW1" s="46"/>
      <c r="NUX1" s="46"/>
      <c r="NUY1" s="46"/>
      <c r="NUZ1" s="46"/>
      <c r="NVA1" s="46"/>
      <c r="NVB1" s="46"/>
      <c r="NVC1" s="46"/>
      <c r="NVD1" s="46"/>
      <c r="NVE1" s="46"/>
      <c r="NVF1" s="46"/>
      <c r="NVG1" s="46"/>
      <c r="NVH1" s="46"/>
      <c r="NVI1" s="46"/>
      <c r="NVJ1" s="46"/>
      <c r="NVK1" s="46"/>
      <c r="NVL1" s="46"/>
      <c r="NVM1" s="46"/>
      <c r="NVN1" s="46"/>
      <c r="NVO1" s="46"/>
      <c r="NVP1" s="46"/>
      <c r="NVQ1" s="46"/>
      <c r="NVR1" s="46"/>
      <c r="NVS1" s="46"/>
      <c r="NVT1" s="46"/>
      <c r="NVU1" s="46"/>
      <c r="NVV1" s="46"/>
      <c r="NVW1" s="46"/>
      <c r="NVX1" s="46"/>
      <c r="NVY1" s="46"/>
      <c r="NVZ1" s="46"/>
      <c r="NWA1" s="46"/>
      <c r="NWB1" s="46"/>
      <c r="NWC1" s="46"/>
      <c r="NWD1" s="46"/>
      <c r="NWE1" s="46"/>
      <c r="NWF1" s="46"/>
      <c r="NWG1" s="46"/>
      <c r="NWH1" s="46"/>
      <c r="NWI1" s="46"/>
      <c r="NWJ1" s="46"/>
      <c r="NWK1" s="46"/>
      <c r="NWL1" s="46"/>
      <c r="NWM1" s="46"/>
      <c r="NWN1" s="46"/>
      <c r="NWO1" s="46"/>
      <c r="NWP1" s="46"/>
      <c r="NWQ1" s="46"/>
      <c r="NWR1" s="46"/>
      <c r="NWS1" s="46"/>
      <c r="NWT1" s="46"/>
      <c r="NWU1" s="46"/>
      <c r="NWV1" s="46"/>
      <c r="NWW1" s="46"/>
      <c r="NWX1" s="46"/>
      <c r="NWY1" s="46"/>
      <c r="NWZ1" s="46"/>
      <c r="NXA1" s="46"/>
      <c r="NXB1" s="46"/>
      <c r="NXC1" s="46"/>
      <c r="NXD1" s="46"/>
      <c r="NXE1" s="46"/>
      <c r="NXF1" s="46"/>
      <c r="NXG1" s="46"/>
      <c r="NXH1" s="46"/>
      <c r="NXI1" s="46"/>
      <c r="NXJ1" s="46"/>
      <c r="NXK1" s="46"/>
      <c r="NXL1" s="46"/>
      <c r="NXM1" s="46"/>
      <c r="NXN1" s="46"/>
      <c r="NXO1" s="46"/>
      <c r="NXP1" s="46"/>
      <c r="NXQ1" s="46"/>
      <c r="NXR1" s="46"/>
      <c r="NXS1" s="46"/>
      <c r="NXT1" s="46"/>
      <c r="NXU1" s="46"/>
      <c r="NXV1" s="46"/>
      <c r="NXW1" s="46"/>
      <c r="NXX1" s="46"/>
      <c r="NXY1" s="46"/>
      <c r="NXZ1" s="46"/>
      <c r="NYA1" s="46"/>
      <c r="NYB1" s="46"/>
      <c r="NYC1" s="46"/>
      <c r="NYD1" s="46"/>
      <c r="NYE1" s="46"/>
      <c r="NYF1" s="46"/>
      <c r="NYG1" s="46"/>
      <c r="NYH1" s="46"/>
      <c r="NYI1" s="46"/>
      <c r="NYJ1" s="46"/>
      <c r="NYK1" s="46"/>
      <c r="NYL1" s="46"/>
      <c r="NYM1" s="46"/>
      <c r="NYN1" s="46"/>
      <c r="NYO1" s="46"/>
      <c r="NYP1" s="46"/>
      <c r="NYQ1" s="46"/>
      <c r="NYR1" s="46"/>
      <c r="NYS1" s="46"/>
      <c r="NYT1" s="46"/>
      <c r="NYU1" s="46"/>
      <c r="NYV1" s="46"/>
      <c r="NYW1" s="46"/>
      <c r="NYX1" s="46"/>
      <c r="NYY1" s="46"/>
      <c r="NYZ1" s="46"/>
      <c r="NZA1" s="46"/>
      <c r="NZB1" s="46"/>
      <c r="NZC1" s="46"/>
      <c r="NZD1" s="46"/>
      <c r="NZE1" s="46"/>
      <c r="NZF1" s="46"/>
      <c r="NZG1" s="46"/>
      <c r="NZH1" s="46"/>
      <c r="NZI1" s="46"/>
      <c r="NZJ1" s="46"/>
      <c r="NZK1" s="46"/>
      <c r="NZL1" s="46"/>
      <c r="NZM1" s="46"/>
      <c r="NZN1" s="46"/>
      <c r="NZO1" s="46"/>
      <c r="NZP1" s="46"/>
      <c r="NZQ1" s="46"/>
      <c r="NZR1" s="46"/>
      <c r="NZS1" s="46"/>
      <c r="NZT1" s="46"/>
      <c r="NZU1" s="46"/>
      <c r="NZV1" s="46"/>
      <c r="NZW1" s="46"/>
      <c r="NZX1" s="46"/>
      <c r="NZY1" s="46"/>
      <c r="NZZ1" s="46"/>
      <c r="OAA1" s="46"/>
      <c r="OAB1" s="46"/>
      <c r="OAC1" s="46"/>
      <c r="OAD1" s="46"/>
      <c r="OAE1" s="46"/>
      <c r="OAF1" s="46"/>
      <c r="OAG1" s="46"/>
      <c r="OAH1" s="46"/>
      <c r="OAI1" s="46"/>
      <c r="OAJ1" s="46"/>
      <c r="OAK1" s="46"/>
      <c r="OAL1" s="46"/>
      <c r="OAM1" s="46"/>
      <c r="OAN1" s="46"/>
      <c r="OAO1" s="46"/>
      <c r="OAP1" s="46"/>
      <c r="OAQ1" s="46"/>
      <c r="OAR1" s="46"/>
      <c r="OAS1" s="46"/>
      <c r="OAT1" s="46"/>
      <c r="OAU1" s="46"/>
      <c r="OAV1" s="46"/>
      <c r="OAW1" s="46"/>
      <c r="OAX1" s="46"/>
      <c r="OAY1" s="46"/>
      <c r="OAZ1" s="46"/>
      <c r="OBA1" s="46"/>
      <c r="OBB1" s="46"/>
      <c r="OBC1" s="46"/>
      <c r="OBD1" s="46"/>
      <c r="OBE1" s="46"/>
      <c r="OBF1" s="46"/>
      <c r="OBG1" s="46"/>
      <c r="OBH1" s="46"/>
      <c r="OBI1" s="46"/>
      <c r="OBJ1" s="46"/>
      <c r="OBK1" s="46"/>
      <c r="OBL1" s="46"/>
      <c r="OBM1" s="46"/>
      <c r="OBN1" s="46"/>
      <c r="OBO1" s="46"/>
      <c r="OBP1" s="46"/>
      <c r="OBQ1" s="46"/>
      <c r="OBR1" s="46"/>
      <c r="OBS1" s="46"/>
      <c r="OBT1" s="46"/>
      <c r="OBU1" s="46"/>
      <c r="OBV1" s="46"/>
      <c r="OBW1" s="46"/>
      <c r="OBX1" s="46"/>
      <c r="OBY1" s="46"/>
      <c r="OBZ1" s="46"/>
      <c r="OCA1" s="46"/>
      <c r="OCB1" s="46"/>
      <c r="OCC1" s="46"/>
      <c r="OCD1" s="46"/>
      <c r="OCE1" s="46"/>
      <c r="OCF1" s="46"/>
      <c r="OCG1" s="46"/>
      <c r="OCH1" s="46"/>
      <c r="OCI1" s="46"/>
      <c r="OCJ1" s="46"/>
      <c r="OCK1" s="46"/>
      <c r="OCL1" s="46"/>
      <c r="OCM1" s="46"/>
      <c r="OCN1" s="46"/>
      <c r="OCO1" s="46"/>
      <c r="OCP1" s="46"/>
      <c r="OCQ1" s="46"/>
      <c r="OCR1" s="46"/>
      <c r="OCS1" s="46"/>
      <c r="OCT1" s="46"/>
      <c r="OCU1" s="46"/>
      <c r="OCV1" s="46"/>
      <c r="OCW1" s="46"/>
      <c r="OCX1" s="46"/>
      <c r="OCY1" s="46"/>
      <c r="OCZ1" s="46"/>
      <c r="ODA1" s="46"/>
      <c r="ODB1" s="46"/>
      <c r="ODC1" s="46"/>
      <c r="ODD1" s="46"/>
      <c r="ODE1" s="46"/>
      <c r="ODF1" s="46"/>
      <c r="ODG1" s="46"/>
      <c r="ODH1" s="46"/>
      <c r="ODI1" s="46"/>
      <c r="ODJ1" s="46"/>
      <c r="ODK1" s="46"/>
      <c r="ODL1" s="46"/>
      <c r="ODM1" s="46"/>
      <c r="ODN1" s="46"/>
      <c r="ODO1" s="46"/>
      <c r="ODP1" s="46"/>
      <c r="ODQ1" s="46"/>
      <c r="ODR1" s="46"/>
      <c r="ODS1" s="46"/>
      <c r="ODT1" s="46"/>
      <c r="ODU1" s="46"/>
      <c r="ODV1" s="46"/>
      <c r="ODW1" s="46"/>
      <c r="ODX1" s="46"/>
      <c r="ODY1" s="46"/>
      <c r="ODZ1" s="46"/>
      <c r="OEA1" s="46"/>
      <c r="OEB1" s="46"/>
      <c r="OEC1" s="46"/>
      <c r="OED1" s="46"/>
      <c r="OEE1" s="46"/>
      <c r="OEF1" s="46"/>
      <c r="OEG1" s="46"/>
      <c r="OEH1" s="46"/>
      <c r="OEI1" s="46"/>
      <c r="OEJ1" s="46"/>
      <c r="OEK1" s="46"/>
      <c r="OEL1" s="46"/>
      <c r="OEM1" s="46"/>
      <c r="OEN1" s="46"/>
      <c r="OEO1" s="46"/>
      <c r="OEP1" s="46"/>
      <c r="OEQ1" s="46"/>
      <c r="OER1" s="46"/>
      <c r="OES1" s="46"/>
      <c r="OET1" s="46"/>
      <c r="OEU1" s="46"/>
      <c r="OEV1" s="46"/>
      <c r="OEW1" s="46"/>
      <c r="OEX1" s="46"/>
      <c r="OEY1" s="46"/>
      <c r="OEZ1" s="46"/>
      <c r="OFA1" s="46"/>
      <c r="OFB1" s="46"/>
      <c r="OFC1" s="46"/>
      <c r="OFD1" s="46"/>
      <c r="OFE1" s="46"/>
      <c r="OFF1" s="46"/>
      <c r="OFG1" s="46"/>
      <c r="OFH1" s="46"/>
      <c r="OFI1" s="46"/>
      <c r="OFJ1" s="46"/>
      <c r="OFK1" s="46"/>
      <c r="OFL1" s="46"/>
      <c r="OFM1" s="46"/>
      <c r="OFN1" s="46"/>
      <c r="OFO1" s="46"/>
      <c r="OFP1" s="46"/>
      <c r="OFQ1" s="46"/>
      <c r="OFR1" s="46"/>
      <c r="OFS1" s="46"/>
      <c r="OFT1" s="46"/>
      <c r="OFU1" s="46"/>
      <c r="OFV1" s="46"/>
      <c r="OFW1" s="46"/>
      <c r="OFX1" s="46"/>
      <c r="OFY1" s="46"/>
      <c r="OFZ1" s="46"/>
      <c r="OGA1" s="46"/>
      <c r="OGB1" s="46"/>
      <c r="OGC1" s="46"/>
      <c r="OGD1" s="46"/>
      <c r="OGE1" s="46"/>
      <c r="OGF1" s="46"/>
      <c r="OGG1" s="46"/>
      <c r="OGH1" s="46"/>
      <c r="OGI1" s="46"/>
      <c r="OGJ1" s="46"/>
      <c r="OGK1" s="46"/>
      <c r="OGL1" s="46"/>
      <c r="OGM1" s="46"/>
      <c r="OGN1" s="46"/>
      <c r="OGO1" s="46"/>
      <c r="OGP1" s="46"/>
      <c r="OGQ1" s="46"/>
      <c r="OGR1" s="46"/>
      <c r="OGS1" s="46"/>
      <c r="OGT1" s="46"/>
      <c r="OGU1" s="46"/>
      <c r="OGV1" s="46"/>
      <c r="OGW1" s="46"/>
      <c r="OGX1" s="46"/>
      <c r="OGY1" s="46"/>
      <c r="OGZ1" s="46"/>
      <c r="OHA1" s="46"/>
      <c r="OHB1" s="46"/>
      <c r="OHC1" s="46"/>
      <c r="OHD1" s="46"/>
      <c r="OHE1" s="46"/>
      <c r="OHF1" s="46"/>
      <c r="OHG1" s="46"/>
      <c r="OHH1" s="46"/>
      <c r="OHI1" s="46"/>
      <c r="OHJ1" s="46"/>
      <c r="OHK1" s="46"/>
      <c r="OHL1" s="46"/>
      <c r="OHM1" s="46"/>
      <c r="OHN1" s="46"/>
      <c r="OHO1" s="46"/>
      <c r="OHP1" s="46"/>
      <c r="OHQ1" s="46"/>
      <c r="OHR1" s="46"/>
      <c r="OHS1" s="46"/>
      <c r="OHT1" s="46"/>
      <c r="OHU1" s="46"/>
      <c r="OHV1" s="46"/>
      <c r="OHW1" s="46"/>
      <c r="OHX1" s="46"/>
      <c r="OHY1" s="46"/>
      <c r="OHZ1" s="46"/>
      <c r="OIA1" s="46"/>
      <c r="OIB1" s="46"/>
      <c r="OIC1" s="46"/>
      <c r="OID1" s="46"/>
      <c r="OIE1" s="46"/>
      <c r="OIF1" s="46"/>
      <c r="OIG1" s="46"/>
      <c r="OIH1" s="46"/>
      <c r="OII1" s="46"/>
      <c r="OIJ1" s="46"/>
      <c r="OIK1" s="46"/>
      <c r="OIL1" s="46"/>
      <c r="OIM1" s="46"/>
      <c r="OIN1" s="46"/>
      <c r="OIO1" s="46"/>
      <c r="OIP1" s="46"/>
      <c r="OIQ1" s="46"/>
      <c r="OIR1" s="46"/>
      <c r="OIS1" s="46"/>
      <c r="OIT1" s="46"/>
      <c r="OIU1" s="46"/>
      <c r="OIV1" s="46"/>
      <c r="OIW1" s="46"/>
      <c r="OIX1" s="46"/>
      <c r="OIY1" s="46"/>
      <c r="OIZ1" s="46"/>
      <c r="OJA1" s="46"/>
      <c r="OJB1" s="46"/>
      <c r="OJC1" s="46"/>
      <c r="OJD1" s="46"/>
      <c r="OJE1" s="46"/>
      <c r="OJF1" s="46"/>
      <c r="OJG1" s="46"/>
      <c r="OJH1" s="46"/>
      <c r="OJI1" s="46"/>
      <c r="OJJ1" s="46"/>
      <c r="OJK1" s="46"/>
      <c r="OJL1" s="46"/>
      <c r="OJM1" s="46"/>
      <c r="OJN1" s="46"/>
      <c r="OJO1" s="46"/>
      <c r="OJP1" s="46"/>
      <c r="OJQ1" s="46"/>
      <c r="OJR1" s="46"/>
      <c r="OJS1" s="46"/>
      <c r="OJT1" s="46"/>
      <c r="OJU1" s="46"/>
      <c r="OJV1" s="46"/>
      <c r="OJW1" s="46"/>
      <c r="OJX1" s="46"/>
      <c r="OJY1" s="46"/>
      <c r="OJZ1" s="46"/>
      <c r="OKA1" s="46"/>
      <c r="OKB1" s="46"/>
      <c r="OKC1" s="46"/>
      <c r="OKD1" s="46"/>
      <c r="OKE1" s="46"/>
      <c r="OKF1" s="46"/>
      <c r="OKG1" s="46"/>
      <c r="OKH1" s="46"/>
      <c r="OKI1" s="46"/>
      <c r="OKJ1" s="46"/>
      <c r="OKK1" s="46"/>
      <c r="OKL1" s="46"/>
      <c r="OKM1" s="46"/>
      <c r="OKN1" s="46"/>
      <c r="OKO1" s="46"/>
      <c r="OKP1" s="46"/>
      <c r="OKQ1" s="46"/>
      <c r="OKR1" s="46"/>
      <c r="OKS1" s="46"/>
      <c r="OKT1" s="46"/>
      <c r="OKU1" s="46"/>
      <c r="OKV1" s="46"/>
      <c r="OKW1" s="46"/>
      <c r="OKX1" s="46"/>
      <c r="OKY1" s="46"/>
      <c r="OKZ1" s="46"/>
      <c r="OLA1" s="46"/>
      <c r="OLB1" s="46"/>
      <c r="OLC1" s="46"/>
      <c r="OLD1" s="46"/>
      <c r="OLE1" s="46"/>
      <c r="OLF1" s="46"/>
      <c r="OLG1" s="46"/>
      <c r="OLH1" s="46"/>
      <c r="OLI1" s="46"/>
      <c r="OLJ1" s="46"/>
      <c r="OLK1" s="46"/>
      <c r="OLL1" s="46"/>
      <c r="OLM1" s="46"/>
      <c r="OLN1" s="46"/>
      <c r="OLO1" s="46"/>
      <c r="OLP1" s="46"/>
      <c r="OLQ1" s="46"/>
      <c r="OLR1" s="46"/>
      <c r="OLS1" s="46"/>
      <c r="OLT1" s="46"/>
      <c r="OLU1" s="46"/>
      <c r="OLV1" s="46"/>
      <c r="OLW1" s="46"/>
      <c r="OLX1" s="46"/>
      <c r="OLY1" s="46"/>
      <c r="OLZ1" s="46"/>
      <c r="OMA1" s="46"/>
      <c r="OMB1" s="46"/>
      <c r="OMC1" s="46"/>
      <c r="OMD1" s="46"/>
      <c r="OME1" s="46"/>
      <c r="OMF1" s="46"/>
      <c r="OMG1" s="46"/>
      <c r="OMH1" s="46"/>
      <c r="OMI1" s="46"/>
      <c r="OMJ1" s="46"/>
      <c r="OMK1" s="46"/>
      <c r="OML1" s="46"/>
      <c r="OMM1" s="46"/>
      <c r="OMN1" s="46"/>
      <c r="OMO1" s="46"/>
      <c r="OMP1" s="46"/>
      <c r="OMQ1" s="46"/>
      <c r="OMR1" s="46"/>
      <c r="OMS1" s="46"/>
      <c r="OMT1" s="46"/>
      <c r="OMU1" s="46"/>
      <c r="OMV1" s="46"/>
      <c r="OMW1" s="46"/>
      <c r="OMX1" s="46"/>
      <c r="OMY1" s="46"/>
      <c r="OMZ1" s="46"/>
      <c r="ONA1" s="46"/>
      <c r="ONB1" s="46"/>
      <c r="ONC1" s="46"/>
      <c r="OND1" s="46"/>
      <c r="ONE1" s="46"/>
      <c r="ONF1" s="46"/>
      <c r="ONG1" s="46"/>
      <c r="ONH1" s="46"/>
      <c r="ONI1" s="46"/>
      <c r="ONJ1" s="46"/>
      <c r="ONK1" s="46"/>
      <c r="ONL1" s="46"/>
      <c r="ONM1" s="46"/>
      <c r="ONN1" s="46"/>
      <c r="ONO1" s="46"/>
      <c r="ONP1" s="46"/>
      <c r="ONQ1" s="46"/>
      <c r="ONR1" s="46"/>
      <c r="ONS1" s="46"/>
      <c r="ONT1" s="46"/>
      <c r="ONU1" s="46"/>
      <c r="ONV1" s="46"/>
      <c r="ONW1" s="46"/>
      <c r="ONX1" s="46"/>
      <c r="ONY1" s="46"/>
      <c r="ONZ1" s="46"/>
      <c r="OOA1" s="46"/>
      <c r="OOB1" s="46"/>
      <c r="OOC1" s="46"/>
      <c r="OOD1" s="46"/>
      <c r="OOE1" s="46"/>
      <c r="OOF1" s="46"/>
      <c r="OOG1" s="46"/>
      <c r="OOH1" s="46"/>
      <c r="OOI1" s="46"/>
      <c r="OOJ1" s="46"/>
      <c r="OOK1" s="46"/>
      <c r="OOL1" s="46"/>
      <c r="OOM1" s="46"/>
      <c r="OON1" s="46"/>
      <c r="OOO1" s="46"/>
      <c r="OOP1" s="46"/>
      <c r="OOQ1" s="46"/>
      <c r="OOR1" s="46"/>
      <c r="OOS1" s="46"/>
      <c r="OOT1" s="46"/>
      <c r="OOU1" s="46"/>
      <c r="OOV1" s="46"/>
      <c r="OOW1" s="46"/>
      <c r="OOX1" s="46"/>
      <c r="OOY1" s="46"/>
      <c r="OOZ1" s="46"/>
      <c r="OPA1" s="46"/>
      <c r="OPB1" s="46"/>
      <c r="OPC1" s="46"/>
      <c r="OPD1" s="46"/>
      <c r="OPE1" s="46"/>
      <c r="OPF1" s="46"/>
      <c r="OPG1" s="46"/>
      <c r="OPH1" s="46"/>
      <c r="OPI1" s="46"/>
      <c r="OPJ1" s="46"/>
      <c r="OPK1" s="46"/>
      <c r="OPL1" s="46"/>
      <c r="OPM1" s="46"/>
      <c r="OPN1" s="46"/>
      <c r="OPO1" s="46"/>
      <c r="OPP1" s="46"/>
      <c r="OPQ1" s="46"/>
      <c r="OPR1" s="46"/>
      <c r="OPS1" s="46"/>
      <c r="OPT1" s="46"/>
      <c r="OPU1" s="46"/>
      <c r="OPV1" s="46"/>
      <c r="OPW1" s="46"/>
      <c r="OPX1" s="46"/>
      <c r="OPY1" s="46"/>
      <c r="OPZ1" s="46"/>
      <c r="OQA1" s="46"/>
      <c r="OQB1" s="46"/>
      <c r="OQC1" s="46"/>
      <c r="OQD1" s="46"/>
      <c r="OQE1" s="46"/>
      <c r="OQF1" s="46"/>
      <c r="OQG1" s="46"/>
      <c r="OQH1" s="46"/>
      <c r="OQI1" s="46"/>
      <c r="OQJ1" s="46"/>
      <c r="OQK1" s="46"/>
      <c r="OQL1" s="46"/>
      <c r="OQM1" s="46"/>
      <c r="OQN1" s="46"/>
      <c r="OQO1" s="46"/>
      <c r="OQP1" s="46"/>
      <c r="OQQ1" s="46"/>
      <c r="OQR1" s="46"/>
      <c r="OQS1" s="46"/>
      <c r="OQT1" s="46"/>
      <c r="OQU1" s="46"/>
      <c r="OQV1" s="46"/>
      <c r="OQW1" s="46"/>
      <c r="OQX1" s="46"/>
      <c r="OQY1" s="46"/>
      <c r="OQZ1" s="46"/>
      <c r="ORA1" s="46"/>
      <c r="ORB1" s="46"/>
      <c r="ORC1" s="46"/>
      <c r="ORD1" s="46"/>
      <c r="ORE1" s="46"/>
      <c r="ORF1" s="46"/>
      <c r="ORG1" s="46"/>
      <c r="ORH1" s="46"/>
      <c r="ORI1" s="46"/>
      <c r="ORJ1" s="46"/>
      <c r="ORK1" s="46"/>
      <c r="ORL1" s="46"/>
      <c r="ORM1" s="46"/>
      <c r="ORN1" s="46"/>
      <c r="ORO1" s="46"/>
      <c r="ORP1" s="46"/>
      <c r="ORQ1" s="46"/>
      <c r="ORR1" s="46"/>
      <c r="ORS1" s="46"/>
      <c r="ORT1" s="46"/>
      <c r="ORU1" s="46"/>
      <c r="ORV1" s="46"/>
      <c r="ORW1" s="46"/>
      <c r="ORX1" s="46"/>
      <c r="ORY1" s="46"/>
      <c r="ORZ1" s="46"/>
      <c r="OSA1" s="46"/>
      <c r="OSB1" s="46"/>
      <c r="OSC1" s="46"/>
      <c r="OSD1" s="46"/>
      <c r="OSE1" s="46"/>
      <c r="OSF1" s="46"/>
      <c r="OSG1" s="46"/>
      <c r="OSH1" s="46"/>
      <c r="OSI1" s="46"/>
      <c r="OSJ1" s="46"/>
      <c r="OSK1" s="46"/>
      <c r="OSL1" s="46"/>
      <c r="OSM1" s="46"/>
      <c r="OSN1" s="46"/>
      <c r="OSO1" s="46"/>
      <c r="OSP1" s="46"/>
      <c r="OSQ1" s="46"/>
      <c r="OSR1" s="46"/>
      <c r="OSS1" s="46"/>
      <c r="OST1" s="46"/>
      <c r="OSU1" s="46"/>
      <c r="OSV1" s="46"/>
      <c r="OSW1" s="46"/>
      <c r="OSX1" s="46"/>
      <c r="OSY1" s="46"/>
      <c r="OSZ1" s="46"/>
      <c r="OTA1" s="46"/>
      <c r="OTB1" s="46"/>
      <c r="OTC1" s="46"/>
      <c r="OTD1" s="46"/>
      <c r="OTE1" s="46"/>
      <c r="OTF1" s="46"/>
      <c r="OTG1" s="46"/>
      <c r="OTH1" s="46"/>
      <c r="OTI1" s="46"/>
      <c r="OTJ1" s="46"/>
      <c r="OTK1" s="46"/>
      <c r="OTL1" s="46"/>
      <c r="OTM1" s="46"/>
      <c r="OTN1" s="46"/>
      <c r="OTO1" s="46"/>
      <c r="OTP1" s="46"/>
      <c r="OTQ1" s="46"/>
      <c r="OTR1" s="46"/>
      <c r="OTS1" s="46"/>
      <c r="OTT1" s="46"/>
      <c r="OTU1" s="46"/>
      <c r="OTV1" s="46"/>
      <c r="OTW1" s="46"/>
      <c r="OTX1" s="46"/>
      <c r="OTY1" s="46"/>
      <c r="OTZ1" s="46"/>
      <c r="OUA1" s="46"/>
      <c r="OUB1" s="46"/>
      <c r="OUC1" s="46"/>
      <c r="OUD1" s="46"/>
      <c r="OUE1" s="46"/>
      <c r="OUF1" s="46"/>
      <c r="OUG1" s="46"/>
      <c r="OUH1" s="46"/>
      <c r="OUI1" s="46"/>
      <c r="OUJ1" s="46"/>
      <c r="OUK1" s="46"/>
      <c r="OUL1" s="46"/>
      <c r="OUM1" s="46"/>
      <c r="OUN1" s="46"/>
      <c r="OUO1" s="46"/>
      <c r="OUP1" s="46"/>
      <c r="OUQ1" s="46"/>
      <c r="OUR1" s="46"/>
      <c r="OUS1" s="46"/>
      <c r="OUT1" s="46"/>
      <c r="OUU1" s="46"/>
      <c r="OUV1" s="46"/>
      <c r="OUW1" s="46"/>
      <c r="OUX1" s="46"/>
      <c r="OUY1" s="46"/>
      <c r="OUZ1" s="46"/>
      <c r="OVA1" s="46"/>
      <c r="OVB1" s="46"/>
      <c r="OVC1" s="46"/>
      <c r="OVD1" s="46"/>
      <c r="OVE1" s="46"/>
      <c r="OVF1" s="46"/>
      <c r="OVG1" s="46"/>
      <c r="OVH1" s="46"/>
      <c r="OVI1" s="46"/>
      <c r="OVJ1" s="46"/>
      <c r="OVK1" s="46"/>
      <c r="OVL1" s="46"/>
      <c r="OVM1" s="46"/>
      <c r="OVN1" s="46"/>
      <c r="OVO1" s="46"/>
      <c r="OVP1" s="46"/>
      <c r="OVQ1" s="46"/>
      <c r="OVR1" s="46"/>
      <c r="OVS1" s="46"/>
      <c r="OVT1" s="46"/>
      <c r="OVU1" s="46"/>
      <c r="OVV1" s="46"/>
      <c r="OVW1" s="46"/>
      <c r="OVX1" s="46"/>
      <c r="OVY1" s="46"/>
      <c r="OVZ1" s="46"/>
      <c r="OWA1" s="46"/>
      <c r="OWB1" s="46"/>
      <c r="OWC1" s="46"/>
      <c r="OWD1" s="46"/>
      <c r="OWE1" s="46"/>
      <c r="OWF1" s="46"/>
      <c r="OWG1" s="46"/>
      <c r="OWH1" s="46"/>
      <c r="OWI1" s="46"/>
      <c r="OWJ1" s="46"/>
      <c r="OWK1" s="46"/>
      <c r="OWL1" s="46"/>
      <c r="OWM1" s="46"/>
      <c r="OWN1" s="46"/>
      <c r="OWO1" s="46"/>
      <c r="OWP1" s="46"/>
      <c r="OWQ1" s="46"/>
      <c r="OWR1" s="46"/>
      <c r="OWS1" s="46"/>
      <c r="OWT1" s="46"/>
      <c r="OWU1" s="46"/>
      <c r="OWV1" s="46"/>
      <c r="OWW1" s="46"/>
      <c r="OWX1" s="46"/>
      <c r="OWY1" s="46"/>
      <c r="OWZ1" s="46"/>
      <c r="OXA1" s="46"/>
      <c r="OXB1" s="46"/>
      <c r="OXC1" s="46"/>
      <c r="OXD1" s="46"/>
      <c r="OXE1" s="46"/>
      <c r="OXF1" s="46"/>
      <c r="OXG1" s="46"/>
      <c r="OXH1" s="46"/>
      <c r="OXI1" s="46"/>
      <c r="OXJ1" s="46"/>
      <c r="OXK1" s="46"/>
      <c r="OXL1" s="46"/>
      <c r="OXM1" s="46"/>
      <c r="OXN1" s="46"/>
      <c r="OXO1" s="46"/>
      <c r="OXP1" s="46"/>
      <c r="OXQ1" s="46"/>
      <c r="OXR1" s="46"/>
      <c r="OXS1" s="46"/>
      <c r="OXT1" s="46"/>
      <c r="OXU1" s="46"/>
      <c r="OXV1" s="46"/>
      <c r="OXW1" s="46"/>
      <c r="OXX1" s="46"/>
      <c r="OXY1" s="46"/>
      <c r="OXZ1" s="46"/>
      <c r="OYA1" s="46"/>
      <c r="OYB1" s="46"/>
      <c r="OYC1" s="46"/>
      <c r="OYD1" s="46"/>
      <c r="OYE1" s="46"/>
      <c r="OYF1" s="46"/>
      <c r="OYG1" s="46"/>
      <c r="OYH1" s="46"/>
      <c r="OYI1" s="46"/>
      <c r="OYJ1" s="46"/>
      <c r="OYK1" s="46"/>
      <c r="OYL1" s="46"/>
      <c r="OYM1" s="46"/>
      <c r="OYN1" s="46"/>
      <c r="OYO1" s="46"/>
      <c r="OYP1" s="46"/>
      <c r="OYQ1" s="46"/>
      <c r="OYR1" s="46"/>
      <c r="OYS1" s="46"/>
      <c r="OYT1" s="46"/>
      <c r="OYU1" s="46"/>
      <c r="OYV1" s="46"/>
      <c r="OYW1" s="46"/>
      <c r="OYX1" s="46"/>
      <c r="OYY1" s="46"/>
      <c r="OYZ1" s="46"/>
      <c r="OZA1" s="46"/>
      <c r="OZB1" s="46"/>
      <c r="OZC1" s="46"/>
      <c r="OZD1" s="46"/>
      <c r="OZE1" s="46"/>
      <c r="OZF1" s="46"/>
      <c r="OZG1" s="46"/>
      <c r="OZH1" s="46"/>
      <c r="OZI1" s="46"/>
      <c r="OZJ1" s="46"/>
      <c r="OZK1" s="46"/>
      <c r="OZL1" s="46"/>
      <c r="OZM1" s="46"/>
      <c r="OZN1" s="46"/>
      <c r="OZO1" s="46"/>
      <c r="OZP1" s="46"/>
      <c r="OZQ1" s="46"/>
      <c r="OZR1" s="46"/>
      <c r="OZS1" s="46"/>
      <c r="OZT1" s="46"/>
      <c r="OZU1" s="46"/>
      <c r="OZV1" s="46"/>
      <c r="OZW1" s="46"/>
      <c r="OZX1" s="46"/>
      <c r="OZY1" s="46"/>
      <c r="OZZ1" s="46"/>
      <c r="PAA1" s="46"/>
      <c r="PAB1" s="46"/>
      <c r="PAC1" s="46"/>
      <c r="PAD1" s="46"/>
      <c r="PAE1" s="46"/>
      <c r="PAF1" s="46"/>
      <c r="PAG1" s="46"/>
      <c r="PAH1" s="46"/>
      <c r="PAI1" s="46"/>
      <c r="PAJ1" s="46"/>
      <c r="PAK1" s="46"/>
      <c r="PAL1" s="46"/>
      <c r="PAM1" s="46"/>
      <c r="PAN1" s="46"/>
      <c r="PAO1" s="46"/>
      <c r="PAP1" s="46"/>
      <c r="PAQ1" s="46"/>
      <c r="PAR1" s="46"/>
      <c r="PAS1" s="46"/>
      <c r="PAT1" s="46"/>
      <c r="PAU1" s="46"/>
      <c r="PAV1" s="46"/>
      <c r="PAW1" s="46"/>
      <c r="PAX1" s="46"/>
      <c r="PAY1" s="46"/>
      <c r="PAZ1" s="46"/>
      <c r="PBA1" s="46"/>
      <c r="PBB1" s="46"/>
      <c r="PBC1" s="46"/>
      <c r="PBD1" s="46"/>
      <c r="PBE1" s="46"/>
      <c r="PBF1" s="46"/>
      <c r="PBG1" s="46"/>
      <c r="PBH1" s="46"/>
      <c r="PBI1" s="46"/>
      <c r="PBJ1" s="46"/>
      <c r="PBK1" s="46"/>
      <c r="PBL1" s="46"/>
      <c r="PBM1" s="46"/>
      <c r="PBN1" s="46"/>
      <c r="PBO1" s="46"/>
      <c r="PBP1" s="46"/>
      <c r="PBQ1" s="46"/>
      <c r="PBR1" s="46"/>
      <c r="PBS1" s="46"/>
      <c r="PBT1" s="46"/>
      <c r="PBU1" s="46"/>
      <c r="PBV1" s="46"/>
      <c r="PBW1" s="46"/>
      <c r="PBX1" s="46"/>
      <c r="PBY1" s="46"/>
      <c r="PBZ1" s="46"/>
      <c r="PCA1" s="46"/>
      <c r="PCB1" s="46"/>
      <c r="PCC1" s="46"/>
      <c r="PCD1" s="46"/>
      <c r="PCE1" s="46"/>
      <c r="PCF1" s="46"/>
      <c r="PCG1" s="46"/>
      <c r="PCH1" s="46"/>
      <c r="PCI1" s="46"/>
      <c r="PCJ1" s="46"/>
      <c r="PCK1" s="46"/>
      <c r="PCL1" s="46"/>
      <c r="PCM1" s="46"/>
      <c r="PCN1" s="46"/>
      <c r="PCO1" s="46"/>
      <c r="PCP1" s="46"/>
      <c r="PCQ1" s="46"/>
      <c r="PCR1" s="46"/>
      <c r="PCS1" s="46"/>
      <c r="PCT1" s="46"/>
      <c r="PCU1" s="46"/>
      <c r="PCV1" s="46"/>
      <c r="PCW1" s="46"/>
      <c r="PCX1" s="46"/>
      <c r="PCY1" s="46"/>
      <c r="PCZ1" s="46"/>
      <c r="PDA1" s="46"/>
      <c r="PDB1" s="46"/>
      <c r="PDC1" s="46"/>
      <c r="PDD1" s="46"/>
      <c r="PDE1" s="46"/>
      <c r="PDF1" s="46"/>
      <c r="PDG1" s="46"/>
      <c r="PDH1" s="46"/>
      <c r="PDI1" s="46"/>
      <c r="PDJ1" s="46"/>
      <c r="PDK1" s="46"/>
      <c r="PDL1" s="46"/>
      <c r="PDM1" s="46"/>
      <c r="PDN1" s="46"/>
      <c r="PDO1" s="46"/>
      <c r="PDP1" s="46"/>
      <c r="PDQ1" s="46"/>
      <c r="PDR1" s="46"/>
      <c r="PDS1" s="46"/>
      <c r="PDT1" s="46"/>
      <c r="PDU1" s="46"/>
      <c r="PDV1" s="46"/>
      <c r="PDW1" s="46"/>
      <c r="PDX1" s="46"/>
      <c r="PDY1" s="46"/>
      <c r="PDZ1" s="46"/>
      <c r="PEA1" s="46"/>
      <c r="PEB1" s="46"/>
      <c r="PEC1" s="46"/>
      <c r="PED1" s="46"/>
      <c r="PEE1" s="46"/>
      <c r="PEF1" s="46"/>
      <c r="PEG1" s="46"/>
      <c r="PEH1" s="46"/>
      <c r="PEI1" s="46"/>
      <c r="PEJ1" s="46"/>
      <c r="PEK1" s="46"/>
      <c r="PEL1" s="46"/>
      <c r="PEM1" s="46"/>
      <c r="PEN1" s="46"/>
      <c r="PEO1" s="46"/>
      <c r="PEP1" s="46"/>
      <c r="PEQ1" s="46"/>
      <c r="PER1" s="46"/>
      <c r="PES1" s="46"/>
      <c r="PET1" s="46"/>
      <c r="PEU1" s="46"/>
      <c r="PEV1" s="46"/>
      <c r="PEW1" s="46"/>
      <c r="PEX1" s="46"/>
      <c r="PEY1" s="46"/>
      <c r="PEZ1" s="46"/>
      <c r="PFA1" s="46"/>
      <c r="PFB1" s="46"/>
      <c r="PFC1" s="46"/>
      <c r="PFD1" s="46"/>
      <c r="PFE1" s="46"/>
      <c r="PFF1" s="46"/>
      <c r="PFG1" s="46"/>
      <c r="PFH1" s="46"/>
      <c r="PFI1" s="46"/>
      <c r="PFJ1" s="46"/>
      <c r="PFK1" s="46"/>
      <c r="PFL1" s="46"/>
      <c r="PFM1" s="46"/>
      <c r="PFN1" s="46"/>
      <c r="PFO1" s="46"/>
      <c r="PFP1" s="46"/>
      <c r="PFQ1" s="46"/>
      <c r="PFR1" s="46"/>
      <c r="PFS1" s="46"/>
      <c r="PFT1" s="46"/>
      <c r="PFU1" s="46"/>
      <c r="PFV1" s="46"/>
      <c r="PFW1" s="46"/>
      <c r="PFX1" s="46"/>
      <c r="PFY1" s="46"/>
      <c r="PFZ1" s="46"/>
      <c r="PGA1" s="46"/>
      <c r="PGB1" s="46"/>
      <c r="PGC1" s="46"/>
      <c r="PGD1" s="46"/>
      <c r="PGE1" s="46"/>
      <c r="PGF1" s="46"/>
      <c r="PGG1" s="46"/>
      <c r="PGH1" s="46"/>
      <c r="PGI1" s="46"/>
      <c r="PGJ1" s="46"/>
      <c r="PGK1" s="46"/>
      <c r="PGL1" s="46"/>
      <c r="PGM1" s="46"/>
      <c r="PGN1" s="46"/>
      <c r="PGO1" s="46"/>
      <c r="PGP1" s="46"/>
      <c r="PGQ1" s="46"/>
      <c r="PGR1" s="46"/>
      <c r="PGS1" s="46"/>
      <c r="PGT1" s="46"/>
      <c r="PGU1" s="46"/>
      <c r="PGV1" s="46"/>
      <c r="PGW1" s="46"/>
      <c r="PGX1" s="46"/>
      <c r="PGY1" s="46"/>
      <c r="PGZ1" s="46"/>
      <c r="PHA1" s="46"/>
      <c r="PHB1" s="46"/>
      <c r="PHC1" s="46"/>
      <c r="PHD1" s="46"/>
      <c r="PHE1" s="46"/>
      <c r="PHF1" s="46"/>
      <c r="PHG1" s="46"/>
      <c r="PHH1" s="46"/>
      <c r="PHI1" s="46"/>
      <c r="PHJ1" s="46"/>
      <c r="PHK1" s="46"/>
      <c r="PHL1" s="46"/>
      <c r="PHM1" s="46"/>
      <c r="PHN1" s="46"/>
      <c r="PHO1" s="46"/>
      <c r="PHP1" s="46"/>
      <c r="PHQ1" s="46"/>
      <c r="PHR1" s="46"/>
      <c r="PHS1" s="46"/>
      <c r="PHT1" s="46"/>
      <c r="PHU1" s="46"/>
      <c r="PHV1" s="46"/>
      <c r="PHW1" s="46"/>
      <c r="PHX1" s="46"/>
      <c r="PHY1" s="46"/>
      <c r="PHZ1" s="46"/>
      <c r="PIA1" s="46"/>
      <c r="PIB1" s="46"/>
      <c r="PIC1" s="46"/>
      <c r="PID1" s="46"/>
      <c r="PIE1" s="46"/>
      <c r="PIF1" s="46"/>
      <c r="PIG1" s="46"/>
      <c r="PIH1" s="46"/>
      <c r="PII1" s="46"/>
      <c r="PIJ1" s="46"/>
      <c r="PIK1" s="46"/>
      <c r="PIL1" s="46"/>
      <c r="PIM1" s="46"/>
      <c r="PIN1" s="46"/>
      <c r="PIO1" s="46"/>
      <c r="PIP1" s="46"/>
      <c r="PIQ1" s="46"/>
      <c r="PIR1" s="46"/>
      <c r="PIS1" s="46"/>
      <c r="PIT1" s="46"/>
      <c r="PIU1" s="46"/>
      <c r="PIV1" s="46"/>
      <c r="PIW1" s="46"/>
      <c r="PIX1" s="46"/>
      <c r="PIY1" s="46"/>
      <c r="PIZ1" s="46"/>
      <c r="PJA1" s="46"/>
      <c r="PJB1" s="46"/>
      <c r="PJC1" s="46"/>
      <c r="PJD1" s="46"/>
      <c r="PJE1" s="46"/>
      <c r="PJF1" s="46"/>
      <c r="PJG1" s="46"/>
      <c r="PJH1" s="46"/>
      <c r="PJI1" s="46"/>
      <c r="PJJ1" s="46"/>
      <c r="PJK1" s="46"/>
      <c r="PJL1" s="46"/>
      <c r="PJM1" s="46"/>
      <c r="PJN1" s="46"/>
      <c r="PJO1" s="46"/>
      <c r="PJP1" s="46"/>
      <c r="PJQ1" s="46"/>
      <c r="PJR1" s="46"/>
      <c r="PJS1" s="46"/>
      <c r="PJT1" s="46"/>
      <c r="PJU1" s="46"/>
      <c r="PJV1" s="46"/>
      <c r="PJW1" s="46"/>
      <c r="PJX1" s="46"/>
      <c r="PJY1" s="46"/>
      <c r="PJZ1" s="46"/>
      <c r="PKA1" s="46"/>
      <c r="PKB1" s="46"/>
      <c r="PKC1" s="46"/>
      <c r="PKD1" s="46"/>
      <c r="PKE1" s="46"/>
      <c r="PKF1" s="46"/>
      <c r="PKG1" s="46"/>
      <c r="PKH1" s="46"/>
      <c r="PKI1" s="46"/>
      <c r="PKJ1" s="46"/>
      <c r="PKK1" s="46"/>
      <c r="PKL1" s="46"/>
      <c r="PKM1" s="46"/>
      <c r="PKN1" s="46"/>
      <c r="PKO1" s="46"/>
      <c r="PKP1" s="46"/>
      <c r="PKQ1" s="46"/>
      <c r="PKR1" s="46"/>
      <c r="PKS1" s="46"/>
      <c r="PKT1" s="46"/>
      <c r="PKU1" s="46"/>
      <c r="PKV1" s="46"/>
      <c r="PKW1" s="46"/>
      <c r="PKX1" s="46"/>
      <c r="PKY1" s="46"/>
      <c r="PKZ1" s="46"/>
      <c r="PLA1" s="46"/>
      <c r="PLB1" s="46"/>
      <c r="PLC1" s="46"/>
      <c r="PLD1" s="46"/>
      <c r="PLE1" s="46"/>
      <c r="PLF1" s="46"/>
      <c r="PLG1" s="46"/>
      <c r="PLH1" s="46"/>
      <c r="PLI1" s="46"/>
      <c r="PLJ1" s="46"/>
      <c r="PLK1" s="46"/>
      <c r="PLL1" s="46"/>
      <c r="PLM1" s="46"/>
      <c r="PLN1" s="46"/>
      <c r="PLO1" s="46"/>
      <c r="PLP1" s="46"/>
      <c r="PLQ1" s="46"/>
      <c r="PLR1" s="46"/>
      <c r="PLS1" s="46"/>
      <c r="PLT1" s="46"/>
      <c r="PLU1" s="46"/>
      <c r="PLV1" s="46"/>
      <c r="PLW1" s="46"/>
      <c r="PLX1" s="46"/>
      <c r="PLY1" s="46"/>
      <c r="PLZ1" s="46"/>
      <c r="PMA1" s="46"/>
      <c r="PMB1" s="46"/>
      <c r="PMC1" s="46"/>
      <c r="PMD1" s="46"/>
      <c r="PME1" s="46"/>
      <c r="PMF1" s="46"/>
      <c r="PMG1" s="46"/>
      <c r="PMH1" s="46"/>
      <c r="PMI1" s="46"/>
      <c r="PMJ1" s="46"/>
      <c r="PMK1" s="46"/>
      <c r="PML1" s="46"/>
      <c r="PMM1" s="46"/>
      <c r="PMN1" s="46"/>
      <c r="PMO1" s="46"/>
      <c r="PMP1" s="46"/>
      <c r="PMQ1" s="46"/>
      <c r="PMR1" s="46"/>
      <c r="PMS1" s="46"/>
      <c r="PMT1" s="46"/>
      <c r="PMU1" s="46"/>
      <c r="PMV1" s="46"/>
      <c r="PMW1" s="46"/>
      <c r="PMX1" s="46"/>
      <c r="PMY1" s="46"/>
      <c r="PMZ1" s="46"/>
      <c r="PNA1" s="46"/>
      <c r="PNB1" s="46"/>
      <c r="PNC1" s="46"/>
      <c r="PND1" s="46"/>
      <c r="PNE1" s="46"/>
      <c r="PNF1" s="46"/>
      <c r="PNG1" s="46"/>
      <c r="PNH1" s="46"/>
      <c r="PNI1" s="46"/>
      <c r="PNJ1" s="46"/>
      <c r="PNK1" s="46"/>
      <c r="PNL1" s="46"/>
      <c r="PNM1" s="46"/>
      <c r="PNN1" s="46"/>
      <c r="PNO1" s="46"/>
      <c r="PNP1" s="46"/>
      <c r="PNQ1" s="46"/>
      <c r="PNR1" s="46"/>
      <c r="PNS1" s="46"/>
      <c r="PNT1" s="46"/>
      <c r="PNU1" s="46"/>
      <c r="PNV1" s="46"/>
      <c r="PNW1" s="46"/>
      <c r="PNX1" s="46"/>
      <c r="PNY1" s="46"/>
      <c r="PNZ1" s="46"/>
      <c r="POA1" s="46"/>
      <c r="POB1" s="46"/>
      <c r="POC1" s="46"/>
      <c r="POD1" s="46"/>
      <c r="POE1" s="46"/>
      <c r="POF1" s="46"/>
      <c r="POG1" s="46"/>
      <c r="POH1" s="46"/>
      <c r="POI1" s="46"/>
      <c r="POJ1" s="46"/>
      <c r="POK1" s="46"/>
      <c r="POL1" s="46"/>
      <c r="POM1" s="46"/>
      <c r="PON1" s="46"/>
      <c r="POO1" s="46"/>
      <c r="POP1" s="46"/>
      <c r="POQ1" s="46"/>
      <c r="POR1" s="46"/>
      <c r="POS1" s="46"/>
      <c r="POT1" s="46"/>
      <c r="POU1" s="46"/>
      <c r="POV1" s="46"/>
      <c r="POW1" s="46"/>
      <c r="POX1" s="46"/>
      <c r="POY1" s="46"/>
      <c r="POZ1" s="46"/>
      <c r="PPA1" s="46"/>
      <c r="PPB1" s="46"/>
      <c r="PPC1" s="46"/>
      <c r="PPD1" s="46"/>
      <c r="PPE1" s="46"/>
      <c r="PPF1" s="46"/>
      <c r="PPG1" s="46"/>
      <c r="PPH1" s="46"/>
      <c r="PPI1" s="46"/>
      <c r="PPJ1" s="46"/>
      <c r="PPK1" s="46"/>
      <c r="PPL1" s="46"/>
      <c r="PPM1" s="46"/>
      <c r="PPN1" s="46"/>
      <c r="PPO1" s="46"/>
      <c r="PPP1" s="46"/>
      <c r="PPQ1" s="46"/>
      <c r="PPR1" s="46"/>
      <c r="PPS1" s="46"/>
      <c r="PPT1" s="46"/>
      <c r="PPU1" s="46"/>
      <c r="PPV1" s="46"/>
      <c r="PPW1" s="46"/>
      <c r="PPX1" s="46"/>
      <c r="PPY1" s="46"/>
      <c r="PPZ1" s="46"/>
      <c r="PQA1" s="46"/>
      <c r="PQB1" s="46"/>
      <c r="PQC1" s="46"/>
      <c r="PQD1" s="46"/>
      <c r="PQE1" s="46"/>
      <c r="PQF1" s="46"/>
      <c r="PQG1" s="46"/>
      <c r="PQH1" s="46"/>
      <c r="PQI1" s="46"/>
      <c r="PQJ1" s="46"/>
      <c r="PQK1" s="46"/>
      <c r="PQL1" s="46"/>
      <c r="PQM1" s="46"/>
      <c r="PQN1" s="46"/>
      <c r="PQO1" s="46"/>
      <c r="PQP1" s="46"/>
      <c r="PQQ1" s="46"/>
      <c r="PQR1" s="46"/>
      <c r="PQS1" s="46"/>
      <c r="PQT1" s="46"/>
      <c r="PQU1" s="46"/>
      <c r="PQV1" s="46"/>
      <c r="PQW1" s="46"/>
      <c r="PQX1" s="46"/>
      <c r="PQY1" s="46"/>
      <c r="PQZ1" s="46"/>
      <c r="PRA1" s="46"/>
      <c r="PRB1" s="46"/>
      <c r="PRC1" s="46"/>
      <c r="PRD1" s="46"/>
      <c r="PRE1" s="46"/>
      <c r="PRF1" s="46"/>
      <c r="PRG1" s="46"/>
      <c r="PRH1" s="46"/>
      <c r="PRI1" s="46"/>
      <c r="PRJ1" s="46"/>
      <c r="PRK1" s="46"/>
      <c r="PRL1" s="46"/>
      <c r="PRM1" s="46"/>
      <c r="PRN1" s="46"/>
      <c r="PRO1" s="46"/>
      <c r="PRP1" s="46"/>
      <c r="PRQ1" s="46"/>
      <c r="PRR1" s="46"/>
      <c r="PRS1" s="46"/>
      <c r="PRT1" s="46"/>
      <c r="PRU1" s="46"/>
      <c r="PRV1" s="46"/>
      <c r="PRW1" s="46"/>
      <c r="PRX1" s="46"/>
      <c r="PRY1" s="46"/>
      <c r="PRZ1" s="46"/>
      <c r="PSA1" s="46"/>
      <c r="PSB1" s="46"/>
      <c r="PSC1" s="46"/>
      <c r="PSD1" s="46"/>
      <c r="PSE1" s="46"/>
      <c r="PSF1" s="46"/>
      <c r="PSG1" s="46"/>
      <c r="PSH1" s="46"/>
      <c r="PSI1" s="46"/>
      <c r="PSJ1" s="46"/>
      <c r="PSK1" s="46"/>
      <c r="PSL1" s="46"/>
      <c r="PSM1" s="46"/>
      <c r="PSN1" s="46"/>
      <c r="PSO1" s="46"/>
      <c r="PSP1" s="46"/>
      <c r="PSQ1" s="46"/>
      <c r="PSR1" s="46"/>
      <c r="PSS1" s="46"/>
      <c r="PST1" s="46"/>
      <c r="PSU1" s="46"/>
      <c r="PSV1" s="46"/>
      <c r="PSW1" s="46"/>
      <c r="PSX1" s="46"/>
      <c r="PSY1" s="46"/>
      <c r="PSZ1" s="46"/>
      <c r="PTA1" s="46"/>
      <c r="PTB1" s="46"/>
      <c r="PTC1" s="46"/>
      <c r="PTD1" s="46"/>
      <c r="PTE1" s="46"/>
      <c r="PTF1" s="46"/>
      <c r="PTG1" s="46"/>
      <c r="PTH1" s="46"/>
      <c r="PTI1" s="46"/>
      <c r="PTJ1" s="46"/>
      <c r="PTK1" s="46"/>
      <c r="PTL1" s="46"/>
      <c r="PTM1" s="46"/>
      <c r="PTN1" s="46"/>
      <c r="PTO1" s="46"/>
      <c r="PTP1" s="46"/>
      <c r="PTQ1" s="46"/>
      <c r="PTR1" s="46"/>
      <c r="PTS1" s="46"/>
      <c r="PTT1" s="46"/>
      <c r="PTU1" s="46"/>
      <c r="PTV1" s="46"/>
      <c r="PTW1" s="46"/>
      <c r="PTX1" s="46"/>
      <c r="PTY1" s="46"/>
      <c r="PTZ1" s="46"/>
      <c r="PUA1" s="46"/>
      <c r="PUB1" s="46"/>
      <c r="PUC1" s="46"/>
      <c r="PUD1" s="46"/>
      <c r="PUE1" s="46"/>
      <c r="PUF1" s="46"/>
      <c r="PUG1" s="46"/>
      <c r="PUH1" s="46"/>
      <c r="PUI1" s="46"/>
      <c r="PUJ1" s="46"/>
      <c r="PUK1" s="46"/>
      <c r="PUL1" s="46"/>
      <c r="PUM1" s="46"/>
      <c r="PUN1" s="46"/>
      <c r="PUO1" s="46"/>
      <c r="PUP1" s="46"/>
      <c r="PUQ1" s="46"/>
      <c r="PUR1" s="46"/>
      <c r="PUS1" s="46"/>
      <c r="PUT1" s="46"/>
      <c r="PUU1" s="46"/>
      <c r="PUV1" s="46"/>
      <c r="PUW1" s="46"/>
      <c r="PUX1" s="46"/>
      <c r="PUY1" s="46"/>
      <c r="PUZ1" s="46"/>
      <c r="PVA1" s="46"/>
      <c r="PVB1" s="46"/>
      <c r="PVC1" s="46"/>
      <c r="PVD1" s="46"/>
      <c r="PVE1" s="46"/>
      <c r="PVF1" s="46"/>
      <c r="PVG1" s="46"/>
      <c r="PVH1" s="46"/>
      <c r="PVI1" s="46"/>
      <c r="PVJ1" s="46"/>
      <c r="PVK1" s="46"/>
      <c r="PVL1" s="46"/>
      <c r="PVM1" s="46"/>
      <c r="PVN1" s="46"/>
      <c r="PVO1" s="46"/>
      <c r="PVP1" s="46"/>
      <c r="PVQ1" s="46"/>
      <c r="PVR1" s="46"/>
      <c r="PVS1" s="46"/>
      <c r="PVT1" s="46"/>
      <c r="PVU1" s="46"/>
      <c r="PVV1" s="46"/>
      <c r="PVW1" s="46"/>
      <c r="PVX1" s="46"/>
      <c r="PVY1" s="46"/>
      <c r="PVZ1" s="46"/>
      <c r="PWA1" s="46"/>
      <c r="PWB1" s="46"/>
      <c r="PWC1" s="46"/>
      <c r="PWD1" s="46"/>
      <c r="PWE1" s="46"/>
      <c r="PWF1" s="46"/>
      <c r="PWG1" s="46"/>
      <c r="PWH1" s="46"/>
      <c r="PWI1" s="46"/>
      <c r="PWJ1" s="46"/>
      <c r="PWK1" s="46"/>
      <c r="PWL1" s="46"/>
      <c r="PWM1" s="46"/>
      <c r="PWN1" s="46"/>
      <c r="PWO1" s="46"/>
      <c r="PWP1" s="46"/>
      <c r="PWQ1" s="46"/>
      <c r="PWR1" s="46"/>
      <c r="PWS1" s="46"/>
      <c r="PWT1" s="46"/>
      <c r="PWU1" s="46"/>
      <c r="PWV1" s="46"/>
      <c r="PWW1" s="46"/>
      <c r="PWX1" s="46"/>
      <c r="PWY1" s="46"/>
      <c r="PWZ1" s="46"/>
      <c r="PXA1" s="46"/>
      <c r="PXB1" s="46"/>
      <c r="PXC1" s="46"/>
      <c r="PXD1" s="46"/>
      <c r="PXE1" s="46"/>
      <c r="PXF1" s="46"/>
      <c r="PXG1" s="46"/>
      <c r="PXH1" s="46"/>
      <c r="PXI1" s="46"/>
      <c r="PXJ1" s="46"/>
      <c r="PXK1" s="46"/>
      <c r="PXL1" s="46"/>
      <c r="PXM1" s="46"/>
      <c r="PXN1" s="46"/>
      <c r="PXO1" s="46"/>
      <c r="PXP1" s="46"/>
      <c r="PXQ1" s="46"/>
      <c r="PXR1" s="46"/>
      <c r="PXS1" s="46"/>
      <c r="PXT1" s="46"/>
      <c r="PXU1" s="46"/>
      <c r="PXV1" s="46"/>
      <c r="PXW1" s="46"/>
      <c r="PXX1" s="46"/>
      <c r="PXY1" s="46"/>
      <c r="PXZ1" s="46"/>
      <c r="PYA1" s="46"/>
      <c r="PYB1" s="46"/>
      <c r="PYC1" s="46"/>
      <c r="PYD1" s="46"/>
      <c r="PYE1" s="46"/>
      <c r="PYF1" s="46"/>
      <c r="PYG1" s="46"/>
      <c r="PYH1" s="46"/>
      <c r="PYI1" s="46"/>
      <c r="PYJ1" s="46"/>
      <c r="PYK1" s="46"/>
      <c r="PYL1" s="46"/>
      <c r="PYM1" s="46"/>
      <c r="PYN1" s="46"/>
      <c r="PYO1" s="46"/>
      <c r="PYP1" s="46"/>
      <c r="PYQ1" s="46"/>
      <c r="PYR1" s="46"/>
      <c r="PYS1" s="46"/>
      <c r="PYT1" s="46"/>
      <c r="PYU1" s="46"/>
      <c r="PYV1" s="46"/>
      <c r="PYW1" s="46"/>
      <c r="PYX1" s="46"/>
      <c r="PYY1" s="46"/>
      <c r="PYZ1" s="46"/>
      <c r="PZA1" s="46"/>
      <c r="PZB1" s="46"/>
      <c r="PZC1" s="46"/>
      <c r="PZD1" s="46"/>
      <c r="PZE1" s="46"/>
      <c r="PZF1" s="46"/>
      <c r="PZG1" s="46"/>
      <c r="PZH1" s="46"/>
      <c r="PZI1" s="46"/>
      <c r="PZJ1" s="46"/>
      <c r="PZK1" s="46"/>
      <c r="PZL1" s="46"/>
      <c r="PZM1" s="46"/>
      <c r="PZN1" s="46"/>
      <c r="PZO1" s="46"/>
      <c r="PZP1" s="46"/>
      <c r="PZQ1" s="46"/>
      <c r="PZR1" s="46"/>
      <c r="PZS1" s="46"/>
      <c r="PZT1" s="46"/>
      <c r="PZU1" s="46"/>
      <c r="PZV1" s="46"/>
      <c r="PZW1" s="46"/>
      <c r="PZX1" s="46"/>
      <c r="PZY1" s="46"/>
      <c r="PZZ1" s="46"/>
      <c r="QAA1" s="46"/>
      <c r="QAB1" s="46"/>
      <c r="QAC1" s="46"/>
      <c r="QAD1" s="46"/>
      <c r="QAE1" s="46"/>
      <c r="QAF1" s="46"/>
      <c r="QAG1" s="46"/>
      <c r="QAH1" s="46"/>
      <c r="QAI1" s="46"/>
      <c r="QAJ1" s="46"/>
      <c r="QAK1" s="46"/>
      <c r="QAL1" s="46"/>
      <c r="QAM1" s="46"/>
      <c r="QAN1" s="46"/>
      <c r="QAO1" s="46"/>
      <c r="QAP1" s="46"/>
      <c r="QAQ1" s="46"/>
      <c r="QAR1" s="46"/>
      <c r="QAS1" s="46"/>
      <c r="QAT1" s="46"/>
      <c r="QAU1" s="46"/>
      <c r="QAV1" s="46"/>
      <c r="QAW1" s="46"/>
      <c r="QAX1" s="46"/>
      <c r="QAY1" s="46"/>
      <c r="QAZ1" s="46"/>
      <c r="QBA1" s="46"/>
      <c r="QBB1" s="46"/>
      <c r="QBC1" s="46"/>
      <c r="QBD1" s="46"/>
      <c r="QBE1" s="46"/>
      <c r="QBF1" s="46"/>
      <c r="QBG1" s="46"/>
      <c r="QBH1" s="46"/>
      <c r="QBI1" s="46"/>
      <c r="QBJ1" s="46"/>
      <c r="QBK1" s="46"/>
      <c r="QBL1" s="46"/>
      <c r="QBM1" s="46"/>
      <c r="QBN1" s="46"/>
      <c r="QBO1" s="46"/>
      <c r="QBP1" s="46"/>
      <c r="QBQ1" s="46"/>
      <c r="QBR1" s="46"/>
      <c r="QBS1" s="46"/>
      <c r="QBT1" s="46"/>
      <c r="QBU1" s="46"/>
      <c r="QBV1" s="46"/>
      <c r="QBW1" s="46"/>
      <c r="QBX1" s="46"/>
      <c r="QBY1" s="46"/>
      <c r="QBZ1" s="46"/>
      <c r="QCA1" s="46"/>
      <c r="QCB1" s="46"/>
      <c r="QCC1" s="46"/>
      <c r="QCD1" s="46"/>
      <c r="QCE1" s="46"/>
      <c r="QCF1" s="46"/>
      <c r="QCG1" s="46"/>
      <c r="QCH1" s="46"/>
      <c r="QCI1" s="46"/>
      <c r="QCJ1" s="46"/>
      <c r="QCK1" s="46"/>
      <c r="QCL1" s="46"/>
      <c r="QCM1" s="46"/>
      <c r="QCN1" s="46"/>
      <c r="QCO1" s="46"/>
      <c r="QCP1" s="46"/>
      <c r="QCQ1" s="46"/>
      <c r="QCR1" s="46"/>
      <c r="QCS1" s="46"/>
      <c r="QCT1" s="46"/>
      <c r="QCU1" s="46"/>
      <c r="QCV1" s="46"/>
      <c r="QCW1" s="46"/>
      <c r="QCX1" s="46"/>
      <c r="QCY1" s="46"/>
      <c r="QCZ1" s="46"/>
      <c r="QDA1" s="46"/>
      <c r="QDB1" s="46"/>
      <c r="QDC1" s="46"/>
      <c r="QDD1" s="46"/>
      <c r="QDE1" s="46"/>
      <c r="QDF1" s="46"/>
      <c r="QDG1" s="46"/>
      <c r="QDH1" s="46"/>
      <c r="QDI1" s="46"/>
      <c r="QDJ1" s="46"/>
      <c r="QDK1" s="46"/>
      <c r="QDL1" s="46"/>
      <c r="QDM1" s="46"/>
      <c r="QDN1" s="46"/>
      <c r="QDO1" s="46"/>
      <c r="QDP1" s="46"/>
      <c r="QDQ1" s="46"/>
      <c r="QDR1" s="46"/>
      <c r="QDS1" s="46"/>
      <c r="QDT1" s="46"/>
      <c r="QDU1" s="46"/>
      <c r="QDV1" s="46"/>
      <c r="QDW1" s="46"/>
      <c r="QDX1" s="46"/>
      <c r="QDY1" s="46"/>
      <c r="QDZ1" s="46"/>
      <c r="QEA1" s="46"/>
      <c r="QEB1" s="46"/>
      <c r="QEC1" s="46"/>
      <c r="QED1" s="46"/>
      <c r="QEE1" s="46"/>
      <c r="QEF1" s="46"/>
      <c r="QEG1" s="46"/>
      <c r="QEH1" s="46"/>
      <c r="QEI1" s="46"/>
      <c r="QEJ1" s="46"/>
      <c r="QEK1" s="46"/>
      <c r="QEL1" s="46"/>
      <c r="QEM1" s="46"/>
      <c r="QEN1" s="46"/>
      <c r="QEO1" s="46"/>
      <c r="QEP1" s="46"/>
      <c r="QEQ1" s="46"/>
      <c r="QER1" s="46"/>
      <c r="QES1" s="46"/>
      <c r="QET1" s="46"/>
      <c r="QEU1" s="46"/>
      <c r="QEV1" s="46"/>
      <c r="QEW1" s="46"/>
      <c r="QEX1" s="46"/>
      <c r="QEY1" s="46"/>
      <c r="QEZ1" s="46"/>
      <c r="QFA1" s="46"/>
      <c r="QFB1" s="46"/>
      <c r="QFC1" s="46"/>
      <c r="QFD1" s="46"/>
      <c r="QFE1" s="46"/>
      <c r="QFF1" s="46"/>
      <c r="QFG1" s="46"/>
      <c r="QFH1" s="46"/>
      <c r="QFI1" s="46"/>
      <c r="QFJ1" s="46"/>
      <c r="QFK1" s="46"/>
      <c r="QFL1" s="46"/>
      <c r="QFM1" s="46"/>
      <c r="QFN1" s="46"/>
      <c r="QFO1" s="46"/>
      <c r="QFP1" s="46"/>
      <c r="QFQ1" s="46"/>
      <c r="QFR1" s="46"/>
      <c r="QFS1" s="46"/>
      <c r="QFT1" s="46"/>
      <c r="QFU1" s="46"/>
      <c r="QFV1" s="46"/>
      <c r="QFW1" s="46"/>
      <c r="QFX1" s="46"/>
      <c r="QFY1" s="46"/>
      <c r="QFZ1" s="46"/>
      <c r="QGA1" s="46"/>
      <c r="QGB1" s="46"/>
      <c r="QGC1" s="46"/>
      <c r="QGD1" s="46"/>
      <c r="QGE1" s="46"/>
      <c r="QGF1" s="46"/>
      <c r="QGG1" s="46"/>
      <c r="QGH1" s="46"/>
      <c r="QGI1" s="46"/>
      <c r="QGJ1" s="46"/>
      <c r="QGK1" s="46"/>
      <c r="QGL1" s="46"/>
      <c r="QGM1" s="46"/>
      <c r="QGN1" s="46"/>
      <c r="QGO1" s="46"/>
      <c r="QGP1" s="46"/>
      <c r="QGQ1" s="46"/>
      <c r="QGR1" s="46"/>
      <c r="QGS1" s="46"/>
      <c r="QGT1" s="46"/>
      <c r="QGU1" s="46"/>
      <c r="QGV1" s="46"/>
      <c r="QGW1" s="46"/>
      <c r="QGX1" s="46"/>
      <c r="QGY1" s="46"/>
      <c r="QGZ1" s="46"/>
      <c r="QHA1" s="46"/>
      <c r="QHB1" s="46"/>
      <c r="QHC1" s="46"/>
      <c r="QHD1" s="46"/>
      <c r="QHE1" s="46"/>
      <c r="QHF1" s="46"/>
      <c r="QHG1" s="46"/>
      <c r="QHH1" s="46"/>
      <c r="QHI1" s="46"/>
      <c r="QHJ1" s="46"/>
      <c r="QHK1" s="46"/>
      <c r="QHL1" s="46"/>
      <c r="QHM1" s="46"/>
      <c r="QHN1" s="46"/>
      <c r="QHO1" s="46"/>
      <c r="QHP1" s="46"/>
      <c r="QHQ1" s="46"/>
      <c r="QHR1" s="46"/>
      <c r="QHS1" s="46"/>
      <c r="QHT1" s="46"/>
      <c r="QHU1" s="46"/>
      <c r="QHV1" s="46"/>
      <c r="QHW1" s="46"/>
      <c r="QHX1" s="46"/>
      <c r="QHY1" s="46"/>
      <c r="QHZ1" s="46"/>
      <c r="QIA1" s="46"/>
      <c r="QIB1" s="46"/>
      <c r="QIC1" s="46"/>
      <c r="QID1" s="46"/>
      <c r="QIE1" s="46"/>
      <c r="QIF1" s="46"/>
      <c r="QIG1" s="46"/>
      <c r="QIH1" s="46"/>
      <c r="QII1" s="46"/>
      <c r="QIJ1" s="46"/>
      <c r="QIK1" s="46"/>
      <c r="QIL1" s="46"/>
      <c r="QIM1" s="46"/>
      <c r="QIN1" s="46"/>
      <c r="QIO1" s="46"/>
      <c r="QIP1" s="46"/>
      <c r="QIQ1" s="46"/>
      <c r="QIR1" s="46"/>
      <c r="QIS1" s="46"/>
      <c r="QIT1" s="46"/>
      <c r="QIU1" s="46"/>
      <c r="QIV1" s="46"/>
      <c r="QIW1" s="46"/>
      <c r="QIX1" s="46"/>
      <c r="QIY1" s="46"/>
      <c r="QIZ1" s="46"/>
      <c r="QJA1" s="46"/>
      <c r="QJB1" s="46"/>
      <c r="QJC1" s="46"/>
      <c r="QJD1" s="46"/>
      <c r="QJE1" s="46"/>
      <c r="QJF1" s="46"/>
      <c r="QJG1" s="46"/>
      <c r="QJH1" s="46"/>
      <c r="QJI1" s="46"/>
      <c r="QJJ1" s="46"/>
      <c r="QJK1" s="46"/>
      <c r="QJL1" s="46"/>
      <c r="QJM1" s="46"/>
      <c r="QJN1" s="46"/>
      <c r="QJO1" s="46"/>
      <c r="QJP1" s="46"/>
      <c r="QJQ1" s="46"/>
      <c r="QJR1" s="46"/>
      <c r="QJS1" s="46"/>
      <c r="QJT1" s="46"/>
      <c r="QJU1" s="46"/>
      <c r="QJV1" s="46"/>
      <c r="QJW1" s="46"/>
      <c r="QJX1" s="46"/>
      <c r="QJY1" s="46"/>
      <c r="QJZ1" s="46"/>
      <c r="QKA1" s="46"/>
      <c r="QKB1" s="46"/>
      <c r="QKC1" s="46"/>
      <c r="QKD1" s="46"/>
      <c r="QKE1" s="46"/>
      <c r="QKF1" s="46"/>
      <c r="QKG1" s="46"/>
      <c r="QKH1" s="46"/>
      <c r="QKI1" s="46"/>
      <c r="QKJ1" s="46"/>
      <c r="QKK1" s="46"/>
      <c r="QKL1" s="46"/>
      <c r="QKM1" s="46"/>
      <c r="QKN1" s="46"/>
      <c r="QKO1" s="46"/>
      <c r="QKP1" s="46"/>
      <c r="QKQ1" s="46"/>
      <c r="QKR1" s="46"/>
      <c r="QKS1" s="46"/>
      <c r="QKT1" s="46"/>
      <c r="QKU1" s="46"/>
      <c r="QKV1" s="46"/>
      <c r="QKW1" s="46"/>
      <c r="QKX1" s="46"/>
      <c r="QKY1" s="46"/>
      <c r="QKZ1" s="46"/>
      <c r="QLA1" s="46"/>
      <c r="QLB1" s="46"/>
      <c r="QLC1" s="46"/>
      <c r="QLD1" s="46"/>
      <c r="QLE1" s="46"/>
      <c r="QLF1" s="46"/>
      <c r="QLG1" s="46"/>
      <c r="QLH1" s="46"/>
      <c r="QLI1" s="46"/>
      <c r="QLJ1" s="46"/>
      <c r="QLK1" s="46"/>
      <c r="QLL1" s="46"/>
      <c r="QLM1" s="46"/>
      <c r="QLN1" s="46"/>
      <c r="QLO1" s="46"/>
      <c r="QLP1" s="46"/>
      <c r="QLQ1" s="46"/>
      <c r="QLR1" s="46"/>
      <c r="QLS1" s="46"/>
      <c r="QLT1" s="46"/>
      <c r="QLU1" s="46"/>
      <c r="QLV1" s="46"/>
      <c r="QLW1" s="46"/>
      <c r="QLX1" s="46"/>
      <c r="QLY1" s="46"/>
      <c r="QLZ1" s="46"/>
      <c r="QMA1" s="46"/>
      <c r="QMB1" s="46"/>
      <c r="QMC1" s="46"/>
      <c r="QMD1" s="46"/>
      <c r="QME1" s="46"/>
      <c r="QMF1" s="46"/>
      <c r="QMG1" s="46"/>
      <c r="QMH1" s="46"/>
      <c r="QMI1" s="46"/>
      <c r="QMJ1" s="46"/>
      <c r="QMK1" s="46"/>
      <c r="QML1" s="46"/>
      <c r="QMM1" s="46"/>
      <c r="QMN1" s="46"/>
      <c r="QMO1" s="46"/>
      <c r="QMP1" s="46"/>
      <c r="QMQ1" s="46"/>
      <c r="QMR1" s="46"/>
      <c r="QMS1" s="46"/>
      <c r="QMT1" s="46"/>
      <c r="QMU1" s="46"/>
      <c r="QMV1" s="46"/>
      <c r="QMW1" s="46"/>
      <c r="QMX1" s="46"/>
      <c r="QMY1" s="46"/>
      <c r="QMZ1" s="46"/>
      <c r="QNA1" s="46"/>
      <c r="QNB1" s="46"/>
      <c r="QNC1" s="46"/>
      <c r="QND1" s="46"/>
      <c r="QNE1" s="46"/>
      <c r="QNF1" s="46"/>
      <c r="QNG1" s="46"/>
      <c r="QNH1" s="46"/>
      <c r="QNI1" s="46"/>
      <c r="QNJ1" s="46"/>
      <c r="QNK1" s="46"/>
      <c r="QNL1" s="46"/>
      <c r="QNM1" s="46"/>
      <c r="QNN1" s="46"/>
      <c r="QNO1" s="46"/>
      <c r="QNP1" s="46"/>
      <c r="QNQ1" s="46"/>
      <c r="QNR1" s="46"/>
      <c r="QNS1" s="46"/>
      <c r="QNT1" s="46"/>
      <c r="QNU1" s="46"/>
      <c r="QNV1" s="46"/>
      <c r="QNW1" s="46"/>
      <c r="QNX1" s="46"/>
      <c r="QNY1" s="46"/>
      <c r="QNZ1" s="46"/>
      <c r="QOA1" s="46"/>
      <c r="QOB1" s="46"/>
      <c r="QOC1" s="46"/>
      <c r="QOD1" s="46"/>
      <c r="QOE1" s="46"/>
      <c r="QOF1" s="46"/>
      <c r="QOG1" s="46"/>
      <c r="QOH1" s="46"/>
      <c r="QOI1" s="46"/>
      <c r="QOJ1" s="46"/>
      <c r="QOK1" s="46"/>
      <c r="QOL1" s="46"/>
      <c r="QOM1" s="46"/>
      <c r="QON1" s="46"/>
      <c r="QOO1" s="46"/>
      <c r="QOP1" s="46"/>
      <c r="QOQ1" s="46"/>
      <c r="QOR1" s="46"/>
      <c r="QOS1" s="46"/>
      <c r="QOT1" s="46"/>
      <c r="QOU1" s="46"/>
      <c r="QOV1" s="46"/>
      <c r="QOW1" s="46"/>
      <c r="QOX1" s="46"/>
      <c r="QOY1" s="46"/>
      <c r="QOZ1" s="46"/>
      <c r="QPA1" s="46"/>
      <c r="QPB1" s="46"/>
      <c r="QPC1" s="46"/>
      <c r="QPD1" s="46"/>
      <c r="QPE1" s="46"/>
      <c r="QPF1" s="46"/>
      <c r="QPG1" s="46"/>
      <c r="QPH1" s="46"/>
      <c r="QPI1" s="46"/>
      <c r="QPJ1" s="46"/>
      <c r="QPK1" s="46"/>
      <c r="QPL1" s="46"/>
      <c r="QPM1" s="46"/>
      <c r="QPN1" s="46"/>
      <c r="QPO1" s="46"/>
      <c r="QPP1" s="46"/>
      <c r="QPQ1" s="46"/>
      <c r="QPR1" s="46"/>
      <c r="QPS1" s="46"/>
      <c r="QPT1" s="46"/>
      <c r="QPU1" s="46"/>
      <c r="QPV1" s="46"/>
      <c r="QPW1" s="46"/>
      <c r="QPX1" s="46"/>
      <c r="QPY1" s="46"/>
      <c r="QPZ1" s="46"/>
      <c r="QQA1" s="46"/>
      <c r="QQB1" s="46"/>
      <c r="QQC1" s="46"/>
      <c r="QQD1" s="46"/>
      <c r="QQE1" s="46"/>
      <c r="QQF1" s="46"/>
      <c r="QQG1" s="46"/>
      <c r="QQH1" s="46"/>
      <c r="QQI1" s="46"/>
      <c r="QQJ1" s="46"/>
      <c r="QQK1" s="46"/>
      <c r="QQL1" s="46"/>
      <c r="QQM1" s="46"/>
      <c r="QQN1" s="46"/>
      <c r="QQO1" s="46"/>
      <c r="QQP1" s="46"/>
      <c r="QQQ1" s="46"/>
      <c r="QQR1" s="46"/>
      <c r="QQS1" s="46"/>
      <c r="QQT1" s="46"/>
      <c r="QQU1" s="46"/>
      <c r="QQV1" s="46"/>
      <c r="QQW1" s="46"/>
      <c r="QQX1" s="46"/>
      <c r="QQY1" s="46"/>
      <c r="QQZ1" s="46"/>
      <c r="QRA1" s="46"/>
      <c r="QRB1" s="46"/>
      <c r="QRC1" s="46"/>
      <c r="QRD1" s="46"/>
      <c r="QRE1" s="46"/>
      <c r="QRF1" s="46"/>
      <c r="QRG1" s="46"/>
      <c r="QRH1" s="46"/>
      <c r="QRI1" s="46"/>
      <c r="QRJ1" s="46"/>
      <c r="QRK1" s="46"/>
      <c r="QRL1" s="46"/>
      <c r="QRM1" s="46"/>
      <c r="QRN1" s="46"/>
      <c r="QRO1" s="46"/>
      <c r="QRP1" s="46"/>
      <c r="QRQ1" s="46"/>
      <c r="QRR1" s="46"/>
      <c r="QRS1" s="46"/>
      <c r="QRT1" s="46"/>
      <c r="QRU1" s="46"/>
      <c r="QRV1" s="46"/>
      <c r="QRW1" s="46"/>
      <c r="QRX1" s="46"/>
      <c r="QRY1" s="46"/>
      <c r="QRZ1" s="46"/>
      <c r="QSA1" s="46"/>
      <c r="QSB1" s="46"/>
      <c r="QSC1" s="46"/>
      <c r="QSD1" s="46"/>
      <c r="QSE1" s="46"/>
      <c r="QSF1" s="46"/>
      <c r="QSG1" s="46"/>
      <c r="QSH1" s="46"/>
      <c r="QSI1" s="46"/>
      <c r="QSJ1" s="46"/>
      <c r="QSK1" s="46"/>
      <c r="QSL1" s="46"/>
      <c r="QSM1" s="46"/>
      <c r="QSN1" s="46"/>
      <c r="QSO1" s="46"/>
      <c r="QSP1" s="46"/>
      <c r="QSQ1" s="46"/>
      <c r="QSR1" s="46"/>
      <c r="QSS1" s="46"/>
      <c r="QST1" s="46"/>
      <c r="QSU1" s="46"/>
      <c r="QSV1" s="46"/>
      <c r="QSW1" s="46"/>
      <c r="QSX1" s="46"/>
      <c r="QSY1" s="46"/>
      <c r="QSZ1" s="46"/>
      <c r="QTA1" s="46"/>
      <c r="QTB1" s="46"/>
      <c r="QTC1" s="46"/>
      <c r="QTD1" s="46"/>
      <c r="QTE1" s="46"/>
      <c r="QTF1" s="46"/>
      <c r="QTG1" s="46"/>
      <c r="QTH1" s="46"/>
      <c r="QTI1" s="46"/>
      <c r="QTJ1" s="46"/>
      <c r="QTK1" s="46"/>
      <c r="QTL1" s="46"/>
      <c r="QTM1" s="46"/>
      <c r="QTN1" s="46"/>
      <c r="QTO1" s="46"/>
      <c r="QTP1" s="46"/>
      <c r="QTQ1" s="46"/>
      <c r="QTR1" s="46"/>
      <c r="QTS1" s="46"/>
      <c r="QTT1" s="46"/>
      <c r="QTU1" s="46"/>
      <c r="QTV1" s="46"/>
      <c r="QTW1" s="46"/>
      <c r="QTX1" s="46"/>
      <c r="QTY1" s="46"/>
      <c r="QTZ1" s="46"/>
      <c r="QUA1" s="46"/>
      <c r="QUB1" s="46"/>
      <c r="QUC1" s="46"/>
      <c r="QUD1" s="46"/>
      <c r="QUE1" s="46"/>
      <c r="QUF1" s="46"/>
      <c r="QUG1" s="46"/>
      <c r="QUH1" s="46"/>
      <c r="QUI1" s="46"/>
      <c r="QUJ1" s="46"/>
      <c r="QUK1" s="46"/>
      <c r="QUL1" s="46"/>
      <c r="QUM1" s="46"/>
      <c r="QUN1" s="46"/>
      <c r="QUO1" s="46"/>
      <c r="QUP1" s="46"/>
      <c r="QUQ1" s="46"/>
      <c r="QUR1" s="46"/>
      <c r="QUS1" s="46"/>
      <c r="QUT1" s="46"/>
      <c r="QUU1" s="46"/>
      <c r="QUV1" s="46"/>
      <c r="QUW1" s="46"/>
      <c r="QUX1" s="46"/>
      <c r="QUY1" s="46"/>
      <c r="QUZ1" s="46"/>
      <c r="QVA1" s="46"/>
      <c r="QVB1" s="46"/>
      <c r="QVC1" s="46"/>
      <c r="QVD1" s="46"/>
      <c r="QVE1" s="46"/>
      <c r="QVF1" s="46"/>
      <c r="QVG1" s="46"/>
      <c r="QVH1" s="46"/>
      <c r="QVI1" s="46"/>
      <c r="QVJ1" s="46"/>
      <c r="QVK1" s="46"/>
      <c r="QVL1" s="46"/>
      <c r="QVM1" s="46"/>
      <c r="QVN1" s="46"/>
      <c r="QVO1" s="46"/>
      <c r="QVP1" s="46"/>
      <c r="QVQ1" s="46"/>
      <c r="QVR1" s="46"/>
      <c r="QVS1" s="46"/>
      <c r="QVT1" s="46"/>
      <c r="QVU1" s="46"/>
      <c r="QVV1" s="46"/>
      <c r="QVW1" s="46"/>
      <c r="QVX1" s="46"/>
      <c r="QVY1" s="46"/>
      <c r="QVZ1" s="46"/>
      <c r="QWA1" s="46"/>
      <c r="QWB1" s="46"/>
      <c r="QWC1" s="46"/>
      <c r="QWD1" s="46"/>
      <c r="QWE1" s="46"/>
      <c r="QWF1" s="46"/>
      <c r="QWG1" s="46"/>
      <c r="QWH1" s="46"/>
      <c r="QWI1" s="46"/>
      <c r="QWJ1" s="46"/>
      <c r="QWK1" s="46"/>
      <c r="QWL1" s="46"/>
      <c r="QWM1" s="46"/>
      <c r="QWN1" s="46"/>
      <c r="QWO1" s="46"/>
      <c r="QWP1" s="46"/>
      <c r="QWQ1" s="46"/>
      <c r="QWR1" s="46"/>
      <c r="QWS1" s="46"/>
      <c r="QWT1" s="46"/>
      <c r="QWU1" s="46"/>
      <c r="QWV1" s="46"/>
      <c r="QWW1" s="46"/>
      <c r="QWX1" s="46"/>
      <c r="QWY1" s="46"/>
      <c r="QWZ1" s="46"/>
      <c r="QXA1" s="46"/>
      <c r="QXB1" s="46"/>
      <c r="QXC1" s="46"/>
      <c r="QXD1" s="46"/>
      <c r="QXE1" s="46"/>
      <c r="QXF1" s="46"/>
      <c r="QXG1" s="46"/>
      <c r="QXH1" s="46"/>
      <c r="QXI1" s="46"/>
      <c r="QXJ1" s="46"/>
      <c r="QXK1" s="46"/>
      <c r="QXL1" s="46"/>
      <c r="QXM1" s="46"/>
      <c r="QXN1" s="46"/>
      <c r="QXO1" s="46"/>
      <c r="QXP1" s="46"/>
      <c r="QXQ1" s="46"/>
      <c r="QXR1" s="46"/>
      <c r="QXS1" s="46"/>
      <c r="QXT1" s="46"/>
      <c r="QXU1" s="46"/>
      <c r="QXV1" s="46"/>
      <c r="QXW1" s="46"/>
      <c r="QXX1" s="46"/>
      <c r="QXY1" s="46"/>
      <c r="QXZ1" s="46"/>
      <c r="QYA1" s="46"/>
      <c r="QYB1" s="46"/>
      <c r="QYC1" s="46"/>
      <c r="QYD1" s="46"/>
      <c r="QYE1" s="46"/>
      <c r="QYF1" s="46"/>
      <c r="QYG1" s="46"/>
      <c r="QYH1" s="46"/>
      <c r="QYI1" s="46"/>
      <c r="QYJ1" s="46"/>
      <c r="QYK1" s="46"/>
      <c r="QYL1" s="46"/>
      <c r="QYM1" s="46"/>
      <c r="QYN1" s="46"/>
      <c r="QYO1" s="46"/>
      <c r="QYP1" s="46"/>
      <c r="QYQ1" s="46"/>
      <c r="QYR1" s="46"/>
      <c r="QYS1" s="46"/>
      <c r="QYT1" s="46"/>
      <c r="QYU1" s="46"/>
      <c r="QYV1" s="46"/>
      <c r="QYW1" s="46"/>
      <c r="QYX1" s="46"/>
      <c r="QYY1" s="46"/>
      <c r="QYZ1" s="46"/>
      <c r="QZA1" s="46"/>
      <c r="QZB1" s="46"/>
      <c r="QZC1" s="46"/>
      <c r="QZD1" s="46"/>
      <c r="QZE1" s="46"/>
      <c r="QZF1" s="46"/>
      <c r="QZG1" s="46"/>
      <c r="QZH1" s="46"/>
      <c r="QZI1" s="46"/>
      <c r="QZJ1" s="46"/>
      <c r="QZK1" s="46"/>
      <c r="QZL1" s="46"/>
      <c r="QZM1" s="46"/>
      <c r="QZN1" s="46"/>
      <c r="QZO1" s="46"/>
      <c r="QZP1" s="46"/>
      <c r="QZQ1" s="46"/>
      <c r="QZR1" s="46"/>
      <c r="QZS1" s="46"/>
      <c r="QZT1" s="46"/>
      <c r="QZU1" s="46"/>
      <c r="QZV1" s="46"/>
      <c r="QZW1" s="46"/>
      <c r="QZX1" s="46"/>
      <c r="QZY1" s="46"/>
      <c r="QZZ1" s="46"/>
      <c r="RAA1" s="46"/>
      <c r="RAB1" s="46"/>
      <c r="RAC1" s="46"/>
      <c r="RAD1" s="46"/>
      <c r="RAE1" s="46"/>
      <c r="RAF1" s="46"/>
      <c r="RAG1" s="46"/>
      <c r="RAH1" s="46"/>
      <c r="RAI1" s="46"/>
      <c r="RAJ1" s="46"/>
      <c r="RAK1" s="46"/>
      <c r="RAL1" s="46"/>
      <c r="RAM1" s="46"/>
      <c r="RAN1" s="46"/>
      <c r="RAO1" s="46"/>
      <c r="RAP1" s="46"/>
      <c r="RAQ1" s="46"/>
      <c r="RAR1" s="46"/>
      <c r="RAS1" s="46"/>
      <c r="RAT1" s="46"/>
      <c r="RAU1" s="46"/>
      <c r="RAV1" s="46"/>
      <c r="RAW1" s="46"/>
      <c r="RAX1" s="46"/>
      <c r="RAY1" s="46"/>
      <c r="RAZ1" s="46"/>
      <c r="RBA1" s="46"/>
      <c r="RBB1" s="46"/>
      <c r="RBC1" s="46"/>
      <c r="RBD1" s="46"/>
      <c r="RBE1" s="46"/>
      <c r="RBF1" s="46"/>
      <c r="RBG1" s="46"/>
      <c r="RBH1" s="46"/>
      <c r="RBI1" s="46"/>
      <c r="RBJ1" s="46"/>
      <c r="RBK1" s="46"/>
      <c r="RBL1" s="46"/>
      <c r="RBM1" s="46"/>
      <c r="RBN1" s="46"/>
      <c r="RBO1" s="46"/>
      <c r="RBP1" s="46"/>
      <c r="RBQ1" s="46"/>
      <c r="RBR1" s="46"/>
      <c r="RBS1" s="46"/>
      <c r="RBT1" s="46"/>
      <c r="RBU1" s="46"/>
      <c r="RBV1" s="46"/>
      <c r="RBW1" s="46"/>
      <c r="RBX1" s="46"/>
      <c r="RBY1" s="46"/>
      <c r="RBZ1" s="46"/>
      <c r="RCA1" s="46"/>
      <c r="RCB1" s="46"/>
      <c r="RCC1" s="46"/>
      <c r="RCD1" s="46"/>
      <c r="RCE1" s="46"/>
      <c r="RCF1" s="46"/>
      <c r="RCG1" s="46"/>
      <c r="RCH1" s="46"/>
      <c r="RCI1" s="46"/>
      <c r="RCJ1" s="46"/>
      <c r="RCK1" s="46"/>
      <c r="RCL1" s="46"/>
      <c r="RCM1" s="46"/>
      <c r="RCN1" s="46"/>
      <c r="RCO1" s="46"/>
      <c r="RCP1" s="46"/>
      <c r="RCQ1" s="46"/>
      <c r="RCR1" s="46"/>
      <c r="RCS1" s="46"/>
      <c r="RCT1" s="46"/>
      <c r="RCU1" s="46"/>
      <c r="RCV1" s="46"/>
      <c r="RCW1" s="46"/>
      <c r="RCX1" s="46"/>
      <c r="RCY1" s="46"/>
      <c r="RCZ1" s="46"/>
      <c r="RDA1" s="46"/>
      <c r="RDB1" s="46"/>
      <c r="RDC1" s="46"/>
      <c r="RDD1" s="46"/>
      <c r="RDE1" s="46"/>
      <c r="RDF1" s="46"/>
      <c r="RDG1" s="46"/>
      <c r="RDH1" s="46"/>
      <c r="RDI1" s="46"/>
      <c r="RDJ1" s="46"/>
      <c r="RDK1" s="46"/>
      <c r="RDL1" s="46"/>
      <c r="RDM1" s="46"/>
      <c r="RDN1" s="46"/>
      <c r="RDO1" s="46"/>
      <c r="RDP1" s="46"/>
      <c r="RDQ1" s="46"/>
      <c r="RDR1" s="46"/>
      <c r="RDS1" s="46"/>
      <c r="RDT1" s="46"/>
      <c r="RDU1" s="46"/>
      <c r="RDV1" s="46"/>
      <c r="RDW1" s="46"/>
      <c r="RDX1" s="46"/>
      <c r="RDY1" s="46"/>
      <c r="RDZ1" s="46"/>
      <c r="REA1" s="46"/>
      <c r="REB1" s="46"/>
      <c r="REC1" s="46"/>
      <c r="RED1" s="46"/>
      <c r="REE1" s="46"/>
      <c r="REF1" s="46"/>
      <c r="REG1" s="46"/>
      <c r="REH1" s="46"/>
      <c r="REI1" s="46"/>
      <c r="REJ1" s="46"/>
      <c r="REK1" s="46"/>
      <c r="REL1" s="46"/>
      <c r="REM1" s="46"/>
      <c r="REN1" s="46"/>
      <c r="REO1" s="46"/>
      <c r="REP1" s="46"/>
      <c r="REQ1" s="46"/>
      <c r="RER1" s="46"/>
      <c r="RES1" s="46"/>
      <c r="RET1" s="46"/>
      <c r="REU1" s="46"/>
      <c r="REV1" s="46"/>
      <c r="REW1" s="46"/>
      <c r="REX1" s="46"/>
      <c r="REY1" s="46"/>
      <c r="REZ1" s="46"/>
      <c r="RFA1" s="46"/>
      <c r="RFB1" s="46"/>
      <c r="RFC1" s="46"/>
      <c r="RFD1" s="46"/>
      <c r="RFE1" s="46"/>
      <c r="RFF1" s="46"/>
      <c r="RFG1" s="46"/>
      <c r="RFH1" s="46"/>
      <c r="RFI1" s="46"/>
      <c r="RFJ1" s="46"/>
      <c r="RFK1" s="46"/>
      <c r="RFL1" s="46"/>
      <c r="RFM1" s="46"/>
      <c r="RFN1" s="46"/>
      <c r="RFO1" s="46"/>
      <c r="RFP1" s="46"/>
      <c r="RFQ1" s="46"/>
      <c r="RFR1" s="46"/>
      <c r="RFS1" s="46"/>
      <c r="RFT1" s="46"/>
      <c r="RFU1" s="46"/>
      <c r="RFV1" s="46"/>
      <c r="RFW1" s="46"/>
      <c r="RFX1" s="46"/>
      <c r="RFY1" s="46"/>
      <c r="RFZ1" s="46"/>
      <c r="RGA1" s="46"/>
      <c r="RGB1" s="46"/>
      <c r="RGC1" s="46"/>
      <c r="RGD1" s="46"/>
      <c r="RGE1" s="46"/>
      <c r="RGF1" s="46"/>
      <c r="RGG1" s="46"/>
      <c r="RGH1" s="46"/>
      <c r="RGI1" s="46"/>
      <c r="RGJ1" s="46"/>
      <c r="RGK1" s="46"/>
      <c r="RGL1" s="46"/>
      <c r="RGM1" s="46"/>
      <c r="RGN1" s="46"/>
      <c r="RGO1" s="46"/>
      <c r="RGP1" s="46"/>
      <c r="RGQ1" s="46"/>
      <c r="RGR1" s="46"/>
      <c r="RGS1" s="46"/>
      <c r="RGT1" s="46"/>
      <c r="RGU1" s="46"/>
      <c r="RGV1" s="46"/>
      <c r="RGW1" s="46"/>
      <c r="RGX1" s="46"/>
      <c r="RGY1" s="46"/>
      <c r="RGZ1" s="46"/>
      <c r="RHA1" s="46"/>
      <c r="RHB1" s="46"/>
      <c r="RHC1" s="46"/>
      <c r="RHD1" s="46"/>
      <c r="RHE1" s="46"/>
      <c r="RHF1" s="46"/>
      <c r="RHG1" s="46"/>
      <c r="RHH1" s="46"/>
      <c r="RHI1" s="46"/>
      <c r="RHJ1" s="46"/>
      <c r="RHK1" s="46"/>
      <c r="RHL1" s="46"/>
      <c r="RHM1" s="46"/>
      <c r="RHN1" s="46"/>
      <c r="RHO1" s="46"/>
      <c r="RHP1" s="46"/>
      <c r="RHQ1" s="46"/>
      <c r="RHR1" s="46"/>
      <c r="RHS1" s="46"/>
      <c r="RHT1" s="46"/>
      <c r="RHU1" s="46"/>
      <c r="RHV1" s="46"/>
      <c r="RHW1" s="46"/>
      <c r="RHX1" s="46"/>
      <c r="RHY1" s="46"/>
      <c r="RHZ1" s="46"/>
      <c r="RIA1" s="46"/>
      <c r="RIB1" s="46"/>
      <c r="RIC1" s="46"/>
      <c r="RID1" s="46"/>
      <c r="RIE1" s="46"/>
      <c r="RIF1" s="46"/>
      <c r="RIG1" s="46"/>
      <c r="RIH1" s="46"/>
      <c r="RII1" s="46"/>
      <c r="RIJ1" s="46"/>
      <c r="RIK1" s="46"/>
      <c r="RIL1" s="46"/>
      <c r="RIM1" s="46"/>
      <c r="RIN1" s="46"/>
      <c r="RIO1" s="46"/>
      <c r="RIP1" s="46"/>
      <c r="RIQ1" s="46"/>
      <c r="RIR1" s="46"/>
      <c r="RIS1" s="46"/>
      <c r="RIT1" s="46"/>
      <c r="RIU1" s="46"/>
      <c r="RIV1" s="46"/>
      <c r="RIW1" s="46"/>
      <c r="RIX1" s="46"/>
      <c r="RIY1" s="46"/>
      <c r="RIZ1" s="46"/>
      <c r="RJA1" s="46"/>
      <c r="RJB1" s="46"/>
      <c r="RJC1" s="46"/>
      <c r="RJD1" s="46"/>
      <c r="RJE1" s="46"/>
      <c r="RJF1" s="46"/>
      <c r="RJG1" s="46"/>
      <c r="RJH1" s="46"/>
      <c r="RJI1" s="46"/>
      <c r="RJJ1" s="46"/>
      <c r="RJK1" s="46"/>
      <c r="RJL1" s="46"/>
      <c r="RJM1" s="46"/>
      <c r="RJN1" s="46"/>
      <c r="RJO1" s="46"/>
      <c r="RJP1" s="46"/>
      <c r="RJQ1" s="46"/>
      <c r="RJR1" s="46"/>
      <c r="RJS1" s="46"/>
      <c r="RJT1" s="46"/>
      <c r="RJU1" s="46"/>
      <c r="RJV1" s="46"/>
      <c r="RJW1" s="46"/>
      <c r="RJX1" s="46"/>
      <c r="RJY1" s="46"/>
      <c r="RJZ1" s="46"/>
      <c r="RKA1" s="46"/>
      <c r="RKB1" s="46"/>
      <c r="RKC1" s="46"/>
      <c r="RKD1" s="46"/>
      <c r="RKE1" s="46"/>
      <c r="RKF1" s="46"/>
      <c r="RKG1" s="46"/>
      <c r="RKH1" s="46"/>
      <c r="RKI1" s="46"/>
      <c r="RKJ1" s="46"/>
      <c r="RKK1" s="46"/>
      <c r="RKL1" s="46"/>
      <c r="RKM1" s="46"/>
      <c r="RKN1" s="46"/>
      <c r="RKO1" s="46"/>
      <c r="RKP1" s="46"/>
      <c r="RKQ1" s="46"/>
      <c r="RKR1" s="46"/>
      <c r="RKS1" s="46"/>
      <c r="RKT1" s="46"/>
      <c r="RKU1" s="46"/>
      <c r="RKV1" s="46"/>
      <c r="RKW1" s="46"/>
      <c r="RKX1" s="46"/>
      <c r="RKY1" s="46"/>
      <c r="RKZ1" s="46"/>
      <c r="RLA1" s="46"/>
      <c r="RLB1" s="46"/>
      <c r="RLC1" s="46"/>
      <c r="RLD1" s="46"/>
      <c r="RLE1" s="46"/>
      <c r="RLF1" s="46"/>
      <c r="RLG1" s="46"/>
      <c r="RLH1" s="46"/>
      <c r="RLI1" s="46"/>
      <c r="RLJ1" s="46"/>
      <c r="RLK1" s="46"/>
      <c r="RLL1" s="46"/>
      <c r="RLM1" s="46"/>
      <c r="RLN1" s="46"/>
      <c r="RLO1" s="46"/>
      <c r="RLP1" s="46"/>
      <c r="RLQ1" s="46"/>
      <c r="RLR1" s="46"/>
      <c r="RLS1" s="46"/>
      <c r="RLT1" s="46"/>
      <c r="RLU1" s="46"/>
      <c r="RLV1" s="46"/>
      <c r="RLW1" s="46"/>
      <c r="RLX1" s="46"/>
      <c r="RLY1" s="46"/>
      <c r="RLZ1" s="46"/>
      <c r="RMA1" s="46"/>
      <c r="RMB1" s="46"/>
      <c r="RMC1" s="46"/>
      <c r="RMD1" s="46"/>
      <c r="RME1" s="46"/>
      <c r="RMF1" s="46"/>
      <c r="RMG1" s="46"/>
      <c r="RMH1" s="46"/>
      <c r="RMI1" s="46"/>
      <c r="RMJ1" s="46"/>
      <c r="RMK1" s="46"/>
      <c r="RML1" s="46"/>
      <c r="RMM1" s="46"/>
      <c r="RMN1" s="46"/>
      <c r="RMO1" s="46"/>
      <c r="RMP1" s="46"/>
      <c r="RMQ1" s="46"/>
      <c r="RMR1" s="46"/>
      <c r="RMS1" s="46"/>
      <c r="RMT1" s="46"/>
      <c r="RMU1" s="46"/>
      <c r="RMV1" s="46"/>
      <c r="RMW1" s="46"/>
      <c r="RMX1" s="46"/>
      <c r="RMY1" s="46"/>
      <c r="RMZ1" s="46"/>
      <c r="RNA1" s="46"/>
      <c r="RNB1" s="46"/>
      <c r="RNC1" s="46"/>
      <c r="RND1" s="46"/>
      <c r="RNE1" s="46"/>
      <c r="RNF1" s="46"/>
      <c r="RNG1" s="46"/>
      <c r="RNH1" s="46"/>
      <c r="RNI1" s="46"/>
      <c r="RNJ1" s="46"/>
      <c r="RNK1" s="46"/>
      <c r="RNL1" s="46"/>
      <c r="RNM1" s="46"/>
      <c r="RNN1" s="46"/>
      <c r="RNO1" s="46"/>
      <c r="RNP1" s="46"/>
      <c r="RNQ1" s="46"/>
      <c r="RNR1" s="46"/>
      <c r="RNS1" s="46"/>
      <c r="RNT1" s="46"/>
      <c r="RNU1" s="46"/>
      <c r="RNV1" s="46"/>
      <c r="RNW1" s="46"/>
      <c r="RNX1" s="46"/>
      <c r="RNY1" s="46"/>
      <c r="RNZ1" s="46"/>
      <c r="ROA1" s="46"/>
      <c r="ROB1" s="46"/>
      <c r="ROC1" s="46"/>
      <c r="ROD1" s="46"/>
      <c r="ROE1" s="46"/>
      <c r="ROF1" s="46"/>
      <c r="ROG1" s="46"/>
      <c r="ROH1" s="46"/>
      <c r="ROI1" s="46"/>
      <c r="ROJ1" s="46"/>
      <c r="ROK1" s="46"/>
      <c r="ROL1" s="46"/>
      <c r="ROM1" s="46"/>
      <c r="RON1" s="46"/>
      <c r="ROO1" s="46"/>
      <c r="ROP1" s="46"/>
      <c r="ROQ1" s="46"/>
      <c r="ROR1" s="46"/>
      <c r="ROS1" s="46"/>
      <c r="ROT1" s="46"/>
      <c r="ROU1" s="46"/>
      <c r="ROV1" s="46"/>
      <c r="ROW1" s="46"/>
      <c r="ROX1" s="46"/>
      <c r="ROY1" s="46"/>
      <c r="ROZ1" s="46"/>
      <c r="RPA1" s="46"/>
      <c r="RPB1" s="46"/>
      <c r="RPC1" s="46"/>
      <c r="RPD1" s="46"/>
      <c r="RPE1" s="46"/>
      <c r="RPF1" s="46"/>
      <c r="RPG1" s="46"/>
      <c r="RPH1" s="46"/>
      <c r="RPI1" s="46"/>
      <c r="RPJ1" s="46"/>
      <c r="RPK1" s="46"/>
      <c r="RPL1" s="46"/>
      <c r="RPM1" s="46"/>
      <c r="RPN1" s="46"/>
      <c r="RPO1" s="46"/>
      <c r="RPP1" s="46"/>
      <c r="RPQ1" s="46"/>
      <c r="RPR1" s="46"/>
      <c r="RPS1" s="46"/>
      <c r="RPT1" s="46"/>
      <c r="RPU1" s="46"/>
      <c r="RPV1" s="46"/>
      <c r="RPW1" s="46"/>
      <c r="RPX1" s="46"/>
      <c r="RPY1" s="46"/>
      <c r="RPZ1" s="46"/>
      <c r="RQA1" s="46"/>
      <c r="RQB1" s="46"/>
      <c r="RQC1" s="46"/>
      <c r="RQD1" s="46"/>
      <c r="RQE1" s="46"/>
      <c r="RQF1" s="46"/>
      <c r="RQG1" s="46"/>
      <c r="RQH1" s="46"/>
      <c r="RQI1" s="46"/>
      <c r="RQJ1" s="46"/>
      <c r="RQK1" s="46"/>
      <c r="RQL1" s="46"/>
      <c r="RQM1" s="46"/>
      <c r="RQN1" s="46"/>
      <c r="RQO1" s="46"/>
      <c r="RQP1" s="46"/>
      <c r="RQQ1" s="46"/>
      <c r="RQR1" s="46"/>
      <c r="RQS1" s="46"/>
      <c r="RQT1" s="46"/>
      <c r="RQU1" s="46"/>
      <c r="RQV1" s="46"/>
      <c r="RQW1" s="46"/>
      <c r="RQX1" s="46"/>
      <c r="RQY1" s="46"/>
      <c r="RQZ1" s="46"/>
      <c r="RRA1" s="46"/>
      <c r="RRB1" s="46"/>
      <c r="RRC1" s="46"/>
      <c r="RRD1" s="46"/>
      <c r="RRE1" s="46"/>
      <c r="RRF1" s="46"/>
      <c r="RRG1" s="46"/>
      <c r="RRH1" s="46"/>
      <c r="RRI1" s="46"/>
      <c r="RRJ1" s="46"/>
      <c r="RRK1" s="46"/>
      <c r="RRL1" s="46"/>
      <c r="RRM1" s="46"/>
      <c r="RRN1" s="46"/>
      <c r="RRO1" s="46"/>
      <c r="RRP1" s="46"/>
      <c r="RRQ1" s="46"/>
      <c r="RRR1" s="46"/>
      <c r="RRS1" s="46"/>
      <c r="RRT1" s="46"/>
      <c r="RRU1" s="46"/>
      <c r="RRV1" s="46"/>
      <c r="RRW1" s="46"/>
      <c r="RRX1" s="46"/>
      <c r="RRY1" s="46"/>
      <c r="RRZ1" s="46"/>
      <c r="RSA1" s="46"/>
      <c r="RSB1" s="46"/>
      <c r="RSC1" s="46"/>
      <c r="RSD1" s="46"/>
      <c r="RSE1" s="46"/>
      <c r="RSF1" s="46"/>
      <c r="RSG1" s="46"/>
      <c r="RSH1" s="46"/>
      <c r="RSI1" s="46"/>
      <c r="RSJ1" s="46"/>
      <c r="RSK1" s="46"/>
      <c r="RSL1" s="46"/>
      <c r="RSM1" s="46"/>
      <c r="RSN1" s="46"/>
      <c r="RSO1" s="46"/>
      <c r="RSP1" s="46"/>
      <c r="RSQ1" s="46"/>
      <c r="RSR1" s="46"/>
      <c r="RSS1" s="46"/>
      <c r="RST1" s="46"/>
      <c r="RSU1" s="46"/>
      <c r="RSV1" s="46"/>
      <c r="RSW1" s="46"/>
      <c r="RSX1" s="46"/>
      <c r="RSY1" s="46"/>
      <c r="RSZ1" s="46"/>
      <c r="RTA1" s="46"/>
      <c r="RTB1" s="46"/>
      <c r="RTC1" s="46"/>
      <c r="RTD1" s="46"/>
      <c r="RTE1" s="46"/>
      <c r="RTF1" s="46"/>
      <c r="RTG1" s="46"/>
      <c r="RTH1" s="46"/>
      <c r="RTI1" s="46"/>
      <c r="RTJ1" s="46"/>
      <c r="RTK1" s="46"/>
      <c r="RTL1" s="46"/>
      <c r="RTM1" s="46"/>
      <c r="RTN1" s="46"/>
      <c r="RTO1" s="46"/>
      <c r="RTP1" s="46"/>
      <c r="RTQ1" s="46"/>
      <c r="RTR1" s="46"/>
      <c r="RTS1" s="46"/>
      <c r="RTT1" s="46"/>
      <c r="RTU1" s="46"/>
      <c r="RTV1" s="46"/>
      <c r="RTW1" s="46"/>
      <c r="RTX1" s="46"/>
      <c r="RTY1" s="46"/>
      <c r="RTZ1" s="46"/>
      <c r="RUA1" s="46"/>
      <c r="RUB1" s="46"/>
      <c r="RUC1" s="46"/>
      <c r="RUD1" s="46"/>
      <c r="RUE1" s="46"/>
      <c r="RUF1" s="46"/>
      <c r="RUG1" s="46"/>
      <c r="RUH1" s="46"/>
      <c r="RUI1" s="46"/>
      <c r="RUJ1" s="46"/>
      <c r="RUK1" s="46"/>
      <c r="RUL1" s="46"/>
      <c r="RUM1" s="46"/>
      <c r="RUN1" s="46"/>
      <c r="RUO1" s="46"/>
      <c r="RUP1" s="46"/>
      <c r="RUQ1" s="46"/>
      <c r="RUR1" s="46"/>
      <c r="RUS1" s="46"/>
      <c r="RUT1" s="46"/>
      <c r="RUU1" s="46"/>
      <c r="RUV1" s="46"/>
      <c r="RUW1" s="46"/>
      <c r="RUX1" s="46"/>
      <c r="RUY1" s="46"/>
      <c r="RUZ1" s="46"/>
      <c r="RVA1" s="46"/>
      <c r="RVB1" s="46"/>
      <c r="RVC1" s="46"/>
      <c r="RVD1" s="46"/>
      <c r="RVE1" s="46"/>
      <c r="RVF1" s="46"/>
      <c r="RVG1" s="46"/>
      <c r="RVH1" s="46"/>
      <c r="RVI1" s="46"/>
      <c r="RVJ1" s="46"/>
      <c r="RVK1" s="46"/>
      <c r="RVL1" s="46"/>
      <c r="RVM1" s="46"/>
      <c r="RVN1" s="46"/>
      <c r="RVO1" s="46"/>
      <c r="RVP1" s="46"/>
      <c r="RVQ1" s="46"/>
      <c r="RVR1" s="46"/>
      <c r="RVS1" s="46"/>
      <c r="RVT1" s="46"/>
      <c r="RVU1" s="46"/>
      <c r="RVV1" s="46"/>
      <c r="RVW1" s="46"/>
      <c r="RVX1" s="46"/>
      <c r="RVY1" s="46"/>
      <c r="RVZ1" s="46"/>
      <c r="RWA1" s="46"/>
      <c r="RWB1" s="46"/>
      <c r="RWC1" s="46"/>
      <c r="RWD1" s="46"/>
      <c r="RWE1" s="46"/>
      <c r="RWF1" s="46"/>
      <c r="RWG1" s="46"/>
      <c r="RWH1" s="46"/>
      <c r="RWI1" s="46"/>
      <c r="RWJ1" s="46"/>
      <c r="RWK1" s="46"/>
      <c r="RWL1" s="46"/>
      <c r="RWM1" s="46"/>
      <c r="RWN1" s="46"/>
      <c r="RWO1" s="46"/>
      <c r="RWP1" s="46"/>
      <c r="RWQ1" s="46"/>
      <c r="RWR1" s="46"/>
      <c r="RWS1" s="46"/>
      <c r="RWT1" s="46"/>
      <c r="RWU1" s="46"/>
      <c r="RWV1" s="46"/>
      <c r="RWW1" s="46"/>
      <c r="RWX1" s="46"/>
      <c r="RWY1" s="46"/>
      <c r="RWZ1" s="46"/>
      <c r="RXA1" s="46"/>
      <c r="RXB1" s="46"/>
      <c r="RXC1" s="46"/>
      <c r="RXD1" s="46"/>
      <c r="RXE1" s="46"/>
      <c r="RXF1" s="46"/>
      <c r="RXG1" s="46"/>
      <c r="RXH1" s="46"/>
      <c r="RXI1" s="46"/>
      <c r="RXJ1" s="46"/>
      <c r="RXK1" s="46"/>
      <c r="RXL1" s="46"/>
      <c r="RXM1" s="46"/>
      <c r="RXN1" s="46"/>
      <c r="RXO1" s="46"/>
      <c r="RXP1" s="46"/>
      <c r="RXQ1" s="46"/>
      <c r="RXR1" s="46"/>
      <c r="RXS1" s="46"/>
      <c r="RXT1" s="46"/>
      <c r="RXU1" s="46"/>
      <c r="RXV1" s="46"/>
      <c r="RXW1" s="46"/>
      <c r="RXX1" s="46"/>
      <c r="RXY1" s="46"/>
      <c r="RXZ1" s="46"/>
      <c r="RYA1" s="46"/>
      <c r="RYB1" s="46"/>
      <c r="RYC1" s="46"/>
      <c r="RYD1" s="46"/>
      <c r="RYE1" s="46"/>
      <c r="RYF1" s="46"/>
      <c r="RYG1" s="46"/>
      <c r="RYH1" s="46"/>
      <c r="RYI1" s="46"/>
      <c r="RYJ1" s="46"/>
      <c r="RYK1" s="46"/>
      <c r="RYL1" s="46"/>
      <c r="RYM1" s="46"/>
      <c r="RYN1" s="46"/>
      <c r="RYO1" s="46"/>
      <c r="RYP1" s="46"/>
      <c r="RYQ1" s="46"/>
      <c r="RYR1" s="46"/>
      <c r="RYS1" s="46"/>
      <c r="RYT1" s="46"/>
      <c r="RYU1" s="46"/>
      <c r="RYV1" s="46"/>
      <c r="RYW1" s="46"/>
      <c r="RYX1" s="46"/>
      <c r="RYY1" s="46"/>
      <c r="RYZ1" s="46"/>
      <c r="RZA1" s="46"/>
      <c r="RZB1" s="46"/>
      <c r="RZC1" s="46"/>
      <c r="RZD1" s="46"/>
      <c r="RZE1" s="46"/>
      <c r="RZF1" s="46"/>
      <c r="RZG1" s="46"/>
      <c r="RZH1" s="46"/>
      <c r="RZI1" s="46"/>
      <c r="RZJ1" s="46"/>
      <c r="RZK1" s="46"/>
      <c r="RZL1" s="46"/>
      <c r="RZM1" s="46"/>
      <c r="RZN1" s="46"/>
      <c r="RZO1" s="46"/>
      <c r="RZP1" s="46"/>
      <c r="RZQ1" s="46"/>
      <c r="RZR1" s="46"/>
      <c r="RZS1" s="46"/>
      <c r="RZT1" s="46"/>
      <c r="RZU1" s="46"/>
      <c r="RZV1" s="46"/>
      <c r="RZW1" s="46"/>
      <c r="RZX1" s="46"/>
      <c r="RZY1" s="46"/>
      <c r="RZZ1" s="46"/>
      <c r="SAA1" s="46"/>
      <c r="SAB1" s="46"/>
      <c r="SAC1" s="46"/>
      <c r="SAD1" s="46"/>
      <c r="SAE1" s="46"/>
      <c r="SAF1" s="46"/>
      <c r="SAG1" s="46"/>
      <c r="SAH1" s="46"/>
      <c r="SAI1" s="46"/>
      <c r="SAJ1" s="46"/>
      <c r="SAK1" s="46"/>
      <c r="SAL1" s="46"/>
      <c r="SAM1" s="46"/>
      <c r="SAN1" s="46"/>
      <c r="SAO1" s="46"/>
      <c r="SAP1" s="46"/>
      <c r="SAQ1" s="46"/>
      <c r="SAR1" s="46"/>
      <c r="SAS1" s="46"/>
      <c r="SAT1" s="46"/>
      <c r="SAU1" s="46"/>
      <c r="SAV1" s="46"/>
      <c r="SAW1" s="46"/>
      <c r="SAX1" s="46"/>
      <c r="SAY1" s="46"/>
      <c r="SAZ1" s="46"/>
      <c r="SBA1" s="46"/>
      <c r="SBB1" s="46"/>
      <c r="SBC1" s="46"/>
      <c r="SBD1" s="46"/>
      <c r="SBE1" s="46"/>
      <c r="SBF1" s="46"/>
      <c r="SBG1" s="46"/>
      <c r="SBH1" s="46"/>
      <c r="SBI1" s="46"/>
      <c r="SBJ1" s="46"/>
      <c r="SBK1" s="46"/>
      <c r="SBL1" s="46"/>
      <c r="SBM1" s="46"/>
      <c r="SBN1" s="46"/>
      <c r="SBO1" s="46"/>
      <c r="SBP1" s="46"/>
      <c r="SBQ1" s="46"/>
      <c r="SBR1" s="46"/>
      <c r="SBS1" s="46"/>
      <c r="SBT1" s="46"/>
      <c r="SBU1" s="46"/>
      <c r="SBV1" s="46"/>
      <c r="SBW1" s="46"/>
      <c r="SBX1" s="46"/>
      <c r="SBY1" s="46"/>
      <c r="SBZ1" s="46"/>
      <c r="SCA1" s="46"/>
      <c r="SCB1" s="46"/>
      <c r="SCC1" s="46"/>
      <c r="SCD1" s="46"/>
      <c r="SCE1" s="46"/>
      <c r="SCF1" s="46"/>
      <c r="SCG1" s="46"/>
      <c r="SCH1" s="46"/>
      <c r="SCI1" s="46"/>
      <c r="SCJ1" s="46"/>
      <c r="SCK1" s="46"/>
      <c r="SCL1" s="46"/>
      <c r="SCM1" s="46"/>
      <c r="SCN1" s="46"/>
      <c r="SCO1" s="46"/>
      <c r="SCP1" s="46"/>
      <c r="SCQ1" s="46"/>
      <c r="SCR1" s="46"/>
      <c r="SCS1" s="46"/>
      <c r="SCT1" s="46"/>
      <c r="SCU1" s="46"/>
      <c r="SCV1" s="46"/>
      <c r="SCW1" s="46"/>
      <c r="SCX1" s="46"/>
      <c r="SCY1" s="46"/>
      <c r="SCZ1" s="46"/>
      <c r="SDA1" s="46"/>
      <c r="SDB1" s="46"/>
      <c r="SDC1" s="46"/>
      <c r="SDD1" s="46"/>
      <c r="SDE1" s="46"/>
      <c r="SDF1" s="46"/>
      <c r="SDG1" s="46"/>
      <c r="SDH1" s="46"/>
      <c r="SDI1" s="46"/>
      <c r="SDJ1" s="46"/>
      <c r="SDK1" s="46"/>
      <c r="SDL1" s="46"/>
      <c r="SDM1" s="46"/>
      <c r="SDN1" s="46"/>
      <c r="SDO1" s="46"/>
      <c r="SDP1" s="46"/>
      <c r="SDQ1" s="46"/>
      <c r="SDR1" s="46"/>
      <c r="SDS1" s="46"/>
      <c r="SDT1" s="46"/>
      <c r="SDU1" s="46"/>
      <c r="SDV1" s="46"/>
      <c r="SDW1" s="46"/>
      <c r="SDX1" s="46"/>
      <c r="SDY1" s="46"/>
      <c r="SDZ1" s="46"/>
      <c r="SEA1" s="46"/>
      <c r="SEB1" s="46"/>
      <c r="SEC1" s="46"/>
      <c r="SED1" s="46"/>
      <c r="SEE1" s="46"/>
      <c r="SEF1" s="46"/>
      <c r="SEG1" s="46"/>
      <c r="SEH1" s="46"/>
      <c r="SEI1" s="46"/>
      <c r="SEJ1" s="46"/>
      <c r="SEK1" s="46"/>
      <c r="SEL1" s="46"/>
      <c r="SEM1" s="46"/>
      <c r="SEN1" s="46"/>
      <c r="SEO1" s="46"/>
      <c r="SEP1" s="46"/>
      <c r="SEQ1" s="46"/>
      <c r="SER1" s="46"/>
      <c r="SES1" s="46"/>
      <c r="SET1" s="46"/>
      <c r="SEU1" s="46"/>
      <c r="SEV1" s="46"/>
      <c r="SEW1" s="46"/>
      <c r="SEX1" s="46"/>
      <c r="SEY1" s="46"/>
      <c r="SEZ1" s="46"/>
      <c r="SFA1" s="46"/>
      <c r="SFB1" s="46"/>
      <c r="SFC1" s="46"/>
      <c r="SFD1" s="46"/>
      <c r="SFE1" s="46"/>
      <c r="SFF1" s="46"/>
      <c r="SFG1" s="46"/>
      <c r="SFH1" s="46"/>
      <c r="SFI1" s="46"/>
      <c r="SFJ1" s="46"/>
      <c r="SFK1" s="46"/>
      <c r="SFL1" s="46"/>
      <c r="SFM1" s="46"/>
      <c r="SFN1" s="46"/>
      <c r="SFO1" s="46"/>
      <c r="SFP1" s="46"/>
      <c r="SFQ1" s="46"/>
      <c r="SFR1" s="46"/>
      <c r="SFS1" s="46"/>
      <c r="SFT1" s="46"/>
      <c r="SFU1" s="46"/>
      <c r="SFV1" s="46"/>
      <c r="SFW1" s="46"/>
      <c r="SFX1" s="46"/>
      <c r="SFY1" s="46"/>
      <c r="SFZ1" s="46"/>
      <c r="SGA1" s="46"/>
      <c r="SGB1" s="46"/>
      <c r="SGC1" s="46"/>
      <c r="SGD1" s="46"/>
      <c r="SGE1" s="46"/>
      <c r="SGF1" s="46"/>
      <c r="SGG1" s="46"/>
      <c r="SGH1" s="46"/>
      <c r="SGI1" s="46"/>
      <c r="SGJ1" s="46"/>
      <c r="SGK1" s="46"/>
      <c r="SGL1" s="46"/>
      <c r="SGM1" s="46"/>
      <c r="SGN1" s="46"/>
      <c r="SGO1" s="46"/>
      <c r="SGP1" s="46"/>
      <c r="SGQ1" s="46"/>
      <c r="SGR1" s="46"/>
      <c r="SGS1" s="46"/>
      <c r="SGT1" s="46"/>
      <c r="SGU1" s="46"/>
      <c r="SGV1" s="46"/>
      <c r="SGW1" s="46"/>
      <c r="SGX1" s="46"/>
      <c r="SGY1" s="46"/>
      <c r="SGZ1" s="46"/>
      <c r="SHA1" s="46"/>
      <c r="SHB1" s="46"/>
      <c r="SHC1" s="46"/>
      <c r="SHD1" s="46"/>
      <c r="SHE1" s="46"/>
      <c r="SHF1" s="46"/>
      <c r="SHG1" s="46"/>
      <c r="SHH1" s="46"/>
      <c r="SHI1" s="46"/>
      <c r="SHJ1" s="46"/>
      <c r="SHK1" s="46"/>
      <c r="SHL1" s="46"/>
      <c r="SHM1" s="46"/>
      <c r="SHN1" s="46"/>
      <c r="SHO1" s="46"/>
      <c r="SHP1" s="46"/>
      <c r="SHQ1" s="46"/>
      <c r="SHR1" s="46"/>
      <c r="SHS1" s="46"/>
      <c r="SHT1" s="46"/>
      <c r="SHU1" s="46"/>
      <c r="SHV1" s="46"/>
      <c r="SHW1" s="46"/>
      <c r="SHX1" s="46"/>
      <c r="SHY1" s="46"/>
      <c r="SHZ1" s="46"/>
      <c r="SIA1" s="46"/>
      <c r="SIB1" s="46"/>
      <c r="SIC1" s="46"/>
      <c r="SID1" s="46"/>
      <c r="SIE1" s="46"/>
      <c r="SIF1" s="46"/>
      <c r="SIG1" s="46"/>
      <c r="SIH1" s="46"/>
      <c r="SII1" s="46"/>
      <c r="SIJ1" s="46"/>
      <c r="SIK1" s="46"/>
      <c r="SIL1" s="46"/>
      <c r="SIM1" s="46"/>
      <c r="SIN1" s="46"/>
      <c r="SIO1" s="46"/>
      <c r="SIP1" s="46"/>
      <c r="SIQ1" s="46"/>
      <c r="SIR1" s="46"/>
      <c r="SIS1" s="46"/>
      <c r="SIT1" s="46"/>
      <c r="SIU1" s="46"/>
      <c r="SIV1" s="46"/>
      <c r="SIW1" s="46"/>
      <c r="SIX1" s="46"/>
      <c r="SIY1" s="46"/>
      <c r="SIZ1" s="46"/>
      <c r="SJA1" s="46"/>
      <c r="SJB1" s="46"/>
      <c r="SJC1" s="46"/>
      <c r="SJD1" s="46"/>
      <c r="SJE1" s="46"/>
      <c r="SJF1" s="46"/>
      <c r="SJG1" s="46"/>
      <c r="SJH1" s="46"/>
      <c r="SJI1" s="46"/>
      <c r="SJJ1" s="46"/>
      <c r="SJK1" s="46"/>
      <c r="SJL1" s="46"/>
      <c r="SJM1" s="46"/>
      <c r="SJN1" s="46"/>
      <c r="SJO1" s="46"/>
      <c r="SJP1" s="46"/>
      <c r="SJQ1" s="46"/>
      <c r="SJR1" s="46"/>
      <c r="SJS1" s="46"/>
      <c r="SJT1" s="46"/>
      <c r="SJU1" s="46"/>
      <c r="SJV1" s="46"/>
      <c r="SJW1" s="46"/>
      <c r="SJX1" s="46"/>
      <c r="SJY1" s="46"/>
      <c r="SJZ1" s="46"/>
      <c r="SKA1" s="46"/>
      <c r="SKB1" s="46"/>
      <c r="SKC1" s="46"/>
      <c r="SKD1" s="46"/>
      <c r="SKE1" s="46"/>
      <c r="SKF1" s="46"/>
      <c r="SKG1" s="46"/>
      <c r="SKH1" s="46"/>
      <c r="SKI1" s="46"/>
      <c r="SKJ1" s="46"/>
      <c r="SKK1" s="46"/>
      <c r="SKL1" s="46"/>
      <c r="SKM1" s="46"/>
      <c r="SKN1" s="46"/>
      <c r="SKO1" s="46"/>
      <c r="SKP1" s="46"/>
      <c r="SKQ1" s="46"/>
      <c r="SKR1" s="46"/>
      <c r="SKS1" s="46"/>
      <c r="SKT1" s="46"/>
      <c r="SKU1" s="46"/>
      <c r="SKV1" s="46"/>
      <c r="SKW1" s="46"/>
      <c r="SKX1" s="46"/>
      <c r="SKY1" s="46"/>
      <c r="SKZ1" s="46"/>
      <c r="SLA1" s="46"/>
      <c r="SLB1" s="46"/>
      <c r="SLC1" s="46"/>
      <c r="SLD1" s="46"/>
      <c r="SLE1" s="46"/>
      <c r="SLF1" s="46"/>
      <c r="SLG1" s="46"/>
      <c r="SLH1" s="46"/>
      <c r="SLI1" s="46"/>
      <c r="SLJ1" s="46"/>
      <c r="SLK1" s="46"/>
      <c r="SLL1" s="46"/>
      <c r="SLM1" s="46"/>
      <c r="SLN1" s="46"/>
      <c r="SLO1" s="46"/>
      <c r="SLP1" s="46"/>
      <c r="SLQ1" s="46"/>
      <c r="SLR1" s="46"/>
      <c r="SLS1" s="46"/>
      <c r="SLT1" s="46"/>
      <c r="SLU1" s="46"/>
      <c r="SLV1" s="46"/>
      <c r="SLW1" s="46"/>
      <c r="SLX1" s="46"/>
      <c r="SLY1" s="46"/>
      <c r="SLZ1" s="46"/>
      <c r="SMA1" s="46"/>
      <c r="SMB1" s="46"/>
      <c r="SMC1" s="46"/>
      <c r="SMD1" s="46"/>
      <c r="SME1" s="46"/>
      <c r="SMF1" s="46"/>
      <c r="SMG1" s="46"/>
      <c r="SMH1" s="46"/>
      <c r="SMI1" s="46"/>
      <c r="SMJ1" s="46"/>
      <c r="SMK1" s="46"/>
      <c r="SML1" s="46"/>
      <c r="SMM1" s="46"/>
      <c r="SMN1" s="46"/>
      <c r="SMO1" s="46"/>
      <c r="SMP1" s="46"/>
      <c r="SMQ1" s="46"/>
      <c r="SMR1" s="46"/>
      <c r="SMS1" s="46"/>
      <c r="SMT1" s="46"/>
      <c r="SMU1" s="46"/>
      <c r="SMV1" s="46"/>
      <c r="SMW1" s="46"/>
      <c r="SMX1" s="46"/>
      <c r="SMY1" s="46"/>
      <c r="SMZ1" s="46"/>
      <c r="SNA1" s="46"/>
      <c r="SNB1" s="46"/>
      <c r="SNC1" s="46"/>
      <c r="SND1" s="46"/>
      <c r="SNE1" s="46"/>
      <c r="SNF1" s="46"/>
      <c r="SNG1" s="46"/>
      <c r="SNH1" s="46"/>
      <c r="SNI1" s="46"/>
      <c r="SNJ1" s="46"/>
      <c r="SNK1" s="46"/>
      <c r="SNL1" s="46"/>
      <c r="SNM1" s="46"/>
      <c r="SNN1" s="46"/>
      <c r="SNO1" s="46"/>
      <c r="SNP1" s="46"/>
      <c r="SNQ1" s="46"/>
      <c r="SNR1" s="46"/>
      <c r="SNS1" s="46"/>
      <c r="SNT1" s="46"/>
      <c r="SNU1" s="46"/>
      <c r="SNV1" s="46"/>
      <c r="SNW1" s="46"/>
      <c r="SNX1" s="46"/>
      <c r="SNY1" s="46"/>
      <c r="SNZ1" s="46"/>
      <c r="SOA1" s="46"/>
      <c r="SOB1" s="46"/>
      <c r="SOC1" s="46"/>
      <c r="SOD1" s="46"/>
      <c r="SOE1" s="46"/>
      <c r="SOF1" s="46"/>
      <c r="SOG1" s="46"/>
      <c r="SOH1" s="46"/>
      <c r="SOI1" s="46"/>
      <c r="SOJ1" s="46"/>
      <c r="SOK1" s="46"/>
      <c r="SOL1" s="46"/>
      <c r="SOM1" s="46"/>
      <c r="SON1" s="46"/>
      <c r="SOO1" s="46"/>
      <c r="SOP1" s="46"/>
      <c r="SOQ1" s="46"/>
      <c r="SOR1" s="46"/>
      <c r="SOS1" s="46"/>
      <c r="SOT1" s="46"/>
      <c r="SOU1" s="46"/>
      <c r="SOV1" s="46"/>
      <c r="SOW1" s="46"/>
      <c r="SOX1" s="46"/>
      <c r="SOY1" s="46"/>
      <c r="SOZ1" s="46"/>
      <c r="SPA1" s="46"/>
      <c r="SPB1" s="46"/>
      <c r="SPC1" s="46"/>
      <c r="SPD1" s="46"/>
      <c r="SPE1" s="46"/>
      <c r="SPF1" s="46"/>
      <c r="SPG1" s="46"/>
      <c r="SPH1" s="46"/>
      <c r="SPI1" s="46"/>
      <c r="SPJ1" s="46"/>
      <c r="SPK1" s="46"/>
      <c r="SPL1" s="46"/>
      <c r="SPM1" s="46"/>
      <c r="SPN1" s="46"/>
      <c r="SPO1" s="46"/>
      <c r="SPP1" s="46"/>
      <c r="SPQ1" s="46"/>
      <c r="SPR1" s="46"/>
      <c r="SPS1" s="46"/>
      <c r="SPT1" s="46"/>
      <c r="SPU1" s="46"/>
      <c r="SPV1" s="46"/>
      <c r="SPW1" s="46"/>
      <c r="SPX1" s="46"/>
      <c r="SPY1" s="46"/>
      <c r="SPZ1" s="46"/>
      <c r="SQA1" s="46"/>
      <c r="SQB1" s="46"/>
      <c r="SQC1" s="46"/>
      <c r="SQD1" s="46"/>
      <c r="SQE1" s="46"/>
      <c r="SQF1" s="46"/>
      <c r="SQG1" s="46"/>
      <c r="SQH1" s="46"/>
      <c r="SQI1" s="46"/>
      <c r="SQJ1" s="46"/>
      <c r="SQK1" s="46"/>
      <c r="SQL1" s="46"/>
      <c r="SQM1" s="46"/>
      <c r="SQN1" s="46"/>
      <c r="SQO1" s="46"/>
      <c r="SQP1" s="46"/>
      <c r="SQQ1" s="46"/>
      <c r="SQR1" s="46"/>
      <c r="SQS1" s="46"/>
      <c r="SQT1" s="46"/>
      <c r="SQU1" s="46"/>
      <c r="SQV1" s="46"/>
      <c r="SQW1" s="46"/>
      <c r="SQX1" s="46"/>
      <c r="SQY1" s="46"/>
      <c r="SQZ1" s="46"/>
      <c r="SRA1" s="46"/>
      <c r="SRB1" s="46"/>
      <c r="SRC1" s="46"/>
      <c r="SRD1" s="46"/>
      <c r="SRE1" s="46"/>
      <c r="SRF1" s="46"/>
      <c r="SRG1" s="46"/>
      <c r="SRH1" s="46"/>
      <c r="SRI1" s="46"/>
      <c r="SRJ1" s="46"/>
      <c r="SRK1" s="46"/>
      <c r="SRL1" s="46"/>
      <c r="SRM1" s="46"/>
      <c r="SRN1" s="46"/>
      <c r="SRO1" s="46"/>
      <c r="SRP1" s="46"/>
      <c r="SRQ1" s="46"/>
      <c r="SRR1" s="46"/>
      <c r="SRS1" s="46"/>
      <c r="SRT1" s="46"/>
      <c r="SRU1" s="46"/>
      <c r="SRV1" s="46"/>
      <c r="SRW1" s="46"/>
      <c r="SRX1" s="46"/>
      <c r="SRY1" s="46"/>
      <c r="SRZ1" s="46"/>
      <c r="SSA1" s="46"/>
      <c r="SSB1" s="46"/>
      <c r="SSC1" s="46"/>
      <c r="SSD1" s="46"/>
      <c r="SSE1" s="46"/>
      <c r="SSF1" s="46"/>
      <c r="SSG1" s="46"/>
      <c r="SSH1" s="46"/>
      <c r="SSI1" s="46"/>
      <c r="SSJ1" s="46"/>
      <c r="SSK1" s="46"/>
      <c r="SSL1" s="46"/>
      <c r="SSM1" s="46"/>
      <c r="SSN1" s="46"/>
      <c r="SSO1" s="46"/>
      <c r="SSP1" s="46"/>
      <c r="SSQ1" s="46"/>
      <c r="SSR1" s="46"/>
      <c r="SSS1" s="46"/>
      <c r="SST1" s="46"/>
      <c r="SSU1" s="46"/>
      <c r="SSV1" s="46"/>
      <c r="SSW1" s="46"/>
      <c r="SSX1" s="46"/>
      <c r="SSY1" s="46"/>
      <c r="SSZ1" s="46"/>
      <c r="STA1" s="46"/>
      <c r="STB1" s="46"/>
      <c r="STC1" s="46"/>
      <c r="STD1" s="46"/>
      <c r="STE1" s="46"/>
      <c r="STF1" s="46"/>
      <c r="STG1" s="46"/>
      <c r="STH1" s="46"/>
      <c r="STI1" s="46"/>
      <c r="STJ1" s="46"/>
      <c r="STK1" s="46"/>
      <c r="STL1" s="46"/>
      <c r="STM1" s="46"/>
      <c r="STN1" s="46"/>
      <c r="STO1" s="46"/>
      <c r="STP1" s="46"/>
      <c r="STQ1" s="46"/>
      <c r="STR1" s="46"/>
      <c r="STS1" s="46"/>
      <c r="STT1" s="46"/>
      <c r="STU1" s="46"/>
      <c r="STV1" s="46"/>
      <c r="STW1" s="46"/>
      <c r="STX1" s="46"/>
      <c r="STY1" s="46"/>
      <c r="STZ1" s="46"/>
      <c r="SUA1" s="46"/>
      <c r="SUB1" s="46"/>
      <c r="SUC1" s="46"/>
      <c r="SUD1" s="46"/>
      <c r="SUE1" s="46"/>
      <c r="SUF1" s="46"/>
      <c r="SUG1" s="46"/>
      <c r="SUH1" s="46"/>
      <c r="SUI1" s="46"/>
      <c r="SUJ1" s="46"/>
      <c r="SUK1" s="46"/>
      <c r="SUL1" s="46"/>
      <c r="SUM1" s="46"/>
      <c r="SUN1" s="46"/>
      <c r="SUO1" s="46"/>
      <c r="SUP1" s="46"/>
      <c r="SUQ1" s="46"/>
      <c r="SUR1" s="46"/>
      <c r="SUS1" s="46"/>
      <c r="SUT1" s="46"/>
      <c r="SUU1" s="46"/>
      <c r="SUV1" s="46"/>
      <c r="SUW1" s="46"/>
      <c r="SUX1" s="46"/>
      <c r="SUY1" s="46"/>
      <c r="SUZ1" s="46"/>
      <c r="SVA1" s="46"/>
      <c r="SVB1" s="46"/>
      <c r="SVC1" s="46"/>
      <c r="SVD1" s="46"/>
      <c r="SVE1" s="46"/>
      <c r="SVF1" s="46"/>
      <c r="SVG1" s="46"/>
      <c r="SVH1" s="46"/>
      <c r="SVI1" s="46"/>
      <c r="SVJ1" s="46"/>
      <c r="SVK1" s="46"/>
      <c r="SVL1" s="46"/>
      <c r="SVM1" s="46"/>
      <c r="SVN1" s="46"/>
      <c r="SVO1" s="46"/>
      <c r="SVP1" s="46"/>
      <c r="SVQ1" s="46"/>
      <c r="SVR1" s="46"/>
      <c r="SVS1" s="46"/>
      <c r="SVT1" s="46"/>
      <c r="SVU1" s="46"/>
      <c r="SVV1" s="46"/>
      <c r="SVW1" s="46"/>
      <c r="SVX1" s="46"/>
      <c r="SVY1" s="46"/>
      <c r="SVZ1" s="46"/>
      <c r="SWA1" s="46"/>
      <c r="SWB1" s="46"/>
      <c r="SWC1" s="46"/>
      <c r="SWD1" s="46"/>
      <c r="SWE1" s="46"/>
      <c r="SWF1" s="46"/>
      <c r="SWG1" s="46"/>
      <c r="SWH1" s="46"/>
      <c r="SWI1" s="46"/>
      <c r="SWJ1" s="46"/>
      <c r="SWK1" s="46"/>
      <c r="SWL1" s="46"/>
      <c r="SWM1" s="46"/>
      <c r="SWN1" s="46"/>
      <c r="SWO1" s="46"/>
      <c r="SWP1" s="46"/>
      <c r="SWQ1" s="46"/>
      <c r="SWR1" s="46"/>
      <c r="SWS1" s="46"/>
      <c r="SWT1" s="46"/>
      <c r="SWU1" s="46"/>
      <c r="SWV1" s="46"/>
      <c r="SWW1" s="46"/>
      <c r="SWX1" s="46"/>
      <c r="SWY1" s="46"/>
      <c r="SWZ1" s="46"/>
      <c r="SXA1" s="46"/>
      <c r="SXB1" s="46"/>
      <c r="SXC1" s="46"/>
      <c r="SXD1" s="46"/>
      <c r="SXE1" s="46"/>
      <c r="SXF1" s="46"/>
      <c r="SXG1" s="46"/>
      <c r="SXH1" s="46"/>
      <c r="SXI1" s="46"/>
      <c r="SXJ1" s="46"/>
      <c r="SXK1" s="46"/>
      <c r="SXL1" s="46"/>
      <c r="SXM1" s="46"/>
      <c r="SXN1" s="46"/>
      <c r="SXO1" s="46"/>
      <c r="SXP1" s="46"/>
      <c r="SXQ1" s="46"/>
      <c r="SXR1" s="46"/>
      <c r="SXS1" s="46"/>
      <c r="SXT1" s="46"/>
      <c r="SXU1" s="46"/>
      <c r="SXV1" s="46"/>
      <c r="SXW1" s="46"/>
      <c r="SXX1" s="46"/>
      <c r="SXY1" s="46"/>
      <c r="SXZ1" s="46"/>
      <c r="SYA1" s="46"/>
      <c r="SYB1" s="46"/>
      <c r="SYC1" s="46"/>
      <c r="SYD1" s="46"/>
      <c r="SYE1" s="46"/>
      <c r="SYF1" s="46"/>
      <c r="SYG1" s="46"/>
      <c r="SYH1" s="46"/>
      <c r="SYI1" s="46"/>
      <c r="SYJ1" s="46"/>
      <c r="SYK1" s="46"/>
      <c r="SYL1" s="46"/>
      <c r="SYM1" s="46"/>
      <c r="SYN1" s="46"/>
      <c r="SYO1" s="46"/>
      <c r="SYP1" s="46"/>
      <c r="SYQ1" s="46"/>
      <c r="SYR1" s="46"/>
      <c r="SYS1" s="46"/>
      <c r="SYT1" s="46"/>
      <c r="SYU1" s="46"/>
      <c r="SYV1" s="46"/>
      <c r="SYW1" s="46"/>
      <c r="SYX1" s="46"/>
      <c r="SYY1" s="46"/>
      <c r="SYZ1" s="46"/>
      <c r="SZA1" s="46"/>
      <c r="SZB1" s="46"/>
      <c r="SZC1" s="46"/>
      <c r="SZD1" s="46"/>
      <c r="SZE1" s="46"/>
      <c r="SZF1" s="46"/>
      <c r="SZG1" s="46"/>
      <c r="SZH1" s="46"/>
      <c r="SZI1" s="46"/>
      <c r="SZJ1" s="46"/>
      <c r="SZK1" s="46"/>
      <c r="SZL1" s="46"/>
      <c r="SZM1" s="46"/>
      <c r="SZN1" s="46"/>
      <c r="SZO1" s="46"/>
      <c r="SZP1" s="46"/>
      <c r="SZQ1" s="46"/>
      <c r="SZR1" s="46"/>
      <c r="SZS1" s="46"/>
      <c r="SZT1" s="46"/>
      <c r="SZU1" s="46"/>
      <c r="SZV1" s="46"/>
      <c r="SZW1" s="46"/>
      <c r="SZX1" s="46"/>
      <c r="SZY1" s="46"/>
      <c r="SZZ1" s="46"/>
      <c r="TAA1" s="46"/>
      <c r="TAB1" s="46"/>
      <c r="TAC1" s="46"/>
      <c r="TAD1" s="46"/>
      <c r="TAE1" s="46"/>
      <c r="TAF1" s="46"/>
      <c r="TAG1" s="46"/>
      <c r="TAH1" s="46"/>
      <c r="TAI1" s="46"/>
      <c r="TAJ1" s="46"/>
      <c r="TAK1" s="46"/>
      <c r="TAL1" s="46"/>
      <c r="TAM1" s="46"/>
      <c r="TAN1" s="46"/>
      <c r="TAO1" s="46"/>
      <c r="TAP1" s="46"/>
      <c r="TAQ1" s="46"/>
      <c r="TAR1" s="46"/>
      <c r="TAS1" s="46"/>
      <c r="TAT1" s="46"/>
      <c r="TAU1" s="46"/>
      <c r="TAV1" s="46"/>
      <c r="TAW1" s="46"/>
      <c r="TAX1" s="46"/>
      <c r="TAY1" s="46"/>
      <c r="TAZ1" s="46"/>
      <c r="TBA1" s="46"/>
      <c r="TBB1" s="46"/>
      <c r="TBC1" s="46"/>
      <c r="TBD1" s="46"/>
      <c r="TBE1" s="46"/>
      <c r="TBF1" s="46"/>
      <c r="TBG1" s="46"/>
      <c r="TBH1" s="46"/>
      <c r="TBI1" s="46"/>
      <c r="TBJ1" s="46"/>
      <c r="TBK1" s="46"/>
      <c r="TBL1" s="46"/>
      <c r="TBM1" s="46"/>
      <c r="TBN1" s="46"/>
      <c r="TBO1" s="46"/>
      <c r="TBP1" s="46"/>
      <c r="TBQ1" s="46"/>
      <c r="TBR1" s="46"/>
      <c r="TBS1" s="46"/>
      <c r="TBT1" s="46"/>
      <c r="TBU1" s="46"/>
      <c r="TBV1" s="46"/>
      <c r="TBW1" s="46"/>
      <c r="TBX1" s="46"/>
      <c r="TBY1" s="46"/>
      <c r="TBZ1" s="46"/>
      <c r="TCA1" s="46"/>
      <c r="TCB1" s="46"/>
      <c r="TCC1" s="46"/>
      <c r="TCD1" s="46"/>
      <c r="TCE1" s="46"/>
      <c r="TCF1" s="46"/>
      <c r="TCG1" s="46"/>
      <c r="TCH1" s="46"/>
      <c r="TCI1" s="46"/>
      <c r="TCJ1" s="46"/>
      <c r="TCK1" s="46"/>
      <c r="TCL1" s="46"/>
      <c r="TCM1" s="46"/>
      <c r="TCN1" s="46"/>
      <c r="TCO1" s="46"/>
      <c r="TCP1" s="46"/>
      <c r="TCQ1" s="46"/>
      <c r="TCR1" s="46"/>
      <c r="TCS1" s="46"/>
      <c r="TCT1" s="46"/>
      <c r="TCU1" s="46"/>
      <c r="TCV1" s="46"/>
      <c r="TCW1" s="46"/>
      <c r="TCX1" s="46"/>
      <c r="TCY1" s="46"/>
      <c r="TCZ1" s="46"/>
      <c r="TDA1" s="46"/>
      <c r="TDB1" s="46"/>
      <c r="TDC1" s="46"/>
      <c r="TDD1" s="46"/>
      <c r="TDE1" s="46"/>
      <c r="TDF1" s="46"/>
      <c r="TDG1" s="46"/>
      <c r="TDH1" s="46"/>
      <c r="TDI1" s="46"/>
      <c r="TDJ1" s="46"/>
      <c r="TDK1" s="46"/>
      <c r="TDL1" s="46"/>
      <c r="TDM1" s="46"/>
      <c r="TDN1" s="46"/>
      <c r="TDO1" s="46"/>
      <c r="TDP1" s="46"/>
      <c r="TDQ1" s="46"/>
      <c r="TDR1" s="46"/>
      <c r="TDS1" s="46"/>
      <c r="TDT1" s="46"/>
      <c r="TDU1" s="46"/>
      <c r="TDV1" s="46"/>
      <c r="TDW1" s="46"/>
      <c r="TDX1" s="46"/>
      <c r="TDY1" s="46"/>
      <c r="TDZ1" s="46"/>
      <c r="TEA1" s="46"/>
      <c r="TEB1" s="46"/>
      <c r="TEC1" s="46"/>
      <c r="TED1" s="46"/>
      <c r="TEE1" s="46"/>
      <c r="TEF1" s="46"/>
      <c r="TEG1" s="46"/>
      <c r="TEH1" s="46"/>
      <c r="TEI1" s="46"/>
      <c r="TEJ1" s="46"/>
      <c r="TEK1" s="46"/>
      <c r="TEL1" s="46"/>
      <c r="TEM1" s="46"/>
      <c r="TEN1" s="46"/>
      <c r="TEO1" s="46"/>
      <c r="TEP1" s="46"/>
      <c r="TEQ1" s="46"/>
      <c r="TER1" s="46"/>
      <c r="TES1" s="46"/>
      <c r="TET1" s="46"/>
      <c r="TEU1" s="46"/>
      <c r="TEV1" s="46"/>
      <c r="TEW1" s="46"/>
      <c r="TEX1" s="46"/>
      <c r="TEY1" s="46"/>
      <c r="TEZ1" s="46"/>
      <c r="TFA1" s="46"/>
      <c r="TFB1" s="46"/>
      <c r="TFC1" s="46"/>
      <c r="TFD1" s="46"/>
      <c r="TFE1" s="46"/>
      <c r="TFF1" s="46"/>
      <c r="TFG1" s="46"/>
      <c r="TFH1" s="46"/>
      <c r="TFI1" s="46"/>
      <c r="TFJ1" s="46"/>
      <c r="TFK1" s="46"/>
      <c r="TFL1" s="46"/>
      <c r="TFM1" s="46"/>
      <c r="TFN1" s="46"/>
      <c r="TFO1" s="46"/>
      <c r="TFP1" s="46"/>
      <c r="TFQ1" s="46"/>
      <c r="TFR1" s="46"/>
      <c r="TFS1" s="46"/>
      <c r="TFT1" s="46"/>
      <c r="TFU1" s="46"/>
      <c r="TFV1" s="46"/>
      <c r="TFW1" s="46"/>
      <c r="TFX1" s="46"/>
      <c r="TFY1" s="46"/>
      <c r="TFZ1" s="46"/>
      <c r="TGA1" s="46"/>
      <c r="TGB1" s="46"/>
      <c r="TGC1" s="46"/>
      <c r="TGD1" s="46"/>
      <c r="TGE1" s="46"/>
      <c r="TGF1" s="46"/>
      <c r="TGG1" s="46"/>
      <c r="TGH1" s="46"/>
      <c r="TGI1" s="46"/>
      <c r="TGJ1" s="46"/>
      <c r="TGK1" s="46"/>
      <c r="TGL1" s="46"/>
      <c r="TGM1" s="46"/>
      <c r="TGN1" s="46"/>
      <c r="TGO1" s="46"/>
      <c r="TGP1" s="46"/>
      <c r="TGQ1" s="46"/>
      <c r="TGR1" s="46"/>
      <c r="TGS1" s="46"/>
      <c r="TGT1" s="46"/>
      <c r="TGU1" s="46"/>
      <c r="TGV1" s="46"/>
      <c r="TGW1" s="46"/>
      <c r="TGX1" s="46"/>
      <c r="TGY1" s="46"/>
      <c r="TGZ1" s="46"/>
      <c r="THA1" s="46"/>
      <c r="THB1" s="46"/>
      <c r="THC1" s="46"/>
      <c r="THD1" s="46"/>
      <c r="THE1" s="46"/>
      <c r="THF1" s="46"/>
      <c r="THG1" s="46"/>
      <c r="THH1" s="46"/>
      <c r="THI1" s="46"/>
      <c r="THJ1" s="46"/>
      <c r="THK1" s="46"/>
      <c r="THL1" s="46"/>
      <c r="THM1" s="46"/>
      <c r="THN1" s="46"/>
      <c r="THO1" s="46"/>
      <c r="THP1" s="46"/>
      <c r="THQ1" s="46"/>
      <c r="THR1" s="46"/>
      <c r="THS1" s="46"/>
      <c r="THT1" s="46"/>
      <c r="THU1" s="46"/>
      <c r="THV1" s="46"/>
      <c r="THW1" s="46"/>
      <c r="THX1" s="46"/>
      <c r="THY1" s="46"/>
      <c r="THZ1" s="46"/>
      <c r="TIA1" s="46"/>
      <c r="TIB1" s="46"/>
      <c r="TIC1" s="46"/>
      <c r="TID1" s="46"/>
      <c r="TIE1" s="46"/>
      <c r="TIF1" s="46"/>
      <c r="TIG1" s="46"/>
      <c r="TIH1" s="46"/>
      <c r="TII1" s="46"/>
      <c r="TIJ1" s="46"/>
      <c r="TIK1" s="46"/>
      <c r="TIL1" s="46"/>
      <c r="TIM1" s="46"/>
      <c r="TIN1" s="46"/>
      <c r="TIO1" s="46"/>
      <c r="TIP1" s="46"/>
      <c r="TIQ1" s="46"/>
      <c r="TIR1" s="46"/>
      <c r="TIS1" s="46"/>
      <c r="TIT1" s="46"/>
      <c r="TIU1" s="46"/>
      <c r="TIV1" s="46"/>
      <c r="TIW1" s="46"/>
      <c r="TIX1" s="46"/>
      <c r="TIY1" s="46"/>
      <c r="TIZ1" s="46"/>
      <c r="TJA1" s="46"/>
      <c r="TJB1" s="46"/>
      <c r="TJC1" s="46"/>
      <c r="TJD1" s="46"/>
      <c r="TJE1" s="46"/>
      <c r="TJF1" s="46"/>
      <c r="TJG1" s="46"/>
      <c r="TJH1" s="46"/>
      <c r="TJI1" s="46"/>
      <c r="TJJ1" s="46"/>
      <c r="TJK1" s="46"/>
      <c r="TJL1" s="46"/>
      <c r="TJM1" s="46"/>
      <c r="TJN1" s="46"/>
      <c r="TJO1" s="46"/>
      <c r="TJP1" s="46"/>
      <c r="TJQ1" s="46"/>
      <c r="TJR1" s="46"/>
      <c r="TJS1" s="46"/>
      <c r="TJT1" s="46"/>
      <c r="TJU1" s="46"/>
      <c r="TJV1" s="46"/>
      <c r="TJW1" s="46"/>
      <c r="TJX1" s="46"/>
      <c r="TJY1" s="46"/>
      <c r="TJZ1" s="46"/>
      <c r="TKA1" s="46"/>
      <c r="TKB1" s="46"/>
      <c r="TKC1" s="46"/>
      <c r="TKD1" s="46"/>
      <c r="TKE1" s="46"/>
      <c r="TKF1" s="46"/>
      <c r="TKG1" s="46"/>
      <c r="TKH1" s="46"/>
      <c r="TKI1" s="46"/>
      <c r="TKJ1" s="46"/>
      <c r="TKK1" s="46"/>
      <c r="TKL1" s="46"/>
      <c r="TKM1" s="46"/>
      <c r="TKN1" s="46"/>
      <c r="TKO1" s="46"/>
      <c r="TKP1" s="46"/>
      <c r="TKQ1" s="46"/>
      <c r="TKR1" s="46"/>
      <c r="TKS1" s="46"/>
      <c r="TKT1" s="46"/>
      <c r="TKU1" s="46"/>
      <c r="TKV1" s="46"/>
      <c r="TKW1" s="46"/>
      <c r="TKX1" s="46"/>
      <c r="TKY1" s="46"/>
      <c r="TKZ1" s="46"/>
      <c r="TLA1" s="46"/>
      <c r="TLB1" s="46"/>
      <c r="TLC1" s="46"/>
      <c r="TLD1" s="46"/>
      <c r="TLE1" s="46"/>
      <c r="TLF1" s="46"/>
      <c r="TLG1" s="46"/>
      <c r="TLH1" s="46"/>
      <c r="TLI1" s="46"/>
      <c r="TLJ1" s="46"/>
      <c r="TLK1" s="46"/>
      <c r="TLL1" s="46"/>
      <c r="TLM1" s="46"/>
      <c r="TLN1" s="46"/>
      <c r="TLO1" s="46"/>
      <c r="TLP1" s="46"/>
      <c r="TLQ1" s="46"/>
      <c r="TLR1" s="46"/>
      <c r="TLS1" s="46"/>
      <c r="TLT1" s="46"/>
      <c r="TLU1" s="46"/>
      <c r="TLV1" s="46"/>
      <c r="TLW1" s="46"/>
      <c r="TLX1" s="46"/>
      <c r="TLY1" s="46"/>
      <c r="TLZ1" s="46"/>
      <c r="TMA1" s="46"/>
      <c r="TMB1" s="46"/>
      <c r="TMC1" s="46"/>
      <c r="TMD1" s="46"/>
      <c r="TME1" s="46"/>
      <c r="TMF1" s="46"/>
      <c r="TMG1" s="46"/>
      <c r="TMH1" s="46"/>
      <c r="TMI1" s="46"/>
      <c r="TMJ1" s="46"/>
      <c r="TMK1" s="46"/>
      <c r="TML1" s="46"/>
      <c r="TMM1" s="46"/>
      <c r="TMN1" s="46"/>
      <c r="TMO1" s="46"/>
      <c r="TMP1" s="46"/>
      <c r="TMQ1" s="46"/>
      <c r="TMR1" s="46"/>
      <c r="TMS1" s="46"/>
      <c r="TMT1" s="46"/>
      <c r="TMU1" s="46"/>
      <c r="TMV1" s="46"/>
      <c r="TMW1" s="46"/>
      <c r="TMX1" s="46"/>
      <c r="TMY1" s="46"/>
      <c r="TMZ1" s="46"/>
      <c r="TNA1" s="46"/>
      <c r="TNB1" s="46"/>
      <c r="TNC1" s="46"/>
      <c r="TND1" s="46"/>
      <c r="TNE1" s="46"/>
      <c r="TNF1" s="46"/>
      <c r="TNG1" s="46"/>
      <c r="TNH1" s="46"/>
      <c r="TNI1" s="46"/>
      <c r="TNJ1" s="46"/>
      <c r="TNK1" s="46"/>
      <c r="TNL1" s="46"/>
      <c r="TNM1" s="46"/>
      <c r="TNN1" s="46"/>
      <c r="TNO1" s="46"/>
      <c r="TNP1" s="46"/>
      <c r="TNQ1" s="46"/>
      <c r="TNR1" s="46"/>
      <c r="TNS1" s="46"/>
      <c r="TNT1" s="46"/>
      <c r="TNU1" s="46"/>
      <c r="TNV1" s="46"/>
      <c r="TNW1" s="46"/>
      <c r="TNX1" s="46"/>
      <c r="TNY1" s="46"/>
      <c r="TNZ1" s="46"/>
      <c r="TOA1" s="46"/>
      <c r="TOB1" s="46"/>
      <c r="TOC1" s="46"/>
      <c r="TOD1" s="46"/>
      <c r="TOE1" s="46"/>
      <c r="TOF1" s="46"/>
      <c r="TOG1" s="46"/>
      <c r="TOH1" s="46"/>
      <c r="TOI1" s="46"/>
      <c r="TOJ1" s="46"/>
      <c r="TOK1" s="46"/>
      <c r="TOL1" s="46"/>
      <c r="TOM1" s="46"/>
      <c r="TON1" s="46"/>
      <c r="TOO1" s="46"/>
      <c r="TOP1" s="46"/>
      <c r="TOQ1" s="46"/>
      <c r="TOR1" s="46"/>
      <c r="TOS1" s="46"/>
      <c r="TOT1" s="46"/>
      <c r="TOU1" s="46"/>
      <c r="TOV1" s="46"/>
      <c r="TOW1" s="46"/>
      <c r="TOX1" s="46"/>
      <c r="TOY1" s="46"/>
      <c r="TOZ1" s="46"/>
      <c r="TPA1" s="46"/>
      <c r="TPB1" s="46"/>
      <c r="TPC1" s="46"/>
      <c r="TPD1" s="46"/>
      <c r="TPE1" s="46"/>
      <c r="TPF1" s="46"/>
      <c r="TPG1" s="46"/>
      <c r="TPH1" s="46"/>
      <c r="TPI1" s="46"/>
      <c r="TPJ1" s="46"/>
      <c r="TPK1" s="46"/>
      <c r="TPL1" s="46"/>
      <c r="TPM1" s="46"/>
      <c r="TPN1" s="46"/>
      <c r="TPO1" s="46"/>
      <c r="TPP1" s="46"/>
      <c r="TPQ1" s="46"/>
      <c r="TPR1" s="46"/>
      <c r="TPS1" s="46"/>
      <c r="TPT1" s="46"/>
      <c r="TPU1" s="46"/>
      <c r="TPV1" s="46"/>
      <c r="TPW1" s="46"/>
      <c r="TPX1" s="46"/>
      <c r="TPY1" s="46"/>
      <c r="TPZ1" s="46"/>
      <c r="TQA1" s="46"/>
      <c r="TQB1" s="46"/>
      <c r="TQC1" s="46"/>
      <c r="TQD1" s="46"/>
      <c r="TQE1" s="46"/>
      <c r="TQF1" s="46"/>
      <c r="TQG1" s="46"/>
      <c r="TQH1" s="46"/>
      <c r="TQI1" s="46"/>
      <c r="TQJ1" s="46"/>
      <c r="TQK1" s="46"/>
      <c r="TQL1" s="46"/>
      <c r="TQM1" s="46"/>
      <c r="TQN1" s="46"/>
      <c r="TQO1" s="46"/>
      <c r="TQP1" s="46"/>
      <c r="TQQ1" s="46"/>
      <c r="TQR1" s="46"/>
      <c r="TQS1" s="46"/>
      <c r="TQT1" s="46"/>
      <c r="TQU1" s="46"/>
      <c r="TQV1" s="46"/>
      <c r="TQW1" s="46"/>
      <c r="TQX1" s="46"/>
      <c r="TQY1" s="46"/>
      <c r="TQZ1" s="46"/>
      <c r="TRA1" s="46"/>
      <c r="TRB1" s="46"/>
      <c r="TRC1" s="46"/>
      <c r="TRD1" s="46"/>
      <c r="TRE1" s="46"/>
      <c r="TRF1" s="46"/>
      <c r="TRG1" s="46"/>
      <c r="TRH1" s="46"/>
      <c r="TRI1" s="46"/>
      <c r="TRJ1" s="46"/>
      <c r="TRK1" s="46"/>
      <c r="TRL1" s="46"/>
      <c r="TRM1" s="46"/>
      <c r="TRN1" s="46"/>
      <c r="TRO1" s="46"/>
      <c r="TRP1" s="46"/>
      <c r="TRQ1" s="46"/>
      <c r="TRR1" s="46"/>
      <c r="TRS1" s="46"/>
      <c r="TRT1" s="46"/>
      <c r="TRU1" s="46"/>
      <c r="TRV1" s="46"/>
      <c r="TRW1" s="46"/>
      <c r="TRX1" s="46"/>
      <c r="TRY1" s="46"/>
      <c r="TRZ1" s="46"/>
      <c r="TSA1" s="46"/>
      <c r="TSB1" s="46"/>
      <c r="TSC1" s="46"/>
      <c r="TSD1" s="46"/>
      <c r="TSE1" s="46"/>
      <c r="TSF1" s="46"/>
      <c r="TSG1" s="46"/>
      <c r="TSH1" s="46"/>
      <c r="TSI1" s="46"/>
      <c r="TSJ1" s="46"/>
      <c r="TSK1" s="46"/>
      <c r="TSL1" s="46"/>
      <c r="TSM1" s="46"/>
      <c r="TSN1" s="46"/>
      <c r="TSO1" s="46"/>
      <c r="TSP1" s="46"/>
      <c r="TSQ1" s="46"/>
      <c r="TSR1" s="46"/>
      <c r="TSS1" s="46"/>
      <c r="TST1" s="46"/>
      <c r="TSU1" s="46"/>
      <c r="TSV1" s="46"/>
      <c r="TSW1" s="46"/>
      <c r="TSX1" s="46"/>
      <c r="TSY1" s="46"/>
      <c r="TSZ1" s="46"/>
      <c r="TTA1" s="46"/>
      <c r="TTB1" s="46"/>
      <c r="TTC1" s="46"/>
      <c r="TTD1" s="46"/>
      <c r="TTE1" s="46"/>
      <c r="TTF1" s="46"/>
      <c r="TTG1" s="46"/>
      <c r="TTH1" s="46"/>
      <c r="TTI1" s="46"/>
      <c r="TTJ1" s="46"/>
      <c r="TTK1" s="46"/>
      <c r="TTL1" s="46"/>
      <c r="TTM1" s="46"/>
      <c r="TTN1" s="46"/>
      <c r="TTO1" s="46"/>
      <c r="TTP1" s="46"/>
      <c r="TTQ1" s="46"/>
      <c r="TTR1" s="46"/>
      <c r="TTS1" s="46"/>
      <c r="TTT1" s="46"/>
      <c r="TTU1" s="46"/>
      <c r="TTV1" s="46"/>
      <c r="TTW1" s="46"/>
      <c r="TTX1" s="46"/>
      <c r="TTY1" s="46"/>
      <c r="TTZ1" s="46"/>
      <c r="TUA1" s="46"/>
      <c r="TUB1" s="46"/>
      <c r="TUC1" s="46"/>
      <c r="TUD1" s="46"/>
      <c r="TUE1" s="46"/>
      <c r="TUF1" s="46"/>
      <c r="TUG1" s="46"/>
      <c r="TUH1" s="46"/>
      <c r="TUI1" s="46"/>
      <c r="TUJ1" s="46"/>
      <c r="TUK1" s="46"/>
      <c r="TUL1" s="46"/>
      <c r="TUM1" s="46"/>
      <c r="TUN1" s="46"/>
      <c r="TUO1" s="46"/>
      <c r="TUP1" s="46"/>
      <c r="TUQ1" s="46"/>
      <c r="TUR1" s="46"/>
      <c r="TUS1" s="46"/>
      <c r="TUT1" s="46"/>
      <c r="TUU1" s="46"/>
      <c r="TUV1" s="46"/>
      <c r="TUW1" s="46"/>
      <c r="TUX1" s="46"/>
      <c r="TUY1" s="46"/>
      <c r="TUZ1" s="46"/>
      <c r="TVA1" s="46"/>
      <c r="TVB1" s="46"/>
      <c r="TVC1" s="46"/>
      <c r="TVD1" s="46"/>
      <c r="TVE1" s="46"/>
      <c r="TVF1" s="46"/>
      <c r="TVG1" s="46"/>
      <c r="TVH1" s="46"/>
      <c r="TVI1" s="46"/>
      <c r="TVJ1" s="46"/>
      <c r="TVK1" s="46"/>
      <c r="TVL1" s="46"/>
      <c r="TVM1" s="46"/>
      <c r="TVN1" s="46"/>
      <c r="TVO1" s="46"/>
      <c r="TVP1" s="46"/>
      <c r="TVQ1" s="46"/>
      <c r="TVR1" s="46"/>
      <c r="TVS1" s="46"/>
      <c r="TVT1" s="46"/>
      <c r="TVU1" s="46"/>
      <c r="TVV1" s="46"/>
      <c r="TVW1" s="46"/>
      <c r="TVX1" s="46"/>
      <c r="TVY1" s="46"/>
      <c r="TVZ1" s="46"/>
      <c r="TWA1" s="46"/>
      <c r="TWB1" s="46"/>
      <c r="TWC1" s="46"/>
      <c r="TWD1" s="46"/>
      <c r="TWE1" s="46"/>
      <c r="TWF1" s="46"/>
      <c r="TWG1" s="46"/>
      <c r="TWH1" s="46"/>
      <c r="TWI1" s="46"/>
      <c r="TWJ1" s="46"/>
      <c r="TWK1" s="46"/>
      <c r="TWL1" s="46"/>
      <c r="TWM1" s="46"/>
      <c r="TWN1" s="46"/>
      <c r="TWO1" s="46"/>
      <c r="TWP1" s="46"/>
      <c r="TWQ1" s="46"/>
      <c r="TWR1" s="46"/>
      <c r="TWS1" s="46"/>
      <c r="TWT1" s="46"/>
      <c r="TWU1" s="46"/>
      <c r="TWV1" s="46"/>
      <c r="TWW1" s="46"/>
      <c r="TWX1" s="46"/>
      <c r="TWY1" s="46"/>
      <c r="TWZ1" s="46"/>
      <c r="TXA1" s="46"/>
      <c r="TXB1" s="46"/>
      <c r="TXC1" s="46"/>
      <c r="TXD1" s="46"/>
      <c r="TXE1" s="46"/>
      <c r="TXF1" s="46"/>
      <c r="TXG1" s="46"/>
      <c r="TXH1" s="46"/>
      <c r="TXI1" s="46"/>
      <c r="TXJ1" s="46"/>
      <c r="TXK1" s="46"/>
      <c r="TXL1" s="46"/>
      <c r="TXM1" s="46"/>
      <c r="TXN1" s="46"/>
      <c r="TXO1" s="46"/>
      <c r="TXP1" s="46"/>
      <c r="TXQ1" s="46"/>
      <c r="TXR1" s="46"/>
      <c r="TXS1" s="46"/>
      <c r="TXT1" s="46"/>
      <c r="TXU1" s="46"/>
      <c r="TXV1" s="46"/>
      <c r="TXW1" s="46"/>
      <c r="TXX1" s="46"/>
      <c r="TXY1" s="46"/>
      <c r="TXZ1" s="46"/>
      <c r="TYA1" s="46"/>
      <c r="TYB1" s="46"/>
      <c r="TYC1" s="46"/>
      <c r="TYD1" s="46"/>
      <c r="TYE1" s="46"/>
      <c r="TYF1" s="46"/>
      <c r="TYG1" s="46"/>
      <c r="TYH1" s="46"/>
      <c r="TYI1" s="46"/>
      <c r="TYJ1" s="46"/>
      <c r="TYK1" s="46"/>
      <c r="TYL1" s="46"/>
      <c r="TYM1" s="46"/>
      <c r="TYN1" s="46"/>
      <c r="TYO1" s="46"/>
      <c r="TYP1" s="46"/>
      <c r="TYQ1" s="46"/>
      <c r="TYR1" s="46"/>
      <c r="TYS1" s="46"/>
      <c r="TYT1" s="46"/>
      <c r="TYU1" s="46"/>
      <c r="TYV1" s="46"/>
      <c r="TYW1" s="46"/>
      <c r="TYX1" s="46"/>
      <c r="TYY1" s="46"/>
      <c r="TYZ1" s="46"/>
      <c r="TZA1" s="46"/>
      <c r="TZB1" s="46"/>
      <c r="TZC1" s="46"/>
      <c r="TZD1" s="46"/>
      <c r="TZE1" s="46"/>
      <c r="TZF1" s="46"/>
      <c r="TZG1" s="46"/>
      <c r="TZH1" s="46"/>
      <c r="TZI1" s="46"/>
      <c r="TZJ1" s="46"/>
      <c r="TZK1" s="46"/>
      <c r="TZL1" s="46"/>
      <c r="TZM1" s="46"/>
      <c r="TZN1" s="46"/>
      <c r="TZO1" s="46"/>
      <c r="TZP1" s="46"/>
      <c r="TZQ1" s="46"/>
      <c r="TZR1" s="46"/>
      <c r="TZS1" s="46"/>
      <c r="TZT1" s="46"/>
      <c r="TZU1" s="46"/>
      <c r="TZV1" s="46"/>
      <c r="TZW1" s="46"/>
      <c r="TZX1" s="46"/>
      <c r="TZY1" s="46"/>
      <c r="TZZ1" s="46"/>
      <c r="UAA1" s="46"/>
      <c r="UAB1" s="46"/>
      <c r="UAC1" s="46"/>
      <c r="UAD1" s="46"/>
      <c r="UAE1" s="46"/>
      <c r="UAF1" s="46"/>
      <c r="UAG1" s="46"/>
      <c r="UAH1" s="46"/>
      <c r="UAI1" s="46"/>
      <c r="UAJ1" s="46"/>
      <c r="UAK1" s="46"/>
      <c r="UAL1" s="46"/>
      <c r="UAM1" s="46"/>
      <c r="UAN1" s="46"/>
      <c r="UAO1" s="46"/>
      <c r="UAP1" s="46"/>
      <c r="UAQ1" s="46"/>
      <c r="UAR1" s="46"/>
      <c r="UAS1" s="46"/>
      <c r="UAT1" s="46"/>
      <c r="UAU1" s="46"/>
      <c r="UAV1" s="46"/>
      <c r="UAW1" s="46"/>
      <c r="UAX1" s="46"/>
      <c r="UAY1" s="46"/>
      <c r="UAZ1" s="46"/>
      <c r="UBA1" s="46"/>
      <c r="UBB1" s="46"/>
      <c r="UBC1" s="46"/>
      <c r="UBD1" s="46"/>
      <c r="UBE1" s="46"/>
      <c r="UBF1" s="46"/>
      <c r="UBG1" s="46"/>
      <c r="UBH1" s="46"/>
      <c r="UBI1" s="46"/>
      <c r="UBJ1" s="46"/>
      <c r="UBK1" s="46"/>
      <c r="UBL1" s="46"/>
      <c r="UBM1" s="46"/>
      <c r="UBN1" s="46"/>
      <c r="UBO1" s="46"/>
      <c r="UBP1" s="46"/>
      <c r="UBQ1" s="46"/>
      <c r="UBR1" s="46"/>
      <c r="UBS1" s="46"/>
      <c r="UBT1" s="46"/>
      <c r="UBU1" s="46"/>
      <c r="UBV1" s="46"/>
      <c r="UBW1" s="46"/>
      <c r="UBX1" s="46"/>
      <c r="UBY1" s="46"/>
      <c r="UBZ1" s="46"/>
      <c r="UCA1" s="46"/>
      <c r="UCB1" s="46"/>
      <c r="UCC1" s="46"/>
      <c r="UCD1" s="46"/>
      <c r="UCE1" s="46"/>
      <c r="UCF1" s="46"/>
      <c r="UCG1" s="46"/>
      <c r="UCH1" s="46"/>
      <c r="UCI1" s="46"/>
      <c r="UCJ1" s="46"/>
      <c r="UCK1" s="46"/>
      <c r="UCL1" s="46"/>
      <c r="UCM1" s="46"/>
      <c r="UCN1" s="46"/>
      <c r="UCO1" s="46"/>
      <c r="UCP1" s="46"/>
      <c r="UCQ1" s="46"/>
      <c r="UCR1" s="46"/>
      <c r="UCS1" s="46"/>
      <c r="UCT1" s="46"/>
      <c r="UCU1" s="46"/>
      <c r="UCV1" s="46"/>
      <c r="UCW1" s="46"/>
      <c r="UCX1" s="46"/>
      <c r="UCY1" s="46"/>
      <c r="UCZ1" s="46"/>
      <c r="UDA1" s="46"/>
      <c r="UDB1" s="46"/>
      <c r="UDC1" s="46"/>
      <c r="UDD1" s="46"/>
      <c r="UDE1" s="46"/>
      <c r="UDF1" s="46"/>
      <c r="UDG1" s="46"/>
      <c r="UDH1" s="46"/>
      <c r="UDI1" s="46"/>
      <c r="UDJ1" s="46"/>
      <c r="UDK1" s="46"/>
      <c r="UDL1" s="46"/>
      <c r="UDM1" s="46"/>
      <c r="UDN1" s="46"/>
      <c r="UDO1" s="46"/>
      <c r="UDP1" s="46"/>
      <c r="UDQ1" s="46"/>
      <c r="UDR1" s="46"/>
      <c r="UDS1" s="46"/>
      <c r="UDT1" s="46"/>
      <c r="UDU1" s="46"/>
      <c r="UDV1" s="46"/>
      <c r="UDW1" s="46"/>
      <c r="UDX1" s="46"/>
      <c r="UDY1" s="46"/>
      <c r="UDZ1" s="46"/>
      <c r="UEA1" s="46"/>
      <c r="UEB1" s="46"/>
      <c r="UEC1" s="46"/>
      <c r="UED1" s="46"/>
      <c r="UEE1" s="46"/>
      <c r="UEF1" s="46"/>
      <c r="UEG1" s="46"/>
      <c r="UEH1" s="46"/>
      <c r="UEI1" s="46"/>
      <c r="UEJ1" s="46"/>
      <c r="UEK1" s="46"/>
      <c r="UEL1" s="46"/>
      <c r="UEM1" s="46"/>
      <c r="UEN1" s="46"/>
      <c r="UEO1" s="46"/>
      <c r="UEP1" s="46"/>
      <c r="UEQ1" s="46"/>
      <c r="UER1" s="46"/>
      <c r="UES1" s="46"/>
      <c r="UET1" s="46"/>
      <c r="UEU1" s="46"/>
      <c r="UEV1" s="46"/>
      <c r="UEW1" s="46"/>
      <c r="UEX1" s="46"/>
      <c r="UEY1" s="46"/>
      <c r="UEZ1" s="46"/>
      <c r="UFA1" s="46"/>
      <c r="UFB1" s="46"/>
      <c r="UFC1" s="46"/>
      <c r="UFD1" s="46"/>
      <c r="UFE1" s="46"/>
      <c r="UFF1" s="46"/>
      <c r="UFG1" s="46"/>
      <c r="UFH1" s="46"/>
      <c r="UFI1" s="46"/>
      <c r="UFJ1" s="46"/>
      <c r="UFK1" s="46"/>
      <c r="UFL1" s="46"/>
      <c r="UFM1" s="46"/>
      <c r="UFN1" s="46"/>
      <c r="UFO1" s="46"/>
      <c r="UFP1" s="46"/>
      <c r="UFQ1" s="46"/>
      <c r="UFR1" s="46"/>
      <c r="UFS1" s="46"/>
      <c r="UFT1" s="46"/>
      <c r="UFU1" s="46"/>
      <c r="UFV1" s="46"/>
      <c r="UFW1" s="46"/>
      <c r="UFX1" s="46"/>
      <c r="UFY1" s="46"/>
      <c r="UFZ1" s="46"/>
      <c r="UGA1" s="46"/>
      <c r="UGB1" s="46"/>
      <c r="UGC1" s="46"/>
      <c r="UGD1" s="46"/>
      <c r="UGE1" s="46"/>
      <c r="UGF1" s="46"/>
      <c r="UGG1" s="46"/>
      <c r="UGH1" s="46"/>
      <c r="UGI1" s="46"/>
      <c r="UGJ1" s="46"/>
      <c r="UGK1" s="46"/>
      <c r="UGL1" s="46"/>
      <c r="UGM1" s="46"/>
      <c r="UGN1" s="46"/>
      <c r="UGO1" s="46"/>
      <c r="UGP1" s="46"/>
      <c r="UGQ1" s="46"/>
      <c r="UGR1" s="46"/>
      <c r="UGS1" s="46"/>
      <c r="UGT1" s="46"/>
      <c r="UGU1" s="46"/>
      <c r="UGV1" s="46"/>
      <c r="UGW1" s="46"/>
      <c r="UGX1" s="46"/>
      <c r="UGY1" s="46"/>
      <c r="UGZ1" s="46"/>
      <c r="UHA1" s="46"/>
      <c r="UHB1" s="46"/>
      <c r="UHC1" s="46"/>
      <c r="UHD1" s="46"/>
      <c r="UHE1" s="46"/>
      <c r="UHF1" s="46"/>
      <c r="UHG1" s="46"/>
      <c r="UHH1" s="46"/>
      <c r="UHI1" s="46"/>
      <c r="UHJ1" s="46"/>
      <c r="UHK1" s="46"/>
      <c r="UHL1" s="46"/>
      <c r="UHM1" s="46"/>
      <c r="UHN1" s="46"/>
      <c r="UHO1" s="46"/>
      <c r="UHP1" s="46"/>
      <c r="UHQ1" s="46"/>
      <c r="UHR1" s="46"/>
      <c r="UHS1" s="46"/>
      <c r="UHT1" s="46"/>
      <c r="UHU1" s="46"/>
      <c r="UHV1" s="46"/>
      <c r="UHW1" s="46"/>
      <c r="UHX1" s="46"/>
      <c r="UHY1" s="46"/>
      <c r="UHZ1" s="46"/>
      <c r="UIA1" s="46"/>
      <c r="UIB1" s="46"/>
      <c r="UIC1" s="46"/>
      <c r="UID1" s="46"/>
      <c r="UIE1" s="46"/>
      <c r="UIF1" s="46"/>
      <c r="UIG1" s="46"/>
      <c r="UIH1" s="46"/>
      <c r="UII1" s="46"/>
      <c r="UIJ1" s="46"/>
      <c r="UIK1" s="46"/>
      <c r="UIL1" s="46"/>
      <c r="UIM1" s="46"/>
      <c r="UIN1" s="46"/>
      <c r="UIO1" s="46"/>
      <c r="UIP1" s="46"/>
      <c r="UIQ1" s="46"/>
      <c r="UIR1" s="46"/>
      <c r="UIS1" s="46"/>
      <c r="UIT1" s="46"/>
      <c r="UIU1" s="46"/>
      <c r="UIV1" s="46"/>
      <c r="UIW1" s="46"/>
      <c r="UIX1" s="46"/>
      <c r="UIY1" s="46"/>
      <c r="UIZ1" s="46"/>
      <c r="UJA1" s="46"/>
      <c r="UJB1" s="46"/>
      <c r="UJC1" s="46"/>
      <c r="UJD1" s="46"/>
      <c r="UJE1" s="46"/>
      <c r="UJF1" s="46"/>
      <c r="UJG1" s="46"/>
      <c r="UJH1" s="46"/>
      <c r="UJI1" s="46"/>
      <c r="UJJ1" s="46"/>
      <c r="UJK1" s="46"/>
      <c r="UJL1" s="46"/>
      <c r="UJM1" s="46"/>
      <c r="UJN1" s="46"/>
      <c r="UJO1" s="46"/>
      <c r="UJP1" s="46"/>
      <c r="UJQ1" s="46"/>
      <c r="UJR1" s="46"/>
      <c r="UJS1" s="46"/>
      <c r="UJT1" s="46"/>
      <c r="UJU1" s="46"/>
      <c r="UJV1" s="46"/>
      <c r="UJW1" s="46"/>
      <c r="UJX1" s="46"/>
      <c r="UJY1" s="46"/>
      <c r="UJZ1" s="46"/>
      <c r="UKA1" s="46"/>
      <c r="UKB1" s="46"/>
      <c r="UKC1" s="46"/>
      <c r="UKD1" s="46"/>
      <c r="UKE1" s="46"/>
      <c r="UKF1" s="46"/>
      <c r="UKG1" s="46"/>
      <c r="UKH1" s="46"/>
      <c r="UKI1" s="46"/>
      <c r="UKJ1" s="46"/>
      <c r="UKK1" s="46"/>
      <c r="UKL1" s="46"/>
      <c r="UKM1" s="46"/>
      <c r="UKN1" s="46"/>
      <c r="UKO1" s="46"/>
      <c r="UKP1" s="46"/>
      <c r="UKQ1" s="46"/>
      <c r="UKR1" s="46"/>
      <c r="UKS1" s="46"/>
      <c r="UKT1" s="46"/>
      <c r="UKU1" s="46"/>
      <c r="UKV1" s="46"/>
      <c r="UKW1" s="46"/>
      <c r="UKX1" s="46"/>
      <c r="UKY1" s="46"/>
      <c r="UKZ1" s="46"/>
      <c r="ULA1" s="46"/>
      <c r="ULB1" s="46"/>
      <c r="ULC1" s="46"/>
      <c r="ULD1" s="46"/>
      <c r="ULE1" s="46"/>
      <c r="ULF1" s="46"/>
      <c r="ULG1" s="46"/>
      <c r="ULH1" s="46"/>
      <c r="ULI1" s="46"/>
      <c r="ULJ1" s="46"/>
      <c r="ULK1" s="46"/>
      <c r="ULL1" s="46"/>
      <c r="ULM1" s="46"/>
      <c r="ULN1" s="46"/>
      <c r="ULO1" s="46"/>
      <c r="ULP1" s="46"/>
      <c r="ULQ1" s="46"/>
      <c r="ULR1" s="46"/>
      <c r="ULS1" s="46"/>
      <c r="ULT1" s="46"/>
      <c r="ULU1" s="46"/>
      <c r="ULV1" s="46"/>
      <c r="ULW1" s="46"/>
      <c r="ULX1" s="46"/>
      <c r="ULY1" s="46"/>
      <c r="ULZ1" s="46"/>
      <c r="UMA1" s="46"/>
      <c r="UMB1" s="46"/>
      <c r="UMC1" s="46"/>
      <c r="UMD1" s="46"/>
      <c r="UME1" s="46"/>
      <c r="UMF1" s="46"/>
      <c r="UMG1" s="46"/>
      <c r="UMH1" s="46"/>
      <c r="UMI1" s="46"/>
      <c r="UMJ1" s="46"/>
      <c r="UMK1" s="46"/>
      <c r="UML1" s="46"/>
      <c r="UMM1" s="46"/>
      <c r="UMN1" s="46"/>
      <c r="UMO1" s="46"/>
      <c r="UMP1" s="46"/>
      <c r="UMQ1" s="46"/>
      <c r="UMR1" s="46"/>
      <c r="UMS1" s="46"/>
      <c r="UMT1" s="46"/>
      <c r="UMU1" s="46"/>
      <c r="UMV1" s="46"/>
      <c r="UMW1" s="46"/>
      <c r="UMX1" s="46"/>
      <c r="UMY1" s="46"/>
      <c r="UMZ1" s="46"/>
      <c r="UNA1" s="46"/>
      <c r="UNB1" s="46"/>
      <c r="UNC1" s="46"/>
      <c r="UND1" s="46"/>
      <c r="UNE1" s="46"/>
      <c r="UNF1" s="46"/>
      <c r="UNG1" s="46"/>
      <c r="UNH1" s="46"/>
      <c r="UNI1" s="46"/>
      <c r="UNJ1" s="46"/>
      <c r="UNK1" s="46"/>
      <c r="UNL1" s="46"/>
      <c r="UNM1" s="46"/>
      <c r="UNN1" s="46"/>
      <c r="UNO1" s="46"/>
      <c r="UNP1" s="46"/>
      <c r="UNQ1" s="46"/>
      <c r="UNR1" s="46"/>
      <c r="UNS1" s="46"/>
      <c r="UNT1" s="46"/>
      <c r="UNU1" s="46"/>
      <c r="UNV1" s="46"/>
      <c r="UNW1" s="46"/>
      <c r="UNX1" s="46"/>
      <c r="UNY1" s="46"/>
      <c r="UNZ1" s="46"/>
      <c r="UOA1" s="46"/>
      <c r="UOB1" s="46"/>
      <c r="UOC1" s="46"/>
      <c r="UOD1" s="46"/>
      <c r="UOE1" s="46"/>
      <c r="UOF1" s="46"/>
      <c r="UOG1" s="46"/>
      <c r="UOH1" s="46"/>
      <c r="UOI1" s="46"/>
      <c r="UOJ1" s="46"/>
      <c r="UOK1" s="46"/>
      <c r="UOL1" s="46"/>
      <c r="UOM1" s="46"/>
      <c r="UON1" s="46"/>
      <c r="UOO1" s="46"/>
      <c r="UOP1" s="46"/>
      <c r="UOQ1" s="46"/>
      <c r="UOR1" s="46"/>
      <c r="UOS1" s="46"/>
      <c r="UOT1" s="46"/>
      <c r="UOU1" s="46"/>
      <c r="UOV1" s="46"/>
      <c r="UOW1" s="46"/>
      <c r="UOX1" s="46"/>
      <c r="UOY1" s="46"/>
      <c r="UOZ1" s="46"/>
      <c r="UPA1" s="46"/>
      <c r="UPB1" s="46"/>
      <c r="UPC1" s="46"/>
      <c r="UPD1" s="46"/>
      <c r="UPE1" s="46"/>
      <c r="UPF1" s="46"/>
      <c r="UPG1" s="46"/>
      <c r="UPH1" s="46"/>
      <c r="UPI1" s="46"/>
      <c r="UPJ1" s="46"/>
      <c r="UPK1" s="46"/>
      <c r="UPL1" s="46"/>
      <c r="UPM1" s="46"/>
      <c r="UPN1" s="46"/>
      <c r="UPO1" s="46"/>
      <c r="UPP1" s="46"/>
      <c r="UPQ1" s="46"/>
      <c r="UPR1" s="46"/>
      <c r="UPS1" s="46"/>
      <c r="UPT1" s="46"/>
      <c r="UPU1" s="46"/>
      <c r="UPV1" s="46"/>
      <c r="UPW1" s="46"/>
      <c r="UPX1" s="46"/>
      <c r="UPY1" s="46"/>
      <c r="UPZ1" s="46"/>
      <c r="UQA1" s="46"/>
      <c r="UQB1" s="46"/>
      <c r="UQC1" s="46"/>
      <c r="UQD1" s="46"/>
      <c r="UQE1" s="46"/>
      <c r="UQF1" s="46"/>
      <c r="UQG1" s="46"/>
      <c r="UQH1" s="46"/>
      <c r="UQI1" s="46"/>
      <c r="UQJ1" s="46"/>
      <c r="UQK1" s="46"/>
      <c r="UQL1" s="46"/>
      <c r="UQM1" s="46"/>
      <c r="UQN1" s="46"/>
      <c r="UQO1" s="46"/>
      <c r="UQP1" s="46"/>
      <c r="UQQ1" s="46"/>
      <c r="UQR1" s="46"/>
      <c r="UQS1" s="46"/>
      <c r="UQT1" s="46"/>
      <c r="UQU1" s="46"/>
      <c r="UQV1" s="46"/>
      <c r="UQW1" s="46"/>
      <c r="UQX1" s="46"/>
      <c r="UQY1" s="46"/>
      <c r="UQZ1" s="46"/>
      <c r="URA1" s="46"/>
      <c r="URB1" s="46"/>
      <c r="URC1" s="46"/>
      <c r="URD1" s="46"/>
      <c r="URE1" s="46"/>
      <c r="URF1" s="46"/>
      <c r="URG1" s="46"/>
      <c r="URH1" s="46"/>
      <c r="URI1" s="46"/>
      <c r="URJ1" s="46"/>
      <c r="URK1" s="46"/>
      <c r="URL1" s="46"/>
      <c r="URM1" s="46"/>
      <c r="URN1" s="46"/>
      <c r="URO1" s="46"/>
      <c r="URP1" s="46"/>
      <c r="URQ1" s="46"/>
      <c r="URR1" s="46"/>
      <c r="URS1" s="46"/>
      <c r="URT1" s="46"/>
      <c r="URU1" s="46"/>
      <c r="URV1" s="46"/>
      <c r="URW1" s="46"/>
      <c r="URX1" s="46"/>
      <c r="URY1" s="46"/>
      <c r="URZ1" s="46"/>
      <c r="USA1" s="46"/>
      <c r="USB1" s="46"/>
      <c r="USC1" s="46"/>
      <c r="USD1" s="46"/>
      <c r="USE1" s="46"/>
      <c r="USF1" s="46"/>
      <c r="USG1" s="46"/>
      <c r="USH1" s="46"/>
      <c r="USI1" s="46"/>
      <c r="USJ1" s="46"/>
      <c r="USK1" s="46"/>
      <c r="USL1" s="46"/>
      <c r="USM1" s="46"/>
      <c r="USN1" s="46"/>
      <c r="USO1" s="46"/>
      <c r="USP1" s="46"/>
      <c r="USQ1" s="46"/>
      <c r="USR1" s="46"/>
      <c r="USS1" s="46"/>
      <c r="UST1" s="46"/>
      <c r="USU1" s="46"/>
      <c r="USV1" s="46"/>
      <c r="USW1" s="46"/>
      <c r="USX1" s="46"/>
      <c r="USY1" s="46"/>
      <c r="USZ1" s="46"/>
      <c r="UTA1" s="46"/>
      <c r="UTB1" s="46"/>
      <c r="UTC1" s="46"/>
      <c r="UTD1" s="46"/>
      <c r="UTE1" s="46"/>
      <c r="UTF1" s="46"/>
      <c r="UTG1" s="46"/>
      <c r="UTH1" s="46"/>
      <c r="UTI1" s="46"/>
      <c r="UTJ1" s="46"/>
      <c r="UTK1" s="46"/>
      <c r="UTL1" s="46"/>
      <c r="UTM1" s="46"/>
      <c r="UTN1" s="46"/>
      <c r="UTO1" s="46"/>
      <c r="UTP1" s="46"/>
      <c r="UTQ1" s="46"/>
      <c r="UTR1" s="46"/>
      <c r="UTS1" s="46"/>
      <c r="UTT1" s="46"/>
      <c r="UTU1" s="46"/>
      <c r="UTV1" s="46"/>
      <c r="UTW1" s="46"/>
      <c r="UTX1" s="46"/>
      <c r="UTY1" s="46"/>
      <c r="UTZ1" s="46"/>
      <c r="UUA1" s="46"/>
      <c r="UUB1" s="46"/>
      <c r="UUC1" s="46"/>
      <c r="UUD1" s="46"/>
      <c r="UUE1" s="46"/>
      <c r="UUF1" s="46"/>
      <c r="UUG1" s="46"/>
      <c r="UUH1" s="46"/>
      <c r="UUI1" s="46"/>
      <c r="UUJ1" s="46"/>
      <c r="UUK1" s="46"/>
      <c r="UUL1" s="46"/>
      <c r="UUM1" s="46"/>
      <c r="UUN1" s="46"/>
      <c r="UUO1" s="46"/>
      <c r="UUP1" s="46"/>
      <c r="UUQ1" s="46"/>
      <c r="UUR1" s="46"/>
      <c r="UUS1" s="46"/>
      <c r="UUT1" s="46"/>
      <c r="UUU1" s="46"/>
      <c r="UUV1" s="46"/>
      <c r="UUW1" s="46"/>
      <c r="UUX1" s="46"/>
      <c r="UUY1" s="46"/>
      <c r="UUZ1" s="46"/>
      <c r="UVA1" s="46"/>
      <c r="UVB1" s="46"/>
      <c r="UVC1" s="46"/>
      <c r="UVD1" s="46"/>
      <c r="UVE1" s="46"/>
      <c r="UVF1" s="46"/>
      <c r="UVG1" s="46"/>
      <c r="UVH1" s="46"/>
      <c r="UVI1" s="46"/>
      <c r="UVJ1" s="46"/>
      <c r="UVK1" s="46"/>
      <c r="UVL1" s="46"/>
      <c r="UVM1" s="46"/>
      <c r="UVN1" s="46"/>
      <c r="UVO1" s="46"/>
      <c r="UVP1" s="46"/>
      <c r="UVQ1" s="46"/>
      <c r="UVR1" s="46"/>
      <c r="UVS1" s="46"/>
      <c r="UVT1" s="46"/>
      <c r="UVU1" s="46"/>
      <c r="UVV1" s="46"/>
      <c r="UVW1" s="46"/>
      <c r="UVX1" s="46"/>
      <c r="UVY1" s="46"/>
      <c r="UVZ1" s="46"/>
      <c r="UWA1" s="46"/>
      <c r="UWB1" s="46"/>
      <c r="UWC1" s="46"/>
      <c r="UWD1" s="46"/>
      <c r="UWE1" s="46"/>
      <c r="UWF1" s="46"/>
      <c r="UWG1" s="46"/>
      <c r="UWH1" s="46"/>
      <c r="UWI1" s="46"/>
      <c r="UWJ1" s="46"/>
      <c r="UWK1" s="46"/>
      <c r="UWL1" s="46"/>
      <c r="UWM1" s="46"/>
      <c r="UWN1" s="46"/>
      <c r="UWO1" s="46"/>
      <c r="UWP1" s="46"/>
      <c r="UWQ1" s="46"/>
      <c r="UWR1" s="46"/>
      <c r="UWS1" s="46"/>
      <c r="UWT1" s="46"/>
      <c r="UWU1" s="46"/>
      <c r="UWV1" s="46"/>
      <c r="UWW1" s="46"/>
      <c r="UWX1" s="46"/>
      <c r="UWY1" s="46"/>
      <c r="UWZ1" s="46"/>
      <c r="UXA1" s="46"/>
      <c r="UXB1" s="46"/>
      <c r="UXC1" s="46"/>
      <c r="UXD1" s="46"/>
      <c r="UXE1" s="46"/>
      <c r="UXF1" s="46"/>
      <c r="UXG1" s="46"/>
      <c r="UXH1" s="46"/>
      <c r="UXI1" s="46"/>
      <c r="UXJ1" s="46"/>
      <c r="UXK1" s="46"/>
      <c r="UXL1" s="46"/>
      <c r="UXM1" s="46"/>
      <c r="UXN1" s="46"/>
      <c r="UXO1" s="46"/>
      <c r="UXP1" s="46"/>
      <c r="UXQ1" s="46"/>
      <c r="UXR1" s="46"/>
      <c r="UXS1" s="46"/>
      <c r="UXT1" s="46"/>
      <c r="UXU1" s="46"/>
      <c r="UXV1" s="46"/>
      <c r="UXW1" s="46"/>
      <c r="UXX1" s="46"/>
      <c r="UXY1" s="46"/>
      <c r="UXZ1" s="46"/>
      <c r="UYA1" s="46"/>
      <c r="UYB1" s="46"/>
      <c r="UYC1" s="46"/>
      <c r="UYD1" s="46"/>
      <c r="UYE1" s="46"/>
      <c r="UYF1" s="46"/>
      <c r="UYG1" s="46"/>
      <c r="UYH1" s="46"/>
      <c r="UYI1" s="46"/>
      <c r="UYJ1" s="46"/>
      <c r="UYK1" s="46"/>
      <c r="UYL1" s="46"/>
      <c r="UYM1" s="46"/>
      <c r="UYN1" s="46"/>
      <c r="UYO1" s="46"/>
      <c r="UYP1" s="46"/>
      <c r="UYQ1" s="46"/>
      <c r="UYR1" s="46"/>
      <c r="UYS1" s="46"/>
      <c r="UYT1" s="46"/>
      <c r="UYU1" s="46"/>
      <c r="UYV1" s="46"/>
      <c r="UYW1" s="46"/>
      <c r="UYX1" s="46"/>
      <c r="UYY1" s="46"/>
      <c r="UYZ1" s="46"/>
      <c r="UZA1" s="46"/>
      <c r="UZB1" s="46"/>
      <c r="UZC1" s="46"/>
      <c r="UZD1" s="46"/>
      <c r="UZE1" s="46"/>
      <c r="UZF1" s="46"/>
      <c r="UZG1" s="46"/>
      <c r="UZH1" s="46"/>
      <c r="UZI1" s="46"/>
      <c r="UZJ1" s="46"/>
      <c r="UZK1" s="46"/>
      <c r="UZL1" s="46"/>
      <c r="UZM1" s="46"/>
      <c r="UZN1" s="46"/>
      <c r="UZO1" s="46"/>
      <c r="UZP1" s="46"/>
      <c r="UZQ1" s="46"/>
      <c r="UZR1" s="46"/>
      <c r="UZS1" s="46"/>
      <c r="UZT1" s="46"/>
      <c r="UZU1" s="46"/>
      <c r="UZV1" s="46"/>
      <c r="UZW1" s="46"/>
      <c r="UZX1" s="46"/>
      <c r="UZY1" s="46"/>
      <c r="UZZ1" s="46"/>
      <c r="VAA1" s="46"/>
      <c r="VAB1" s="46"/>
      <c r="VAC1" s="46"/>
      <c r="VAD1" s="46"/>
      <c r="VAE1" s="46"/>
      <c r="VAF1" s="46"/>
      <c r="VAG1" s="46"/>
      <c r="VAH1" s="46"/>
      <c r="VAI1" s="46"/>
      <c r="VAJ1" s="46"/>
      <c r="VAK1" s="46"/>
      <c r="VAL1" s="46"/>
      <c r="VAM1" s="46"/>
      <c r="VAN1" s="46"/>
      <c r="VAO1" s="46"/>
      <c r="VAP1" s="46"/>
      <c r="VAQ1" s="46"/>
      <c r="VAR1" s="46"/>
      <c r="VAS1" s="46"/>
      <c r="VAT1" s="46"/>
      <c r="VAU1" s="46"/>
      <c r="VAV1" s="46"/>
      <c r="VAW1" s="46"/>
      <c r="VAX1" s="46"/>
      <c r="VAY1" s="46"/>
      <c r="VAZ1" s="46"/>
      <c r="VBA1" s="46"/>
      <c r="VBB1" s="46"/>
      <c r="VBC1" s="46"/>
      <c r="VBD1" s="46"/>
      <c r="VBE1" s="46"/>
      <c r="VBF1" s="46"/>
      <c r="VBG1" s="46"/>
      <c r="VBH1" s="46"/>
      <c r="VBI1" s="46"/>
      <c r="VBJ1" s="46"/>
      <c r="VBK1" s="46"/>
      <c r="VBL1" s="46"/>
      <c r="VBM1" s="46"/>
      <c r="VBN1" s="46"/>
      <c r="VBO1" s="46"/>
      <c r="VBP1" s="46"/>
      <c r="VBQ1" s="46"/>
      <c r="VBR1" s="46"/>
      <c r="VBS1" s="46"/>
      <c r="VBT1" s="46"/>
      <c r="VBU1" s="46"/>
      <c r="VBV1" s="46"/>
      <c r="VBW1" s="46"/>
      <c r="VBX1" s="46"/>
      <c r="VBY1" s="46"/>
      <c r="VBZ1" s="46"/>
      <c r="VCA1" s="46"/>
      <c r="VCB1" s="46"/>
      <c r="VCC1" s="46"/>
      <c r="VCD1" s="46"/>
      <c r="VCE1" s="46"/>
      <c r="VCF1" s="46"/>
      <c r="VCG1" s="46"/>
      <c r="VCH1" s="46"/>
      <c r="VCI1" s="46"/>
      <c r="VCJ1" s="46"/>
      <c r="VCK1" s="46"/>
      <c r="VCL1" s="46"/>
      <c r="VCM1" s="46"/>
      <c r="VCN1" s="46"/>
      <c r="VCO1" s="46"/>
      <c r="VCP1" s="46"/>
      <c r="VCQ1" s="46"/>
      <c r="VCR1" s="46"/>
      <c r="VCS1" s="46"/>
      <c r="VCT1" s="46"/>
      <c r="VCU1" s="46"/>
      <c r="VCV1" s="46"/>
      <c r="VCW1" s="46"/>
      <c r="VCX1" s="46"/>
      <c r="VCY1" s="46"/>
      <c r="VCZ1" s="46"/>
      <c r="VDA1" s="46"/>
      <c r="VDB1" s="46"/>
      <c r="VDC1" s="46"/>
      <c r="VDD1" s="46"/>
      <c r="VDE1" s="46"/>
      <c r="VDF1" s="46"/>
      <c r="VDG1" s="46"/>
      <c r="VDH1" s="46"/>
      <c r="VDI1" s="46"/>
      <c r="VDJ1" s="46"/>
      <c r="VDK1" s="46"/>
      <c r="VDL1" s="46"/>
      <c r="VDM1" s="46"/>
      <c r="VDN1" s="46"/>
      <c r="VDO1" s="46"/>
      <c r="VDP1" s="46"/>
      <c r="VDQ1" s="46"/>
      <c r="VDR1" s="46"/>
      <c r="VDS1" s="46"/>
      <c r="VDT1" s="46"/>
      <c r="VDU1" s="46"/>
      <c r="VDV1" s="46"/>
      <c r="VDW1" s="46"/>
      <c r="VDX1" s="46"/>
      <c r="VDY1" s="46"/>
      <c r="VDZ1" s="46"/>
      <c r="VEA1" s="46"/>
      <c r="VEB1" s="46"/>
      <c r="VEC1" s="46"/>
      <c r="VED1" s="46"/>
      <c r="VEE1" s="46"/>
      <c r="VEF1" s="46"/>
      <c r="VEG1" s="46"/>
      <c r="VEH1" s="46"/>
      <c r="VEI1" s="46"/>
      <c r="VEJ1" s="46"/>
      <c r="VEK1" s="46"/>
      <c r="VEL1" s="46"/>
      <c r="VEM1" s="46"/>
      <c r="VEN1" s="46"/>
      <c r="VEO1" s="46"/>
      <c r="VEP1" s="46"/>
      <c r="VEQ1" s="46"/>
      <c r="VER1" s="46"/>
      <c r="VES1" s="46"/>
      <c r="VET1" s="46"/>
      <c r="VEU1" s="46"/>
      <c r="VEV1" s="46"/>
      <c r="VEW1" s="46"/>
      <c r="VEX1" s="46"/>
      <c r="VEY1" s="46"/>
      <c r="VEZ1" s="46"/>
      <c r="VFA1" s="46"/>
      <c r="VFB1" s="46"/>
      <c r="VFC1" s="46"/>
      <c r="VFD1" s="46"/>
      <c r="VFE1" s="46"/>
      <c r="VFF1" s="46"/>
      <c r="VFG1" s="46"/>
      <c r="VFH1" s="46"/>
      <c r="VFI1" s="46"/>
      <c r="VFJ1" s="46"/>
      <c r="VFK1" s="46"/>
      <c r="VFL1" s="46"/>
      <c r="VFM1" s="46"/>
      <c r="VFN1" s="46"/>
      <c r="VFO1" s="46"/>
      <c r="VFP1" s="46"/>
      <c r="VFQ1" s="46"/>
      <c r="VFR1" s="46"/>
      <c r="VFS1" s="46"/>
      <c r="VFT1" s="46"/>
      <c r="VFU1" s="46"/>
      <c r="VFV1" s="46"/>
      <c r="VFW1" s="46"/>
      <c r="VFX1" s="46"/>
      <c r="VFY1" s="46"/>
      <c r="VFZ1" s="46"/>
      <c r="VGA1" s="46"/>
      <c r="VGB1" s="46"/>
      <c r="VGC1" s="46"/>
      <c r="VGD1" s="46"/>
      <c r="VGE1" s="46"/>
      <c r="VGF1" s="46"/>
      <c r="VGG1" s="46"/>
      <c r="VGH1" s="46"/>
      <c r="VGI1" s="46"/>
      <c r="VGJ1" s="46"/>
      <c r="VGK1" s="46"/>
      <c r="VGL1" s="46"/>
      <c r="VGM1" s="46"/>
      <c r="VGN1" s="46"/>
      <c r="VGO1" s="46"/>
      <c r="VGP1" s="46"/>
      <c r="VGQ1" s="46"/>
      <c r="VGR1" s="46"/>
      <c r="VGS1" s="46"/>
      <c r="VGT1" s="46"/>
      <c r="VGU1" s="46"/>
      <c r="VGV1" s="46"/>
      <c r="VGW1" s="46"/>
      <c r="VGX1" s="46"/>
      <c r="VGY1" s="46"/>
      <c r="VGZ1" s="46"/>
      <c r="VHA1" s="46"/>
      <c r="VHB1" s="46"/>
      <c r="VHC1" s="46"/>
      <c r="VHD1" s="46"/>
      <c r="VHE1" s="46"/>
      <c r="VHF1" s="46"/>
      <c r="VHG1" s="46"/>
      <c r="VHH1" s="46"/>
      <c r="VHI1" s="46"/>
      <c r="VHJ1" s="46"/>
      <c r="VHK1" s="46"/>
      <c r="VHL1" s="46"/>
      <c r="VHM1" s="46"/>
      <c r="VHN1" s="46"/>
      <c r="VHO1" s="46"/>
      <c r="VHP1" s="46"/>
      <c r="VHQ1" s="46"/>
      <c r="VHR1" s="46"/>
      <c r="VHS1" s="46"/>
      <c r="VHT1" s="46"/>
      <c r="VHU1" s="46"/>
      <c r="VHV1" s="46"/>
      <c r="VHW1" s="46"/>
      <c r="VHX1" s="46"/>
      <c r="VHY1" s="46"/>
      <c r="VHZ1" s="46"/>
      <c r="VIA1" s="46"/>
      <c r="VIB1" s="46"/>
      <c r="VIC1" s="46"/>
      <c r="VID1" s="46"/>
      <c r="VIE1" s="46"/>
      <c r="VIF1" s="46"/>
      <c r="VIG1" s="46"/>
      <c r="VIH1" s="46"/>
      <c r="VII1" s="46"/>
      <c r="VIJ1" s="46"/>
      <c r="VIK1" s="46"/>
      <c r="VIL1" s="46"/>
      <c r="VIM1" s="46"/>
      <c r="VIN1" s="46"/>
      <c r="VIO1" s="46"/>
      <c r="VIP1" s="46"/>
      <c r="VIQ1" s="46"/>
      <c r="VIR1" s="46"/>
      <c r="VIS1" s="46"/>
      <c r="VIT1" s="46"/>
      <c r="VIU1" s="46"/>
      <c r="VIV1" s="46"/>
      <c r="VIW1" s="46"/>
      <c r="VIX1" s="46"/>
      <c r="VIY1" s="46"/>
      <c r="VIZ1" s="46"/>
      <c r="VJA1" s="46"/>
      <c r="VJB1" s="46"/>
      <c r="VJC1" s="46"/>
      <c r="VJD1" s="46"/>
      <c r="VJE1" s="46"/>
      <c r="VJF1" s="46"/>
      <c r="VJG1" s="46"/>
      <c r="VJH1" s="46"/>
      <c r="VJI1" s="46"/>
      <c r="VJJ1" s="46"/>
      <c r="VJK1" s="46"/>
      <c r="VJL1" s="46"/>
      <c r="VJM1" s="46"/>
      <c r="VJN1" s="46"/>
      <c r="VJO1" s="46"/>
      <c r="VJP1" s="46"/>
      <c r="VJQ1" s="46"/>
      <c r="VJR1" s="46"/>
      <c r="VJS1" s="46"/>
      <c r="VJT1" s="46"/>
      <c r="VJU1" s="46"/>
      <c r="VJV1" s="46"/>
      <c r="VJW1" s="46"/>
      <c r="VJX1" s="46"/>
      <c r="VJY1" s="46"/>
      <c r="VJZ1" s="46"/>
      <c r="VKA1" s="46"/>
      <c r="VKB1" s="46"/>
      <c r="VKC1" s="46"/>
      <c r="VKD1" s="46"/>
      <c r="VKE1" s="46"/>
      <c r="VKF1" s="46"/>
      <c r="VKG1" s="46"/>
      <c r="VKH1" s="46"/>
      <c r="VKI1" s="46"/>
      <c r="VKJ1" s="46"/>
      <c r="VKK1" s="46"/>
      <c r="VKL1" s="46"/>
      <c r="VKM1" s="46"/>
      <c r="VKN1" s="46"/>
      <c r="VKO1" s="46"/>
      <c r="VKP1" s="46"/>
      <c r="VKQ1" s="46"/>
      <c r="VKR1" s="46"/>
      <c r="VKS1" s="46"/>
      <c r="VKT1" s="46"/>
      <c r="VKU1" s="46"/>
      <c r="VKV1" s="46"/>
      <c r="VKW1" s="46"/>
      <c r="VKX1" s="46"/>
      <c r="VKY1" s="46"/>
      <c r="VKZ1" s="46"/>
      <c r="VLA1" s="46"/>
      <c r="VLB1" s="46"/>
      <c r="VLC1" s="46"/>
      <c r="VLD1" s="46"/>
      <c r="VLE1" s="46"/>
      <c r="VLF1" s="46"/>
      <c r="VLG1" s="46"/>
      <c r="VLH1" s="46"/>
      <c r="VLI1" s="46"/>
      <c r="VLJ1" s="46"/>
      <c r="VLK1" s="46"/>
      <c r="VLL1" s="46"/>
      <c r="VLM1" s="46"/>
      <c r="VLN1" s="46"/>
      <c r="VLO1" s="46"/>
      <c r="VLP1" s="46"/>
      <c r="VLQ1" s="46"/>
      <c r="VLR1" s="46"/>
      <c r="VLS1" s="46"/>
      <c r="VLT1" s="46"/>
      <c r="VLU1" s="46"/>
      <c r="VLV1" s="46"/>
      <c r="VLW1" s="46"/>
      <c r="VLX1" s="46"/>
      <c r="VLY1" s="46"/>
      <c r="VLZ1" s="46"/>
      <c r="VMA1" s="46"/>
      <c r="VMB1" s="46"/>
      <c r="VMC1" s="46"/>
      <c r="VMD1" s="46"/>
      <c r="VME1" s="46"/>
      <c r="VMF1" s="46"/>
      <c r="VMG1" s="46"/>
      <c r="VMH1" s="46"/>
      <c r="VMI1" s="46"/>
      <c r="VMJ1" s="46"/>
      <c r="VMK1" s="46"/>
      <c r="VML1" s="46"/>
      <c r="VMM1" s="46"/>
      <c r="VMN1" s="46"/>
      <c r="VMO1" s="46"/>
      <c r="VMP1" s="46"/>
      <c r="VMQ1" s="46"/>
      <c r="VMR1" s="46"/>
      <c r="VMS1" s="46"/>
      <c r="VMT1" s="46"/>
      <c r="VMU1" s="46"/>
      <c r="VMV1" s="46"/>
      <c r="VMW1" s="46"/>
      <c r="VMX1" s="46"/>
      <c r="VMY1" s="46"/>
      <c r="VMZ1" s="46"/>
      <c r="VNA1" s="46"/>
      <c r="VNB1" s="46"/>
      <c r="VNC1" s="46"/>
      <c r="VND1" s="46"/>
      <c r="VNE1" s="46"/>
      <c r="VNF1" s="46"/>
      <c r="VNG1" s="46"/>
      <c r="VNH1" s="46"/>
      <c r="VNI1" s="46"/>
      <c r="VNJ1" s="46"/>
      <c r="VNK1" s="46"/>
      <c r="VNL1" s="46"/>
      <c r="VNM1" s="46"/>
      <c r="VNN1" s="46"/>
      <c r="VNO1" s="46"/>
      <c r="VNP1" s="46"/>
      <c r="VNQ1" s="46"/>
      <c r="VNR1" s="46"/>
      <c r="VNS1" s="46"/>
      <c r="VNT1" s="46"/>
      <c r="VNU1" s="46"/>
      <c r="VNV1" s="46"/>
      <c r="VNW1" s="46"/>
      <c r="VNX1" s="46"/>
      <c r="VNY1" s="46"/>
      <c r="VNZ1" s="46"/>
      <c r="VOA1" s="46"/>
      <c r="VOB1" s="46"/>
      <c r="VOC1" s="46"/>
      <c r="VOD1" s="46"/>
      <c r="VOE1" s="46"/>
      <c r="VOF1" s="46"/>
      <c r="VOG1" s="46"/>
      <c r="VOH1" s="46"/>
      <c r="VOI1" s="46"/>
      <c r="VOJ1" s="46"/>
      <c r="VOK1" s="46"/>
      <c r="VOL1" s="46"/>
      <c r="VOM1" s="46"/>
      <c r="VON1" s="46"/>
      <c r="VOO1" s="46"/>
      <c r="VOP1" s="46"/>
      <c r="VOQ1" s="46"/>
      <c r="VOR1" s="46"/>
      <c r="VOS1" s="46"/>
      <c r="VOT1" s="46"/>
      <c r="VOU1" s="46"/>
      <c r="VOV1" s="46"/>
      <c r="VOW1" s="46"/>
      <c r="VOX1" s="46"/>
      <c r="VOY1" s="46"/>
      <c r="VOZ1" s="46"/>
      <c r="VPA1" s="46"/>
      <c r="VPB1" s="46"/>
      <c r="VPC1" s="46"/>
      <c r="VPD1" s="46"/>
      <c r="VPE1" s="46"/>
      <c r="VPF1" s="46"/>
      <c r="VPG1" s="46"/>
      <c r="VPH1" s="46"/>
      <c r="VPI1" s="46"/>
      <c r="VPJ1" s="46"/>
      <c r="VPK1" s="46"/>
      <c r="VPL1" s="46"/>
      <c r="VPM1" s="46"/>
      <c r="VPN1" s="46"/>
      <c r="VPO1" s="46"/>
      <c r="VPP1" s="46"/>
      <c r="VPQ1" s="46"/>
      <c r="VPR1" s="46"/>
      <c r="VPS1" s="46"/>
      <c r="VPT1" s="46"/>
      <c r="VPU1" s="46"/>
      <c r="VPV1" s="46"/>
      <c r="VPW1" s="46"/>
      <c r="VPX1" s="46"/>
      <c r="VPY1" s="46"/>
      <c r="VPZ1" s="46"/>
      <c r="VQA1" s="46"/>
      <c r="VQB1" s="46"/>
      <c r="VQC1" s="46"/>
      <c r="VQD1" s="46"/>
      <c r="VQE1" s="46"/>
      <c r="VQF1" s="46"/>
      <c r="VQG1" s="46"/>
      <c r="VQH1" s="46"/>
      <c r="VQI1" s="46"/>
      <c r="VQJ1" s="46"/>
      <c r="VQK1" s="46"/>
      <c r="VQL1" s="46"/>
      <c r="VQM1" s="46"/>
      <c r="VQN1" s="46"/>
      <c r="VQO1" s="46"/>
      <c r="VQP1" s="46"/>
      <c r="VQQ1" s="46"/>
      <c r="VQR1" s="46"/>
      <c r="VQS1" s="46"/>
      <c r="VQT1" s="46"/>
      <c r="VQU1" s="46"/>
      <c r="VQV1" s="46"/>
      <c r="VQW1" s="46"/>
      <c r="VQX1" s="46"/>
      <c r="VQY1" s="46"/>
      <c r="VQZ1" s="46"/>
      <c r="VRA1" s="46"/>
      <c r="VRB1" s="46"/>
      <c r="VRC1" s="46"/>
      <c r="VRD1" s="46"/>
      <c r="VRE1" s="46"/>
      <c r="VRF1" s="46"/>
      <c r="VRG1" s="46"/>
      <c r="VRH1" s="46"/>
      <c r="VRI1" s="46"/>
      <c r="VRJ1" s="46"/>
      <c r="VRK1" s="46"/>
      <c r="VRL1" s="46"/>
      <c r="VRM1" s="46"/>
      <c r="VRN1" s="46"/>
      <c r="VRO1" s="46"/>
      <c r="VRP1" s="46"/>
      <c r="VRQ1" s="46"/>
      <c r="VRR1" s="46"/>
      <c r="VRS1" s="46"/>
      <c r="VRT1" s="46"/>
      <c r="VRU1" s="46"/>
      <c r="VRV1" s="46"/>
      <c r="VRW1" s="46"/>
      <c r="VRX1" s="46"/>
      <c r="VRY1" s="46"/>
      <c r="VRZ1" s="46"/>
      <c r="VSA1" s="46"/>
      <c r="VSB1" s="46"/>
      <c r="VSC1" s="46"/>
      <c r="VSD1" s="46"/>
      <c r="VSE1" s="46"/>
      <c r="VSF1" s="46"/>
      <c r="VSG1" s="46"/>
      <c r="VSH1" s="46"/>
      <c r="VSI1" s="46"/>
      <c r="VSJ1" s="46"/>
      <c r="VSK1" s="46"/>
      <c r="VSL1" s="46"/>
      <c r="VSM1" s="46"/>
      <c r="VSN1" s="46"/>
      <c r="VSO1" s="46"/>
      <c r="VSP1" s="46"/>
      <c r="VSQ1" s="46"/>
      <c r="VSR1" s="46"/>
      <c r="VSS1" s="46"/>
      <c r="VST1" s="46"/>
      <c r="VSU1" s="46"/>
      <c r="VSV1" s="46"/>
      <c r="VSW1" s="46"/>
      <c r="VSX1" s="46"/>
      <c r="VSY1" s="46"/>
      <c r="VSZ1" s="46"/>
      <c r="VTA1" s="46"/>
      <c r="VTB1" s="46"/>
      <c r="VTC1" s="46"/>
      <c r="VTD1" s="46"/>
      <c r="VTE1" s="46"/>
      <c r="VTF1" s="46"/>
      <c r="VTG1" s="46"/>
      <c r="VTH1" s="46"/>
      <c r="VTI1" s="46"/>
      <c r="VTJ1" s="46"/>
      <c r="VTK1" s="46"/>
      <c r="VTL1" s="46"/>
      <c r="VTM1" s="46"/>
      <c r="VTN1" s="46"/>
      <c r="VTO1" s="46"/>
      <c r="VTP1" s="46"/>
      <c r="VTQ1" s="46"/>
      <c r="VTR1" s="46"/>
      <c r="VTS1" s="46"/>
      <c r="VTT1" s="46"/>
      <c r="VTU1" s="46"/>
      <c r="VTV1" s="46"/>
      <c r="VTW1" s="46"/>
      <c r="VTX1" s="46"/>
      <c r="VTY1" s="46"/>
      <c r="VTZ1" s="46"/>
      <c r="VUA1" s="46"/>
      <c r="VUB1" s="46"/>
      <c r="VUC1" s="46"/>
      <c r="VUD1" s="46"/>
      <c r="VUE1" s="46"/>
      <c r="VUF1" s="46"/>
      <c r="VUG1" s="46"/>
      <c r="VUH1" s="46"/>
      <c r="VUI1" s="46"/>
      <c r="VUJ1" s="46"/>
      <c r="VUK1" s="46"/>
      <c r="VUL1" s="46"/>
      <c r="VUM1" s="46"/>
      <c r="VUN1" s="46"/>
      <c r="VUO1" s="46"/>
      <c r="VUP1" s="46"/>
      <c r="VUQ1" s="46"/>
      <c r="VUR1" s="46"/>
      <c r="VUS1" s="46"/>
      <c r="VUT1" s="46"/>
      <c r="VUU1" s="46"/>
      <c r="VUV1" s="46"/>
      <c r="VUW1" s="46"/>
      <c r="VUX1" s="46"/>
      <c r="VUY1" s="46"/>
      <c r="VUZ1" s="46"/>
      <c r="VVA1" s="46"/>
      <c r="VVB1" s="46"/>
      <c r="VVC1" s="46"/>
      <c r="VVD1" s="46"/>
      <c r="VVE1" s="46"/>
      <c r="VVF1" s="46"/>
      <c r="VVG1" s="46"/>
      <c r="VVH1" s="46"/>
      <c r="VVI1" s="46"/>
      <c r="VVJ1" s="46"/>
      <c r="VVK1" s="46"/>
      <c r="VVL1" s="46"/>
      <c r="VVM1" s="46"/>
      <c r="VVN1" s="46"/>
      <c r="VVO1" s="46"/>
      <c r="VVP1" s="46"/>
      <c r="VVQ1" s="46"/>
      <c r="VVR1" s="46"/>
      <c r="VVS1" s="46"/>
      <c r="VVT1" s="46"/>
      <c r="VVU1" s="46"/>
      <c r="VVV1" s="46"/>
      <c r="VVW1" s="46"/>
      <c r="VVX1" s="46"/>
      <c r="VVY1" s="46"/>
      <c r="VVZ1" s="46"/>
      <c r="VWA1" s="46"/>
      <c r="VWB1" s="46"/>
      <c r="VWC1" s="46"/>
      <c r="VWD1" s="46"/>
      <c r="VWE1" s="46"/>
      <c r="VWF1" s="46"/>
      <c r="VWG1" s="46"/>
      <c r="VWH1" s="46"/>
      <c r="VWI1" s="46"/>
      <c r="VWJ1" s="46"/>
      <c r="VWK1" s="46"/>
      <c r="VWL1" s="46"/>
      <c r="VWM1" s="46"/>
      <c r="VWN1" s="46"/>
      <c r="VWO1" s="46"/>
      <c r="VWP1" s="46"/>
      <c r="VWQ1" s="46"/>
      <c r="VWR1" s="46"/>
      <c r="VWS1" s="46"/>
      <c r="VWT1" s="46"/>
      <c r="VWU1" s="46"/>
      <c r="VWV1" s="46"/>
      <c r="VWW1" s="46"/>
      <c r="VWX1" s="46"/>
      <c r="VWY1" s="46"/>
      <c r="VWZ1" s="46"/>
      <c r="VXA1" s="46"/>
      <c r="VXB1" s="46"/>
      <c r="VXC1" s="46"/>
      <c r="VXD1" s="46"/>
      <c r="VXE1" s="46"/>
      <c r="VXF1" s="46"/>
      <c r="VXG1" s="46"/>
      <c r="VXH1" s="46"/>
      <c r="VXI1" s="46"/>
      <c r="VXJ1" s="46"/>
      <c r="VXK1" s="46"/>
      <c r="VXL1" s="46"/>
      <c r="VXM1" s="46"/>
      <c r="VXN1" s="46"/>
      <c r="VXO1" s="46"/>
      <c r="VXP1" s="46"/>
      <c r="VXQ1" s="46"/>
      <c r="VXR1" s="46"/>
      <c r="VXS1" s="46"/>
      <c r="VXT1" s="46"/>
      <c r="VXU1" s="46"/>
      <c r="VXV1" s="46"/>
      <c r="VXW1" s="46"/>
      <c r="VXX1" s="46"/>
      <c r="VXY1" s="46"/>
      <c r="VXZ1" s="46"/>
      <c r="VYA1" s="46"/>
      <c r="VYB1" s="46"/>
      <c r="VYC1" s="46"/>
      <c r="VYD1" s="46"/>
      <c r="VYE1" s="46"/>
      <c r="VYF1" s="46"/>
      <c r="VYG1" s="46"/>
      <c r="VYH1" s="46"/>
      <c r="VYI1" s="46"/>
      <c r="VYJ1" s="46"/>
      <c r="VYK1" s="46"/>
      <c r="VYL1" s="46"/>
      <c r="VYM1" s="46"/>
      <c r="VYN1" s="46"/>
      <c r="VYO1" s="46"/>
      <c r="VYP1" s="46"/>
      <c r="VYQ1" s="46"/>
      <c r="VYR1" s="46"/>
      <c r="VYS1" s="46"/>
      <c r="VYT1" s="46"/>
      <c r="VYU1" s="46"/>
      <c r="VYV1" s="46"/>
      <c r="VYW1" s="46"/>
      <c r="VYX1" s="46"/>
      <c r="VYY1" s="46"/>
      <c r="VYZ1" s="46"/>
      <c r="VZA1" s="46"/>
      <c r="VZB1" s="46"/>
      <c r="VZC1" s="46"/>
      <c r="VZD1" s="46"/>
      <c r="VZE1" s="46"/>
      <c r="VZF1" s="46"/>
      <c r="VZG1" s="46"/>
      <c r="VZH1" s="46"/>
      <c r="VZI1" s="46"/>
      <c r="VZJ1" s="46"/>
      <c r="VZK1" s="46"/>
      <c r="VZL1" s="46"/>
      <c r="VZM1" s="46"/>
      <c r="VZN1" s="46"/>
      <c r="VZO1" s="46"/>
      <c r="VZP1" s="46"/>
      <c r="VZQ1" s="46"/>
      <c r="VZR1" s="46"/>
      <c r="VZS1" s="46"/>
      <c r="VZT1" s="46"/>
      <c r="VZU1" s="46"/>
      <c r="VZV1" s="46"/>
      <c r="VZW1" s="46"/>
      <c r="VZX1" s="46"/>
      <c r="VZY1" s="46"/>
      <c r="VZZ1" s="46"/>
      <c r="WAA1" s="46"/>
      <c r="WAB1" s="46"/>
      <c r="WAC1" s="46"/>
      <c r="WAD1" s="46"/>
      <c r="WAE1" s="46"/>
      <c r="WAF1" s="46"/>
      <c r="WAG1" s="46"/>
      <c r="WAH1" s="46"/>
      <c r="WAI1" s="46"/>
      <c r="WAJ1" s="46"/>
      <c r="WAK1" s="46"/>
      <c r="WAL1" s="46"/>
      <c r="WAM1" s="46"/>
      <c r="WAN1" s="46"/>
      <c r="WAO1" s="46"/>
      <c r="WAP1" s="46"/>
      <c r="WAQ1" s="46"/>
      <c r="WAR1" s="46"/>
      <c r="WAS1" s="46"/>
      <c r="WAT1" s="46"/>
      <c r="WAU1" s="46"/>
      <c r="WAV1" s="46"/>
      <c r="WAW1" s="46"/>
      <c r="WAX1" s="46"/>
      <c r="WAY1" s="46"/>
      <c r="WAZ1" s="46"/>
      <c r="WBA1" s="46"/>
      <c r="WBB1" s="46"/>
      <c r="WBC1" s="46"/>
      <c r="WBD1" s="46"/>
      <c r="WBE1" s="46"/>
      <c r="WBF1" s="46"/>
      <c r="WBG1" s="46"/>
      <c r="WBH1" s="46"/>
      <c r="WBI1" s="46"/>
      <c r="WBJ1" s="46"/>
      <c r="WBK1" s="46"/>
      <c r="WBL1" s="46"/>
      <c r="WBM1" s="46"/>
      <c r="WBN1" s="46"/>
      <c r="WBO1" s="46"/>
      <c r="WBP1" s="46"/>
      <c r="WBQ1" s="46"/>
      <c r="WBR1" s="46"/>
      <c r="WBS1" s="46"/>
      <c r="WBT1" s="46"/>
      <c r="WBU1" s="46"/>
      <c r="WBV1" s="46"/>
      <c r="WBW1" s="46"/>
      <c r="WBX1" s="46"/>
      <c r="WBY1" s="46"/>
      <c r="WBZ1" s="46"/>
      <c r="WCA1" s="46"/>
      <c r="WCB1" s="46"/>
      <c r="WCC1" s="46"/>
      <c r="WCD1" s="46"/>
      <c r="WCE1" s="46"/>
      <c r="WCF1" s="46"/>
      <c r="WCG1" s="46"/>
      <c r="WCH1" s="46"/>
      <c r="WCI1" s="46"/>
      <c r="WCJ1" s="46"/>
      <c r="WCK1" s="46"/>
      <c r="WCL1" s="46"/>
      <c r="WCM1" s="46"/>
      <c r="WCN1" s="46"/>
      <c r="WCO1" s="46"/>
      <c r="WCP1" s="46"/>
      <c r="WCQ1" s="46"/>
      <c r="WCR1" s="46"/>
      <c r="WCS1" s="46"/>
      <c r="WCT1" s="46"/>
      <c r="WCU1" s="46"/>
      <c r="WCV1" s="46"/>
      <c r="WCW1" s="46"/>
      <c r="WCX1" s="46"/>
      <c r="WCY1" s="46"/>
      <c r="WCZ1" s="46"/>
      <c r="WDA1" s="46"/>
      <c r="WDB1" s="46"/>
      <c r="WDC1" s="46"/>
      <c r="WDD1" s="46"/>
      <c r="WDE1" s="46"/>
      <c r="WDF1" s="46"/>
      <c r="WDG1" s="46"/>
      <c r="WDH1" s="46"/>
      <c r="WDI1" s="46"/>
      <c r="WDJ1" s="46"/>
      <c r="WDK1" s="46"/>
      <c r="WDL1" s="46"/>
      <c r="WDM1" s="46"/>
      <c r="WDN1" s="46"/>
      <c r="WDO1" s="46"/>
      <c r="WDP1" s="46"/>
      <c r="WDQ1" s="46"/>
      <c r="WDR1" s="46"/>
      <c r="WDS1" s="46"/>
      <c r="WDT1" s="46"/>
      <c r="WDU1" s="46"/>
      <c r="WDV1" s="46"/>
      <c r="WDW1" s="46"/>
      <c r="WDX1" s="46"/>
      <c r="WDY1" s="46"/>
      <c r="WDZ1" s="46"/>
      <c r="WEA1" s="46"/>
      <c r="WEB1" s="46"/>
      <c r="WEC1" s="46"/>
      <c r="WED1" s="46"/>
      <c r="WEE1" s="46"/>
      <c r="WEF1" s="46"/>
      <c r="WEG1" s="46"/>
      <c r="WEH1" s="46"/>
      <c r="WEI1" s="46"/>
      <c r="WEJ1" s="46"/>
      <c r="WEK1" s="46"/>
      <c r="WEL1" s="46"/>
      <c r="WEM1" s="46"/>
      <c r="WEN1" s="46"/>
      <c r="WEO1" s="46"/>
      <c r="WEP1" s="46"/>
      <c r="WEQ1" s="46"/>
      <c r="WER1" s="46"/>
      <c r="WES1" s="46"/>
      <c r="WET1" s="46"/>
      <c r="WEU1" s="46"/>
      <c r="WEV1" s="46"/>
      <c r="WEW1" s="46"/>
      <c r="WEX1" s="46"/>
      <c r="WEY1" s="46"/>
      <c r="WEZ1" s="46"/>
      <c r="WFA1" s="46"/>
      <c r="WFB1" s="46"/>
      <c r="WFC1" s="46"/>
      <c r="WFD1" s="46"/>
      <c r="WFE1" s="46"/>
      <c r="WFF1" s="46"/>
      <c r="WFG1" s="46"/>
      <c r="WFH1" s="46"/>
      <c r="WFI1" s="46"/>
      <c r="WFJ1" s="46"/>
      <c r="WFK1" s="46"/>
      <c r="WFL1" s="46"/>
      <c r="WFM1" s="46"/>
      <c r="WFN1" s="46"/>
      <c r="WFO1" s="46"/>
      <c r="WFP1" s="46"/>
      <c r="WFQ1" s="46"/>
      <c r="WFR1" s="46"/>
      <c r="WFS1" s="46"/>
      <c r="WFT1" s="46"/>
      <c r="WFU1" s="46"/>
      <c r="WFV1" s="46"/>
      <c r="WFW1" s="46"/>
      <c r="WFX1" s="46"/>
      <c r="WFY1" s="46"/>
      <c r="WFZ1" s="46"/>
      <c r="WGA1" s="46"/>
      <c r="WGB1" s="46"/>
      <c r="WGC1" s="46"/>
      <c r="WGD1" s="46"/>
      <c r="WGE1" s="46"/>
      <c r="WGF1" s="46"/>
      <c r="WGG1" s="46"/>
      <c r="WGH1" s="46"/>
      <c r="WGI1" s="46"/>
      <c r="WGJ1" s="46"/>
      <c r="WGK1" s="46"/>
      <c r="WGL1" s="46"/>
      <c r="WGM1" s="46"/>
      <c r="WGN1" s="46"/>
      <c r="WGO1" s="46"/>
      <c r="WGP1" s="46"/>
      <c r="WGQ1" s="46"/>
      <c r="WGR1" s="46"/>
      <c r="WGS1" s="46"/>
      <c r="WGT1" s="46"/>
      <c r="WGU1" s="46"/>
      <c r="WGV1" s="46"/>
      <c r="WGW1" s="46"/>
      <c r="WGX1" s="46"/>
      <c r="WGY1" s="46"/>
      <c r="WGZ1" s="46"/>
      <c r="WHA1" s="46"/>
      <c r="WHB1" s="46"/>
      <c r="WHC1" s="46"/>
      <c r="WHD1" s="46"/>
      <c r="WHE1" s="46"/>
      <c r="WHF1" s="46"/>
      <c r="WHG1" s="46"/>
      <c r="WHH1" s="46"/>
      <c r="WHI1" s="46"/>
      <c r="WHJ1" s="46"/>
      <c r="WHK1" s="46"/>
      <c r="WHL1" s="46"/>
      <c r="WHM1" s="46"/>
      <c r="WHN1" s="46"/>
      <c r="WHO1" s="46"/>
      <c r="WHP1" s="46"/>
      <c r="WHQ1" s="46"/>
      <c r="WHR1" s="46"/>
      <c r="WHS1" s="46"/>
      <c r="WHT1" s="46"/>
      <c r="WHU1" s="46"/>
      <c r="WHV1" s="46"/>
      <c r="WHW1" s="46"/>
      <c r="WHX1" s="46"/>
      <c r="WHY1" s="46"/>
      <c r="WHZ1" s="46"/>
      <c r="WIA1" s="46"/>
      <c r="WIB1" s="46"/>
      <c r="WIC1" s="46"/>
      <c r="WID1" s="46"/>
      <c r="WIE1" s="46"/>
      <c r="WIF1" s="46"/>
      <c r="WIG1" s="46"/>
      <c r="WIH1" s="46"/>
      <c r="WII1" s="46"/>
      <c r="WIJ1" s="46"/>
      <c r="WIK1" s="46"/>
      <c r="WIL1" s="46"/>
      <c r="WIM1" s="46"/>
      <c r="WIN1" s="46"/>
      <c r="WIO1" s="46"/>
      <c r="WIP1" s="46"/>
      <c r="WIQ1" s="46"/>
      <c r="WIR1" s="46"/>
      <c r="WIS1" s="46"/>
      <c r="WIT1" s="46"/>
      <c r="WIU1" s="46"/>
      <c r="WIV1" s="46"/>
      <c r="WIW1" s="46"/>
      <c r="WIX1" s="46"/>
      <c r="WIY1" s="46"/>
      <c r="WIZ1" s="46"/>
      <c r="WJA1" s="46"/>
      <c r="WJB1" s="46"/>
      <c r="WJC1" s="46"/>
      <c r="WJD1" s="46"/>
      <c r="WJE1" s="46"/>
      <c r="WJF1" s="46"/>
      <c r="WJG1" s="46"/>
      <c r="WJH1" s="46"/>
      <c r="WJI1" s="46"/>
      <c r="WJJ1" s="46"/>
      <c r="WJK1" s="46"/>
      <c r="WJL1" s="46"/>
      <c r="WJM1" s="46"/>
      <c r="WJN1" s="46"/>
      <c r="WJO1" s="46"/>
      <c r="WJP1" s="46"/>
      <c r="WJQ1" s="46"/>
      <c r="WJR1" s="46"/>
      <c r="WJS1" s="46"/>
      <c r="WJT1" s="46"/>
      <c r="WJU1" s="46"/>
      <c r="WJV1" s="46"/>
      <c r="WJW1" s="46"/>
      <c r="WJX1" s="46"/>
      <c r="WJY1" s="46"/>
      <c r="WJZ1" s="46"/>
      <c r="WKA1" s="46"/>
      <c r="WKB1" s="46"/>
      <c r="WKC1" s="46"/>
      <c r="WKD1" s="46"/>
      <c r="WKE1" s="46"/>
      <c r="WKF1" s="46"/>
      <c r="WKG1" s="46"/>
      <c r="WKH1" s="46"/>
      <c r="WKI1" s="46"/>
      <c r="WKJ1" s="46"/>
      <c r="WKK1" s="46"/>
      <c r="WKL1" s="46"/>
      <c r="WKM1" s="46"/>
      <c r="WKN1" s="46"/>
      <c r="WKO1" s="46"/>
      <c r="WKP1" s="46"/>
      <c r="WKQ1" s="46"/>
      <c r="WKR1" s="46"/>
      <c r="WKS1" s="46"/>
      <c r="WKT1" s="46"/>
      <c r="WKU1" s="46"/>
      <c r="WKV1" s="46"/>
      <c r="WKW1" s="46"/>
      <c r="WKX1" s="46"/>
      <c r="WKY1" s="46"/>
      <c r="WKZ1" s="46"/>
      <c r="WLA1" s="46"/>
      <c r="WLB1" s="46"/>
      <c r="WLC1" s="46"/>
      <c r="WLD1" s="46"/>
      <c r="WLE1" s="46"/>
      <c r="WLF1" s="46"/>
      <c r="WLG1" s="46"/>
      <c r="WLH1" s="46"/>
      <c r="WLI1" s="46"/>
      <c r="WLJ1" s="46"/>
      <c r="WLK1" s="46"/>
      <c r="WLL1" s="46"/>
      <c r="WLM1" s="46"/>
      <c r="WLN1" s="46"/>
      <c r="WLO1" s="46"/>
      <c r="WLP1" s="46"/>
      <c r="WLQ1" s="46"/>
      <c r="WLR1" s="46"/>
      <c r="WLS1" s="46"/>
      <c r="WLT1" s="46"/>
      <c r="WLU1" s="46"/>
      <c r="WLV1" s="46"/>
      <c r="WLW1" s="46"/>
      <c r="WLX1" s="46"/>
      <c r="WLY1" s="46"/>
      <c r="WLZ1" s="46"/>
      <c r="WMA1" s="46"/>
      <c r="WMB1" s="46"/>
      <c r="WMC1" s="46"/>
      <c r="WMD1" s="46"/>
      <c r="WME1" s="46"/>
      <c r="WMF1" s="46"/>
      <c r="WMG1" s="46"/>
      <c r="WMH1" s="46"/>
      <c r="WMI1" s="46"/>
      <c r="WMJ1" s="46"/>
      <c r="WMK1" s="46"/>
      <c r="WML1" s="46"/>
      <c r="WMM1" s="46"/>
      <c r="WMN1" s="46"/>
      <c r="WMO1" s="46"/>
      <c r="WMP1" s="46"/>
      <c r="WMQ1" s="46"/>
      <c r="WMR1" s="46"/>
      <c r="WMS1" s="46"/>
      <c r="WMT1" s="46"/>
      <c r="WMU1" s="46"/>
      <c r="WMV1" s="46"/>
      <c r="WMW1" s="46"/>
      <c r="WMX1" s="46"/>
      <c r="WMY1" s="46"/>
      <c r="WMZ1" s="46"/>
      <c r="WNA1" s="46"/>
      <c r="WNB1" s="46"/>
      <c r="WNC1" s="46"/>
      <c r="WND1" s="46"/>
      <c r="WNE1" s="46"/>
      <c r="WNF1" s="46"/>
      <c r="WNG1" s="46"/>
      <c r="WNH1" s="46"/>
      <c r="WNI1" s="46"/>
      <c r="WNJ1" s="46"/>
      <c r="WNK1" s="46"/>
      <c r="WNL1" s="46"/>
      <c r="WNM1" s="46"/>
      <c r="WNN1" s="46"/>
      <c r="WNO1" s="46"/>
      <c r="WNP1" s="46"/>
      <c r="WNQ1" s="46"/>
      <c r="WNR1" s="46"/>
      <c r="WNS1" s="46"/>
      <c r="WNT1" s="46"/>
      <c r="WNU1" s="46"/>
      <c r="WNV1" s="46"/>
      <c r="WNW1" s="46"/>
      <c r="WNX1" s="46"/>
      <c r="WNY1" s="46"/>
      <c r="WNZ1" s="46"/>
      <c r="WOA1" s="46"/>
      <c r="WOB1" s="46"/>
      <c r="WOC1" s="46"/>
      <c r="WOD1" s="46"/>
      <c r="WOE1" s="46"/>
      <c r="WOF1" s="46"/>
      <c r="WOG1" s="46"/>
      <c r="WOH1" s="46"/>
      <c r="WOI1" s="46"/>
      <c r="WOJ1" s="46"/>
      <c r="WOK1" s="46"/>
      <c r="WOL1" s="46"/>
      <c r="WOM1" s="46"/>
      <c r="WON1" s="46"/>
      <c r="WOO1" s="46"/>
      <c r="WOP1" s="46"/>
      <c r="WOQ1" s="46"/>
      <c r="WOR1" s="46"/>
      <c r="WOS1" s="46"/>
      <c r="WOT1" s="46"/>
      <c r="WOU1" s="46"/>
      <c r="WOV1" s="46"/>
      <c r="WOW1" s="46"/>
      <c r="WOX1" s="46"/>
      <c r="WOY1" s="46"/>
      <c r="WOZ1" s="46"/>
      <c r="WPA1" s="46"/>
      <c r="WPB1" s="46"/>
      <c r="WPC1" s="46"/>
      <c r="WPD1" s="46"/>
      <c r="WPE1" s="46"/>
      <c r="WPF1" s="46"/>
      <c r="WPG1" s="46"/>
      <c r="WPH1" s="46"/>
      <c r="WPI1" s="46"/>
      <c r="WPJ1" s="46"/>
      <c r="WPK1" s="46"/>
      <c r="WPL1" s="46"/>
      <c r="WPM1" s="46"/>
      <c r="WPN1" s="46"/>
      <c r="WPO1" s="46"/>
      <c r="WPP1" s="46"/>
      <c r="WPQ1" s="46"/>
      <c r="WPR1" s="46"/>
      <c r="WPS1" s="46"/>
      <c r="WPT1" s="46"/>
      <c r="WPU1" s="46"/>
      <c r="WPV1" s="46"/>
      <c r="WPW1" s="46"/>
      <c r="WPX1" s="46"/>
      <c r="WPY1" s="46"/>
      <c r="WPZ1" s="46"/>
      <c r="WQA1" s="46"/>
      <c r="WQB1" s="46"/>
      <c r="WQC1" s="46"/>
      <c r="WQD1" s="46"/>
      <c r="WQE1" s="46"/>
      <c r="WQF1" s="46"/>
      <c r="WQG1" s="46"/>
      <c r="WQH1" s="46"/>
      <c r="WQI1" s="46"/>
      <c r="WQJ1" s="46"/>
      <c r="WQK1" s="46"/>
      <c r="WQL1" s="46"/>
      <c r="WQM1" s="46"/>
      <c r="WQN1" s="46"/>
      <c r="WQO1" s="46"/>
      <c r="WQP1" s="46"/>
      <c r="WQQ1" s="46"/>
      <c r="WQR1" s="46"/>
      <c r="WQS1" s="46"/>
      <c r="WQT1" s="46"/>
      <c r="WQU1" s="46"/>
      <c r="WQV1" s="46"/>
      <c r="WQW1" s="46"/>
      <c r="WQX1" s="46"/>
      <c r="WQY1" s="46"/>
      <c r="WQZ1" s="46"/>
      <c r="WRA1" s="46"/>
      <c r="WRB1" s="46"/>
      <c r="WRC1" s="46"/>
      <c r="WRD1" s="46"/>
      <c r="WRE1" s="46"/>
      <c r="WRF1" s="46"/>
      <c r="WRG1" s="46"/>
      <c r="WRH1" s="46"/>
      <c r="WRI1" s="46"/>
      <c r="WRJ1" s="46"/>
      <c r="WRK1" s="46"/>
      <c r="WRL1" s="46"/>
      <c r="WRM1" s="46"/>
      <c r="WRN1" s="46"/>
      <c r="WRO1" s="46"/>
      <c r="WRP1" s="46"/>
      <c r="WRQ1" s="46"/>
      <c r="WRR1" s="46"/>
      <c r="WRS1" s="46"/>
      <c r="WRT1" s="46"/>
      <c r="WRU1" s="46"/>
      <c r="WRV1" s="46"/>
      <c r="WRW1" s="46"/>
      <c r="WRX1" s="46"/>
      <c r="WRY1" s="46"/>
      <c r="WRZ1" s="46"/>
      <c r="WSA1" s="46"/>
      <c r="WSB1" s="46"/>
      <c r="WSC1" s="46"/>
      <c r="WSD1" s="46"/>
      <c r="WSE1" s="46"/>
      <c r="WSF1" s="46"/>
      <c r="WSG1" s="46"/>
      <c r="WSH1" s="46"/>
      <c r="WSI1" s="46"/>
      <c r="WSJ1" s="46"/>
      <c r="WSK1" s="46"/>
      <c r="WSL1" s="46"/>
      <c r="WSM1" s="46"/>
      <c r="WSN1" s="46"/>
      <c r="WSO1" s="46"/>
      <c r="WSP1" s="46"/>
      <c r="WSQ1" s="46"/>
      <c r="WSR1" s="46"/>
      <c r="WSS1" s="46"/>
      <c r="WST1" s="46"/>
      <c r="WSU1" s="46"/>
      <c r="WSV1" s="46"/>
      <c r="WSW1" s="46"/>
      <c r="WSX1" s="46"/>
      <c r="WSY1" s="46"/>
      <c r="WSZ1" s="46"/>
      <c r="WTA1" s="46"/>
      <c r="WTB1" s="46"/>
      <c r="WTC1" s="46"/>
      <c r="WTD1" s="46"/>
      <c r="WTE1" s="46"/>
      <c r="WTF1" s="46"/>
      <c r="WTG1" s="46"/>
      <c r="WTH1" s="46"/>
      <c r="WTI1" s="46"/>
      <c r="WTJ1" s="46"/>
      <c r="WTK1" s="46"/>
      <c r="WTL1" s="46"/>
      <c r="WTM1" s="46"/>
      <c r="WTN1" s="46"/>
      <c r="WTO1" s="46"/>
      <c r="WTP1" s="46"/>
      <c r="WTQ1" s="46"/>
      <c r="WTR1" s="46"/>
      <c r="WTS1" s="46"/>
      <c r="WTT1" s="46"/>
      <c r="WTU1" s="46"/>
      <c r="WTV1" s="46"/>
      <c r="WTW1" s="46"/>
      <c r="WTX1" s="46"/>
      <c r="WTY1" s="46"/>
      <c r="WTZ1" s="46"/>
      <c r="WUA1" s="46"/>
      <c r="WUB1" s="46"/>
      <c r="WUC1" s="46"/>
      <c r="WUD1" s="46"/>
      <c r="WUE1" s="46"/>
      <c r="WUF1" s="46"/>
      <c r="WUG1" s="46"/>
      <c r="WUH1" s="46"/>
      <c r="WUI1" s="46"/>
      <c r="WUJ1" s="46"/>
      <c r="WUK1" s="46"/>
      <c r="WUL1" s="46"/>
      <c r="WUM1" s="46"/>
      <c r="WUN1" s="46"/>
      <c r="WUO1" s="46"/>
      <c r="WUP1" s="46"/>
      <c r="WUQ1" s="46"/>
      <c r="WUR1" s="46"/>
      <c r="WUS1" s="46"/>
      <c r="WUT1" s="46"/>
      <c r="WUU1" s="46"/>
      <c r="WUV1" s="46"/>
      <c r="WUW1" s="46"/>
      <c r="WUX1" s="46"/>
      <c r="WUY1" s="46"/>
      <c r="WUZ1" s="46"/>
      <c r="WVA1" s="46"/>
      <c r="WVB1" s="46"/>
      <c r="WVC1" s="46"/>
      <c r="WVD1" s="46"/>
      <c r="WVE1" s="46"/>
      <c r="WVF1" s="46"/>
      <c r="WVG1" s="46"/>
      <c r="WVH1" s="46"/>
      <c r="WVI1" s="46"/>
      <c r="WVJ1" s="46"/>
      <c r="WVK1" s="46"/>
      <c r="WVL1" s="46"/>
      <c r="WVM1" s="46"/>
      <c r="WVN1" s="46"/>
      <c r="WVO1" s="46"/>
      <c r="WVP1" s="46"/>
      <c r="WVQ1" s="46"/>
      <c r="WVR1" s="46"/>
      <c r="WVS1" s="46"/>
      <c r="WVT1" s="46"/>
      <c r="WVU1" s="46"/>
      <c r="WVV1" s="46"/>
      <c r="WVW1" s="46"/>
      <c r="WVX1" s="46"/>
      <c r="WVY1" s="46"/>
      <c r="WVZ1" s="46"/>
      <c r="WWA1" s="46"/>
      <c r="WWB1" s="46"/>
      <c r="WWC1" s="46"/>
      <c r="WWD1" s="46"/>
      <c r="WWE1" s="46"/>
      <c r="WWF1" s="46"/>
      <c r="WWG1" s="46"/>
      <c r="WWH1" s="46"/>
      <c r="WWI1" s="46"/>
      <c r="WWJ1" s="46"/>
      <c r="WWK1" s="46"/>
      <c r="WWL1" s="46"/>
      <c r="WWM1" s="46"/>
      <c r="WWN1" s="46"/>
      <c r="WWO1" s="46"/>
      <c r="WWP1" s="46"/>
      <c r="WWQ1" s="46"/>
      <c r="WWR1" s="46"/>
      <c r="WWS1" s="46"/>
      <c r="WWT1" s="46"/>
      <c r="WWU1" s="46"/>
      <c r="WWV1" s="46"/>
      <c r="WWW1" s="46"/>
      <c r="WWX1" s="46"/>
      <c r="WWY1" s="46"/>
      <c r="WWZ1" s="46"/>
      <c r="WXA1" s="46"/>
      <c r="WXB1" s="46"/>
      <c r="WXC1" s="46"/>
      <c r="WXD1" s="46"/>
      <c r="WXE1" s="46"/>
      <c r="WXF1" s="46"/>
      <c r="WXG1" s="46"/>
      <c r="WXH1" s="46"/>
      <c r="WXI1" s="46"/>
      <c r="WXJ1" s="46"/>
      <c r="WXK1" s="46"/>
      <c r="WXL1" s="46"/>
      <c r="WXM1" s="46"/>
      <c r="WXN1" s="46"/>
      <c r="WXO1" s="46"/>
      <c r="WXP1" s="46"/>
      <c r="WXQ1" s="46"/>
      <c r="WXR1" s="46"/>
      <c r="WXS1" s="46"/>
      <c r="WXT1" s="46"/>
      <c r="WXU1" s="46"/>
      <c r="WXV1" s="46"/>
      <c r="WXW1" s="46"/>
      <c r="WXX1" s="46"/>
      <c r="WXY1" s="46"/>
      <c r="WXZ1" s="46"/>
      <c r="WYA1" s="46"/>
      <c r="WYB1" s="46"/>
      <c r="WYC1" s="46"/>
      <c r="WYD1" s="46"/>
      <c r="WYE1" s="46"/>
      <c r="WYF1" s="46"/>
      <c r="WYG1" s="46"/>
      <c r="WYH1" s="46"/>
      <c r="WYI1" s="46"/>
      <c r="WYJ1" s="46"/>
      <c r="WYK1" s="46"/>
      <c r="WYL1" s="46"/>
      <c r="WYM1" s="46"/>
      <c r="WYN1" s="46"/>
      <c r="WYO1" s="46"/>
      <c r="WYP1" s="46"/>
      <c r="WYQ1" s="46"/>
      <c r="WYR1" s="46"/>
      <c r="WYS1" s="46"/>
      <c r="WYT1" s="46"/>
      <c r="WYU1" s="46"/>
      <c r="WYV1" s="46"/>
      <c r="WYW1" s="46"/>
      <c r="WYX1" s="46"/>
      <c r="WYY1" s="46"/>
      <c r="WYZ1" s="46"/>
      <c r="WZA1" s="46"/>
      <c r="WZB1" s="46"/>
      <c r="WZC1" s="46"/>
      <c r="WZD1" s="46"/>
      <c r="WZE1" s="46"/>
      <c r="WZF1" s="46"/>
      <c r="WZG1" s="46"/>
      <c r="WZH1" s="46"/>
      <c r="WZI1" s="46"/>
      <c r="WZJ1" s="46"/>
      <c r="WZK1" s="46"/>
      <c r="WZL1" s="46"/>
      <c r="WZM1" s="46"/>
      <c r="WZN1" s="46"/>
      <c r="WZO1" s="46"/>
      <c r="WZP1" s="46"/>
      <c r="WZQ1" s="46"/>
      <c r="WZR1" s="46"/>
      <c r="WZS1" s="46"/>
      <c r="WZT1" s="46"/>
      <c r="WZU1" s="46"/>
      <c r="WZV1" s="46"/>
      <c r="WZW1" s="46"/>
      <c r="WZX1" s="46"/>
      <c r="WZY1" s="46"/>
      <c r="WZZ1" s="46"/>
      <c r="XAA1" s="46"/>
      <c r="XAB1" s="46"/>
      <c r="XAC1" s="46"/>
      <c r="XAD1" s="46"/>
      <c r="XAE1" s="46"/>
      <c r="XAF1" s="46"/>
      <c r="XAG1" s="46"/>
      <c r="XAH1" s="46"/>
      <c r="XAI1" s="46"/>
      <c r="XAJ1" s="46"/>
      <c r="XAK1" s="46"/>
      <c r="XAL1" s="46"/>
      <c r="XAM1" s="46"/>
      <c r="XAN1" s="46"/>
      <c r="XAO1" s="46"/>
      <c r="XAP1" s="46"/>
      <c r="XAQ1" s="46"/>
      <c r="XAR1" s="46"/>
      <c r="XAS1" s="46"/>
      <c r="XAT1" s="46"/>
      <c r="XAU1" s="46"/>
      <c r="XAV1" s="46"/>
      <c r="XAW1" s="46"/>
      <c r="XAX1" s="46"/>
      <c r="XAY1" s="46"/>
      <c r="XAZ1" s="46"/>
      <c r="XBA1" s="46"/>
      <c r="XBB1" s="46"/>
      <c r="XBC1" s="46"/>
      <c r="XBD1" s="46"/>
      <c r="XBE1" s="46"/>
      <c r="XBF1" s="46"/>
      <c r="XBG1" s="46"/>
      <c r="XBH1" s="46"/>
      <c r="XBI1" s="46"/>
      <c r="XBJ1" s="46"/>
      <c r="XBK1" s="46"/>
      <c r="XBL1" s="46"/>
      <c r="XBM1" s="46"/>
      <c r="XBN1" s="46"/>
      <c r="XBO1" s="46"/>
      <c r="XBP1" s="46"/>
      <c r="XBQ1" s="46"/>
      <c r="XBR1" s="46"/>
      <c r="XBS1" s="46"/>
      <c r="XBT1" s="46"/>
      <c r="XBU1" s="46"/>
      <c r="XBV1" s="46"/>
      <c r="XBW1" s="46"/>
      <c r="XBX1" s="46"/>
      <c r="XBY1" s="46"/>
      <c r="XBZ1" s="46"/>
      <c r="XCA1" s="46"/>
      <c r="XCB1" s="46"/>
      <c r="XCC1" s="46"/>
      <c r="XCD1" s="46"/>
      <c r="XCE1" s="46"/>
      <c r="XCF1" s="46"/>
      <c r="XCG1" s="46"/>
      <c r="XCH1" s="46"/>
      <c r="XCI1" s="46"/>
      <c r="XCJ1" s="46"/>
      <c r="XCK1" s="46"/>
      <c r="XCL1" s="46"/>
      <c r="XCM1" s="46"/>
      <c r="XCN1" s="46"/>
      <c r="XCO1" s="46"/>
      <c r="XCP1" s="46"/>
      <c r="XCQ1" s="46"/>
      <c r="XCR1" s="46"/>
      <c r="XCS1" s="46"/>
      <c r="XCT1" s="46"/>
      <c r="XCU1" s="46"/>
      <c r="XCV1" s="46"/>
      <c r="XCW1" s="46"/>
      <c r="XCX1" s="46"/>
      <c r="XCY1" s="46"/>
      <c r="XCZ1" s="46"/>
      <c r="XDA1" s="46"/>
      <c r="XDB1" s="46"/>
      <c r="XDC1" s="46"/>
      <c r="XDD1" s="46"/>
      <c r="XDE1" s="46"/>
      <c r="XDF1" s="46"/>
      <c r="XDG1" s="46"/>
      <c r="XDH1" s="46"/>
      <c r="XDI1" s="46"/>
      <c r="XDJ1" s="46"/>
      <c r="XDK1" s="46"/>
      <c r="XDL1" s="46"/>
      <c r="XDM1" s="46"/>
      <c r="XDN1" s="46"/>
      <c r="XDO1" s="46"/>
      <c r="XDP1" s="46"/>
      <c r="XDQ1" s="46"/>
      <c r="XDR1" s="46"/>
      <c r="XDS1" s="46"/>
      <c r="XDT1" s="46"/>
      <c r="XDU1" s="46"/>
      <c r="XDV1" s="46"/>
      <c r="XDW1" s="46"/>
      <c r="XDX1" s="46"/>
      <c r="XDY1" s="46"/>
      <c r="XDZ1" s="46"/>
      <c r="XEA1" s="46"/>
      <c r="XEB1" s="46"/>
      <c r="XEC1" s="46"/>
      <c r="XED1" s="46"/>
      <c r="XEE1" s="46"/>
      <c r="XEF1" s="46"/>
      <c r="XEG1" s="46"/>
      <c r="XEH1" s="46"/>
      <c r="XEI1" s="46"/>
      <c r="XEJ1" s="46"/>
      <c r="XEK1" s="46"/>
      <c r="XEL1" s="46"/>
      <c r="XEM1" s="46"/>
      <c r="XEN1" s="46"/>
      <c r="XEO1" s="46"/>
      <c r="XEP1" s="46"/>
      <c r="XEQ1" s="46"/>
      <c r="XER1" s="46"/>
      <c r="XES1" s="46"/>
      <c r="XET1" s="46"/>
      <c r="XEU1" s="46"/>
      <c r="XEV1" s="46"/>
      <c r="XEW1" s="46"/>
      <c r="XEX1" s="46"/>
      <c r="XEY1" s="46"/>
      <c r="XEZ1" s="46"/>
      <c r="XFA1" s="46"/>
      <c r="XFB1" s="46"/>
      <c r="XFC1" s="46"/>
      <c r="XFD1" s="46"/>
    </row>
    <row r="2" s="13" customFormat="1" ht="22.5" customHeight="1" spans="1:7">
      <c r="A2" s="47" t="s">
        <v>1885</v>
      </c>
      <c r="B2" s="47"/>
      <c r="C2" s="47"/>
      <c r="D2" s="47"/>
      <c r="E2" s="47"/>
      <c r="F2" s="47"/>
      <c r="G2" s="47"/>
    </row>
    <row r="3" s="13" customFormat="1" ht="16.5" customHeight="1" spans="1:7">
      <c r="A3" s="48" t="s">
        <v>37</v>
      </c>
      <c r="B3" s="48"/>
      <c r="C3" s="48"/>
      <c r="D3" s="48"/>
      <c r="E3" s="48"/>
      <c r="F3" s="48"/>
      <c r="G3" s="48"/>
    </row>
    <row r="4" s="42" customFormat="1" ht="20" customHeight="1" spans="1:7">
      <c r="A4" s="49" t="s">
        <v>1812</v>
      </c>
      <c r="B4" s="50" t="s">
        <v>39</v>
      </c>
      <c r="C4" s="51"/>
      <c r="D4" s="51"/>
      <c r="E4" s="49" t="s">
        <v>40</v>
      </c>
      <c r="F4" s="49"/>
      <c r="G4" s="49"/>
    </row>
    <row r="5" s="42" customFormat="1" ht="27" customHeight="1" spans="1:7">
      <c r="A5" s="49"/>
      <c r="B5" s="52" t="s">
        <v>1813</v>
      </c>
      <c r="C5" s="53" t="s">
        <v>42</v>
      </c>
      <c r="D5" s="54" t="s">
        <v>43</v>
      </c>
      <c r="E5" s="55" t="s">
        <v>44</v>
      </c>
      <c r="F5" s="56" t="s">
        <v>1494</v>
      </c>
      <c r="G5" s="56" t="s">
        <v>1495</v>
      </c>
    </row>
    <row r="6" ht="25" customHeight="1" spans="1:7">
      <c r="A6" s="57" t="s">
        <v>1847</v>
      </c>
      <c r="B6" s="58">
        <v>100</v>
      </c>
      <c r="C6" s="58">
        <v>50</v>
      </c>
      <c r="D6" s="59">
        <v>50</v>
      </c>
      <c r="E6" s="58">
        <v>217</v>
      </c>
      <c r="F6" s="58">
        <v>167</v>
      </c>
      <c r="G6" s="59">
        <v>334</v>
      </c>
    </row>
    <row r="7" ht="25" customHeight="1" spans="1:7">
      <c r="A7" s="60" t="s">
        <v>1848</v>
      </c>
      <c r="B7" s="58">
        <v>5</v>
      </c>
      <c r="C7" s="58">
        <v>5</v>
      </c>
      <c r="D7" s="59">
        <v>100</v>
      </c>
      <c r="E7" s="58"/>
      <c r="F7" s="61">
        <v>-5</v>
      </c>
      <c r="G7" s="59">
        <v>-100</v>
      </c>
    </row>
    <row r="8" ht="25" customHeight="1" spans="1:7">
      <c r="A8" s="60" t="s">
        <v>1849</v>
      </c>
      <c r="B8" s="61">
        <v>95</v>
      </c>
      <c r="C8" s="61">
        <v>45</v>
      </c>
      <c r="D8" s="62">
        <v>47.3684210526316</v>
      </c>
      <c r="E8" s="61">
        <v>217</v>
      </c>
      <c r="F8" s="61">
        <v>172</v>
      </c>
      <c r="G8" s="62">
        <v>382.222222222222</v>
      </c>
    </row>
    <row r="9" s="42" customFormat="1" ht="25" customHeight="1" spans="1:7">
      <c r="A9" s="63" t="s">
        <v>1879</v>
      </c>
      <c r="B9" s="64">
        <v>100</v>
      </c>
      <c r="C9" s="64">
        <v>288</v>
      </c>
      <c r="D9" s="65">
        <v>288</v>
      </c>
      <c r="E9" s="66">
        <v>337</v>
      </c>
      <c r="F9" s="64">
        <v>237</v>
      </c>
      <c r="G9" s="67">
        <v>237</v>
      </c>
    </row>
    <row r="10" s="42" customFormat="1" ht="25" customHeight="1" spans="1:7">
      <c r="A10" s="68" t="s">
        <v>1384</v>
      </c>
      <c r="B10" s="69"/>
      <c r="C10" s="69">
        <v>71</v>
      </c>
      <c r="D10" s="70">
        <v>0</v>
      </c>
      <c r="E10" s="71">
        <v>120</v>
      </c>
      <c r="F10" s="69">
        <v>120</v>
      </c>
      <c r="G10" s="72">
        <v>0</v>
      </c>
    </row>
    <row r="11" s="42" customFormat="1" ht="25" customHeight="1" spans="1:7">
      <c r="A11" s="68" t="s">
        <v>1389</v>
      </c>
      <c r="B11" s="69">
        <v>100</v>
      </c>
      <c r="C11" s="69">
        <v>217</v>
      </c>
      <c r="D11" s="70">
        <v>217</v>
      </c>
      <c r="E11" s="71">
        <v>217</v>
      </c>
      <c r="F11" s="69">
        <v>117</v>
      </c>
      <c r="G11" s="72">
        <v>117</v>
      </c>
    </row>
  </sheetData>
  <mergeCells count="5">
    <mergeCell ref="A2:G2"/>
    <mergeCell ref="A3:G3"/>
    <mergeCell ref="B4:D4"/>
    <mergeCell ref="E4:G4"/>
    <mergeCell ref="A4:A5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5"/>
  <dimension ref="A1:IS21"/>
  <sheetViews>
    <sheetView showZeros="0" tabSelected="1" zoomScale="90" zoomScaleNormal="90" workbookViewId="0">
      <selection activeCell="B11" sqref="B11"/>
    </sheetView>
  </sheetViews>
  <sheetFormatPr defaultColWidth="8.25" defaultRowHeight="41.25" customHeight="1"/>
  <cols>
    <col min="1" max="1" width="37.3583333333333" style="13" customWidth="1"/>
    <col min="2" max="2" width="11.575" style="13" customWidth="1"/>
    <col min="3" max="3" width="10.775" style="13" customWidth="1"/>
    <col min="4" max="4" width="11.25" style="13" customWidth="1"/>
    <col min="5" max="5" width="12.6083333333333" style="13" customWidth="1"/>
    <col min="6" max="6" width="11.6916666666667" style="13" customWidth="1"/>
    <col min="7" max="7" width="15.8166666666667" style="13" customWidth="1"/>
    <col min="8" max="16384" width="8.25" style="13"/>
  </cols>
  <sheetData>
    <row r="1" s="13" customFormat="1" ht="18.75" customHeight="1" spans="1:1">
      <c r="A1" s="14" t="s">
        <v>1886</v>
      </c>
    </row>
    <row r="2" s="13" customFormat="1" customHeight="1" spans="1:253">
      <c r="A2" s="15" t="s">
        <v>1887</v>
      </c>
      <c r="B2" s="15"/>
      <c r="C2" s="15"/>
      <c r="D2" s="15"/>
      <c r="E2" s="15"/>
      <c r="F2" s="15"/>
      <c r="G2" s="15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</row>
    <row r="3" s="13" customFormat="1" ht="18.75" customHeight="1" spans="1:253">
      <c r="A3" s="17"/>
      <c r="B3" s="18"/>
      <c r="C3" s="18"/>
      <c r="D3" s="19"/>
      <c r="E3" s="17"/>
      <c r="F3" s="20" t="s">
        <v>37</v>
      </c>
      <c r="G3" s="20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</row>
    <row r="4" s="13" customFormat="1" ht="21" customHeight="1" spans="1:253">
      <c r="A4" s="22" t="s">
        <v>38</v>
      </c>
      <c r="B4" s="23" t="s">
        <v>39</v>
      </c>
      <c r="C4" s="24"/>
      <c r="D4" s="24"/>
      <c r="E4" s="23" t="s">
        <v>40</v>
      </c>
      <c r="F4" s="24"/>
      <c r="G4" s="25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</row>
    <row r="5" s="13" customFormat="1" ht="21" customHeight="1" spans="1:253">
      <c r="A5" s="26"/>
      <c r="B5" s="22" t="s">
        <v>41</v>
      </c>
      <c r="C5" s="22" t="s">
        <v>42</v>
      </c>
      <c r="D5" s="27" t="s">
        <v>43</v>
      </c>
      <c r="E5" s="22" t="s">
        <v>44</v>
      </c>
      <c r="F5" s="23" t="s">
        <v>45</v>
      </c>
      <c r="G5" s="25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</row>
    <row r="6" s="13" customFormat="1" ht="21" customHeight="1" spans="1:253">
      <c r="A6" s="28"/>
      <c r="B6" s="28"/>
      <c r="C6" s="28"/>
      <c r="D6" s="29"/>
      <c r="E6" s="28"/>
      <c r="F6" s="30" t="s">
        <v>50</v>
      </c>
      <c r="G6" s="31" t="s">
        <v>151</v>
      </c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</row>
    <row r="7" s="13" customFormat="1" ht="27" customHeight="1" spans="1:253">
      <c r="A7" s="32" t="s">
        <v>1888</v>
      </c>
      <c r="B7" s="33">
        <f>B8+B14</f>
        <v>50800</v>
      </c>
      <c r="C7" s="33">
        <f>C8+C14</f>
        <v>54184</v>
      </c>
      <c r="D7" s="34">
        <f t="shared" ref="D7:D12" si="0">C7/B7*100</f>
        <v>106.661417322835</v>
      </c>
      <c r="E7" s="33">
        <f>E8+E14</f>
        <v>58833</v>
      </c>
      <c r="F7" s="33">
        <f t="shared" ref="F7:F21" si="1">E7-C7</f>
        <v>4649</v>
      </c>
      <c r="G7" s="35">
        <f t="shared" ref="G7:G17" si="2">F7/C7*100</f>
        <v>8.5800236232098</v>
      </c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  <c r="HB7" s="41"/>
      <c r="HC7" s="41"/>
      <c r="HD7" s="41"/>
      <c r="HE7" s="41"/>
      <c r="HF7" s="41"/>
      <c r="HG7" s="41"/>
      <c r="HH7" s="41"/>
      <c r="HI7" s="41"/>
      <c r="HJ7" s="41"/>
      <c r="HK7" s="41"/>
      <c r="HL7" s="41"/>
      <c r="HM7" s="41"/>
      <c r="HN7" s="41"/>
      <c r="HO7" s="41"/>
      <c r="HP7" s="41"/>
      <c r="HQ7" s="41"/>
      <c r="HR7" s="41"/>
      <c r="HS7" s="41"/>
      <c r="HT7" s="41"/>
      <c r="HU7" s="41"/>
      <c r="HV7" s="41"/>
      <c r="HW7" s="41"/>
      <c r="HX7" s="41"/>
      <c r="HY7" s="41"/>
      <c r="HZ7" s="41"/>
      <c r="IA7" s="41"/>
      <c r="IB7" s="41"/>
      <c r="IC7" s="41"/>
      <c r="ID7" s="41"/>
      <c r="IE7" s="41"/>
      <c r="IF7" s="41"/>
      <c r="IG7" s="41"/>
      <c r="IH7" s="41"/>
      <c r="II7" s="41"/>
      <c r="IJ7" s="41"/>
      <c r="IK7" s="41"/>
      <c r="IL7" s="41"/>
      <c r="IM7" s="41"/>
      <c r="IN7" s="41"/>
      <c r="IO7" s="41"/>
      <c r="IP7" s="41"/>
      <c r="IQ7" s="41"/>
      <c r="IR7" s="41"/>
      <c r="IS7" s="41"/>
    </row>
    <row r="8" s="13" customFormat="1" ht="27" customHeight="1" spans="1:253">
      <c r="A8" s="37" t="s">
        <v>1889</v>
      </c>
      <c r="B8" s="38">
        <f>SUM(B9:B13)</f>
        <v>34350</v>
      </c>
      <c r="C8" s="38">
        <f>SUM(C9:C13)</f>
        <v>33310</v>
      </c>
      <c r="D8" s="34">
        <f t="shared" si="0"/>
        <v>96.9723435225619</v>
      </c>
      <c r="E8" s="38">
        <f>SUM(E9:E13)</f>
        <v>35949</v>
      </c>
      <c r="F8" s="33">
        <f t="shared" si="1"/>
        <v>2639</v>
      </c>
      <c r="G8" s="35">
        <f t="shared" si="2"/>
        <v>7.92254578204743</v>
      </c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</row>
    <row r="9" s="13" customFormat="1" ht="27" customHeight="1" spans="1:253">
      <c r="A9" s="37" t="s">
        <v>1890</v>
      </c>
      <c r="B9" s="38">
        <v>16540</v>
      </c>
      <c r="C9" s="38">
        <v>17830</v>
      </c>
      <c r="D9" s="34">
        <f t="shared" si="0"/>
        <v>107.799274486094</v>
      </c>
      <c r="E9" s="38">
        <v>16987</v>
      </c>
      <c r="F9" s="33">
        <f t="shared" si="1"/>
        <v>-843</v>
      </c>
      <c r="G9" s="35">
        <f t="shared" si="2"/>
        <v>-4.7279865395401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</row>
    <row r="10" s="13" customFormat="1" ht="27" customHeight="1" spans="1:253">
      <c r="A10" s="39" t="s">
        <v>1891</v>
      </c>
      <c r="B10" s="38">
        <v>17588</v>
      </c>
      <c r="C10" s="38">
        <v>15213</v>
      </c>
      <c r="D10" s="34">
        <f t="shared" si="0"/>
        <v>86.496474869229</v>
      </c>
      <c r="E10" s="38">
        <v>18695</v>
      </c>
      <c r="F10" s="33">
        <f t="shared" si="1"/>
        <v>3482</v>
      </c>
      <c r="G10" s="35">
        <f t="shared" si="2"/>
        <v>22.8883192006836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</row>
    <row r="11" s="13" customFormat="1" ht="27" customHeight="1" spans="1:253">
      <c r="A11" s="39" t="s">
        <v>1892</v>
      </c>
      <c r="B11" s="38">
        <v>20</v>
      </c>
      <c r="C11" s="38">
        <v>14</v>
      </c>
      <c r="D11" s="34">
        <f t="shared" si="0"/>
        <v>70</v>
      </c>
      <c r="E11" s="38">
        <v>14</v>
      </c>
      <c r="F11" s="33">
        <f t="shared" si="1"/>
        <v>0</v>
      </c>
      <c r="G11" s="35">
        <f t="shared" si="2"/>
        <v>0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</row>
    <row r="12" s="13" customFormat="1" ht="27" customHeight="1" spans="1:253">
      <c r="A12" s="39" t="s">
        <v>1893</v>
      </c>
      <c r="B12" s="38">
        <v>200</v>
      </c>
      <c r="C12" s="38">
        <v>250</v>
      </c>
      <c r="D12" s="34">
        <f t="shared" si="0"/>
        <v>125</v>
      </c>
      <c r="E12" s="38">
        <v>250</v>
      </c>
      <c r="F12" s="33">
        <f t="shared" si="1"/>
        <v>0</v>
      </c>
      <c r="G12" s="35">
        <f t="shared" si="2"/>
        <v>0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</row>
    <row r="13" s="13" customFormat="1" ht="27" customHeight="1" spans="1:253">
      <c r="A13" s="39" t="s">
        <v>1894</v>
      </c>
      <c r="B13" s="38">
        <v>2</v>
      </c>
      <c r="C13" s="38">
        <v>3</v>
      </c>
      <c r="D13" s="34"/>
      <c r="E13" s="38">
        <v>3</v>
      </c>
      <c r="F13" s="33">
        <f t="shared" si="1"/>
        <v>0</v>
      </c>
      <c r="G13" s="35">
        <f t="shared" si="2"/>
        <v>0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</row>
    <row r="14" s="13" customFormat="1" ht="27" customHeight="1" spans="1:253">
      <c r="A14" s="37" t="s">
        <v>1895</v>
      </c>
      <c r="B14" s="38">
        <f>SUM(B15:B21)</f>
        <v>16450</v>
      </c>
      <c r="C14" s="38">
        <f>SUM(C15:C21)</f>
        <v>20874</v>
      </c>
      <c r="D14" s="34">
        <f t="shared" ref="D14:D17" si="3">C14/B14*100</f>
        <v>126.893617021277</v>
      </c>
      <c r="E14" s="38">
        <f>SUM(E15:E21)</f>
        <v>22884</v>
      </c>
      <c r="F14" s="33">
        <f t="shared" si="1"/>
        <v>2010</v>
      </c>
      <c r="G14" s="35">
        <f t="shared" si="2"/>
        <v>9.62920379419374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</row>
    <row r="15" s="13" customFormat="1" ht="27" customHeight="1" spans="1:253">
      <c r="A15" s="37" t="s">
        <v>1890</v>
      </c>
      <c r="B15" s="38">
        <v>5450</v>
      </c>
      <c r="C15" s="38">
        <v>8300</v>
      </c>
      <c r="D15" s="34">
        <f t="shared" si="3"/>
        <v>152.293577981651</v>
      </c>
      <c r="E15" s="38">
        <v>8576</v>
      </c>
      <c r="F15" s="33">
        <f t="shared" si="1"/>
        <v>276</v>
      </c>
      <c r="G15" s="35">
        <f t="shared" si="2"/>
        <v>3.32530120481928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</row>
    <row r="16" s="13" customFormat="1" ht="27" customHeight="1" spans="1:253">
      <c r="A16" s="39" t="s">
        <v>1891</v>
      </c>
      <c r="B16" s="38">
        <v>10267</v>
      </c>
      <c r="C16" s="38">
        <v>10705</v>
      </c>
      <c r="D16" s="34">
        <f t="shared" si="3"/>
        <v>104.266095256648</v>
      </c>
      <c r="E16" s="38">
        <v>12338</v>
      </c>
      <c r="F16" s="33">
        <f t="shared" si="1"/>
        <v>1633</v>
      </c>
      <c r="G16" s="35">
        <f t="shared" si="2"/>
        <v>15.2545539467539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</row>
    <row r="17" s="13" customFormat="1" ht="27" customHeight="1" spans="1:253">
      <c r="A17" s="39" t="s">
        <v>1892</v>
      </c>
      <c r="B17" s="38">
        <v>175</v>
      </c>
      <c r="C17" s="38">
        <v>230</v>
      </c>
      <c r="D17" s="34">
        <f t="shared" si="3"/>
        <v>131.428571428571</v>
      </c>
      <c r="E17" s="38">
        <v>150</v>
      </c>
      <c r="F17" s="33">
        <f t="shared" si="1"/>
        <v>-80</v>
      </c>
      <c r="G17" s="35">
        <f t="shared" si="2"/>
        <v>-34.7826086956522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</row>
    <row r="18" s="13" customFormat="1" ht="27" customHeight="1" spans="1:253">
      <c r="A18" s="39" t="s">
        <v>1896</v>
      </c>
      <c r="B18" s="38"/>
      <c r="C18" s="38"/>
      <c r="D18" s="34"/>
      <c r="E18" s="38"/>
      <c r="F18" s="33">
        <f t="shared" si="1"/>
        <v>0</v>
      </c>
      <c r="G18" s="35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</row>
    <row r="19" s="13" customFormat="1" ht="27" customHeight="1" spans="1:253">
      <c r="A19" s="39" t="s">
        <v>1897</v>
      </c>
      <c r="B19" s="38">
        <v>554</v>
      </c>
      <c r="C19" s="38">
        <v>535</v>
      </c>
      <c r="D19" s="34">
        <f>C19/B19*100</f>
        <v>96.5703971119134</v>
      </c>
      <c r="E19" s="38">
        <v>716</v>
      </c>
      <c r="F19" s="33">
        <f t="shared" si="1"/>
        <v>181</v>
      </c>
      <c r="G19" s="35">
        <f>F19/C19*100</f>
        <v>33.8317757009346</v>
      </c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</row>
    <row r="20" s="13" customFormat="1" ht="27" customHeight="1" spans="1:253">
      <c r="A20" s="39" t="s">
        <v>1893</v>
      </c>
      <c r="B20" s="38">
        <v>4</v>
      </c>
      <c r="C20" s="38">
        <v>4</v>
      </c>
      <c r="D20" s="34">
        <f>C20/B20*100</f>
        <v>100</v>
      </c>
      <c r="E20" s="38">
        <v>4</v>
      </c>
      <c r="F20" s="33">
        <f t="shared" si="1"/>
        <v>0</v>
      </c>
      <c r="G20" s="35">
        <f>F20/C20*100</f>
        <v>0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</row>
    <row r="21" s="13" customFormat="1" ht="27" customHeight="1" spans="1:253">
      <c r="A21" s="39" t="s">
        <v>1894</v>
      </c>
      <c r="B21" s="38"/>
      <c r="C21" s="38">
        <v>1100</v>
      </c>
      <c r="D21" s="34"/>
      <c r="E21" s="38">
        <v>1100</v>
      </c>
      <c r="F21" s="33">
        <f t="shared" si="1"/>
        <v>0</v>
      </c>
      <c r="G21" s="35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</row>
  </sheetData>
  <mergeCells count="10">
    <mergeCell ref="A2:G2"/>
    <mergeCell ref="F3:G3"/>
    <mergeCell ref="B4:D4"/>
    <mergeCell ref="E4:G4"/>
    <mergeCell ref="F5:G5"/>
    <mergeCell ref="A4:A6"/>
    <mergeCell ref="B5:B6"/>
    <mergeCell ref="C5:C6"/>
    <mergeCell ref="D5:D6"/>
    <mergeCell ref="E5:E6"/>
  </mergeCells>
  <printOptions horizontalCentered="1"/>
  <pageMargins left="0.590277777777778" right="0.590277777777778" top="0.275" bottom="0.393055555555556" header="0.236111111111111" footer="0.236111111111111"/>
  <pageSetup paperSize="9" orientation="landscape" horizontalDpi="600"/>
  <headerFooter alignWithMargins="0">
    <oddFooter>&amp;C第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6"/>
  <dimension ref="A1:IS23"/>
  <sheetViews>
    <sheetView zoomScale="90" zoomScaleNormal="90" workbookViewId="0">
      <selection activeCell="E28" sqref="E28"/>
    </sheetView>
  </sheetViews>
  <sheetFormatPr defaultColWidth="8.25" defaultRowHeight="41.25" customHeight="1"/>
  <cols>
    <col min="1" max="1" width="37.3583333333333" style="13" customWidth="1"/>
    <col min="2" max="2" width="11.575" style="13" customWidth="1"/>
    <col min="3" max="3" width="10.775" style="13" customWidth="1"/>
    <col min="4" max="4" width="11.25" style="13" customWidth="1"/>
    <col min="5" max="5" width="12.6083333333333" style="13" customWidth="1"/>
    <col min="6" max="6" width="11.6916666666667" style="13" customWidth="1"/>
    <col min="7" max="7" width="15.8166666666667" style="13" customWidth="1"/>
    <col min="8" max="16384" width="8.25" style="13"/>
  </cols>
  <sheetData>
    <row r="1" s="13" customFormat="1" ht="18.75" customHeight="1" spans="1:1">
      <c r="A1" s="14" t="s">
        <v>1898</v>
      </c>
    </row>
    <row r="2" s="13" customFormat="1" customHeight="1" spans="1:253">
      <c r="A2" s="15" t="s">
        <v>1899</v>
      </c>
      <c r="B2" s="15"/>
      <c r="C2" s="15"/>
      <c r="D2" s="15"/>
      <c r="E2" s="15"/>
      <c r="F2" s="15"/>
      <c r="G2" s="15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</row>
    <row r="3" s="13" customFormat="1" ht="18.75" customHeight="1" spans="1:253">
      <c r="A3" s="17"/>
      <c r="B3" s="18"/>
      <c r="C3" s="18"/>
      <c r="D3" s="19"/>
      <c r="E3" s="17"/>
      <c r="F3" s="20" t="s">
        <v>37</v>
      </c>
      <c r="G3" s="20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</row>
    <row r="4" s="13" customFormat="1" ht="21" customHeight="1" spans="1:253">
      <c r="A4" s="22" t="s">
        <v>38</v>
      </c>
      <c r="B4" s="23" t="s">
        <v>39</v>
      </c>
      <c r="C4" s="24"/>
      <c r="D4" s="24"/>
      <c r="E4" s="23" t="s">
        <v>40</v>
      </c>
      <c r="F4" s="24"/>
      <c r="G4" s="25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</row>
    <row r="5" s="13" customFormat="1" ht="21" customHeight="1" spans="1:253">
      <c r="A5" s="26"/>
      <c r="B5" s="22" t="s">
        <v>41</v>
      </c>
      <c r="C5" s="22" t="s">
        <v>42</v>
      </c>
      <c r="D5" s="27" t="s">
        <v>43</v>
      </c>
      <c r="E5" s="22" t="s">
        <v>44</v>
      </c>
      <c r="F5" s="23" t="s">
        <v>45</v>
      </c>
      <c r="G5" s="25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</row>
    <row r="6" s="13" customFormat="1" ht="21" customHeight="1" spans="1:253">
      <c r="A6" s="28"/>
      <c r="B6" s="28"/>
      <c r="C6" s="28"/>
      <c r="D6" s="29"/>
      <c r="E6" s="28"/>
      <c r="F6" s="30" t="s">
        <v>50</v>
      </c>
      <c r="G6" s="31" t="s">
        <v>151</v>
      </c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</row>
    <row r="7" s="13" customFormat="1" ht="24" customHeight="1" spans="1:253">
      <c r="A7" s="32" t="s">
        <v>1900</v>
      </c>
      <c r="B7" s="33">
        <v>45911</v>
      </c>
      <c r="C7" s="33">
        <v>44940</v>
      </c>
      <c r="D7" s="34">
        <v>97.8850384439459</v>
      </c>
      <c r="E7" s="33">
        <v>50229</v>
      </c>
      <c r="F7" s="33">
        <v>5289</v>
      </c>
      <c r="G7" s="35">
        <v>11.7690253671562</v>
      </c>
      <c r="H7" s="36"/>
      <c r="I7" s="36"/>
      <c r="J7" s="36"/>
      <c r="K7" s="36"/>
      <c r="L7" s="36"/>
      <c r="M7" s="36"/>
      <c r="N7" s="36"/>
      <c r="O7" s="36"/>
      <c r="P7" s="36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</row>
    <row r="8" s="13" customFormat="1" ht="24" customHeight="1" spans="1:253">
      <c r="A8" s="37" t="s">
        <v>1901</v>
      </c>
      <c r="B8" s="38">
        <v>34350</v>
      </c>
      <c r="C8" s="38">
        <v>33310</v>
      </c>
      <c r="D8" s="34">
        <v>96.9723435225619</v>
      </c>
      <c r="E8" s="38">
        <v>35949</v>
      </c>
      <c r="F8" s="33">
        <v>2639</v>
      </c>
      <c r="G8" s="35">
        <v>7.92254578204743</v>
      </c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</row>
    <row r="9" s="13" customFormat="1" ht="24" customHeight="1" spans="1:253">
      <c r="A9" s="37" t="s">
        <v>1902</v>
      </c>
      <c r="B9" s="38">
        <v>34314</v>
      </c>
      <c r="C9" s="38">
        <v>33267</v>
      </c>
      <c r="D9" s="34">
        <v>96.9487672670047</v>
      </c>
      <c r="E9" s="38">
        <v>35906</v>
      </c>
      <c r="F9" s="33">
        <v>2639</v>
      </c>
      <c r="G9" s="35">
        <v>7.93278624462681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</row>
    <row r="10" s="13" customFormat="1" ht="24" customHeight="1" spans="1:253">
      <c r="A10" s="37" t="s">
        <v>1903</v>
      </c>
      <c r="B10" s="38">
        <v>30</v>
      </c>
      <c r="C10" s="38">
        <v>30</v>
      </c>
      <c r="D10" s="34">
        <v>100</v>
      </c>
      <c r="E10" s="38">
        <v>30</v>
      </c>
      <c r="F10" s="33">
        <v>0</v>
      </c>
      <c r="G10" s="35">
        <v>0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</row>
    <row r="11" s="13" customFormat="1" ht="24" customHeight="1" spans="1:253">
      <c r="A11" s="39" t="s">
        <v>1904</v>
      </c>
      <c r="B11" s="38">
        <v>6</v>
      </c>
      <c r="C11" s="38">
        <v>13</v>
      </c>
      <c r="D11" s="34">
        <v>216.666666666667</v>
      </c>
      <c r="E11" s="38">
        <v>13</v>
      </c>
      <c r="F11" s="33"/>
      <c r="G11" s="35">
        <v>0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</row>
    <row r="12" s="13" customFormat="1" ht="24" customHeight="1" spans="1:253">
      <c r="A12" s="37" t="s">
        <v>1905</v>
      </c>
      <c r="B12" s="38">
        <v>11561</v>
      </c>
      <c r="C12" s="38">
        <v>11630</v>
      </c>
      <c r="D12" s="34">
        <v>100.596834183894</v>
      </c>
      <c r="E12" s="38">
        <v>14280</v>
      </c>
      <c r="F12" s="33">
        <v>2650</v>
      </c>
      <c r="G12" s="35">
        <v>22.7858985382631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</row>
    <row r="13" s="13" customFormat="1" ht="24" customHeight="1" spans="1:253">
      <c r="A13" s="37" t="s">
        <v>1906</v>
      </c>
      <c r="B13" s="38">
        <v>9909</v>
      </c>
      <c r="C13" s="38">
        <v>10000</v>
      </c>
      <c r="D13" s="34">
        <v>100.918357049147</v>
      </c>
      <c r="E13" s="38">
        <v>11982</v>
      </c>
      <c r="F13" s="33">
        <v>1982</v>
      </c>
      <c r="G13" s="35">
        <v>19.82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</row>
    <row r="14" s="13" customFormat="1" ht="24" customHeight="1" spans="1:253">
      <c r="A14" s="39" t="s">
        <v>1907</v>
      </c>
      <c r="B14" s="38">
        <v>1528</v>
      </c>
      <c r="C14" s="38">
        <v>1500</v>
      </c>
      <c r="D14" s="34">
        <v>98.1675392670157</v>
      </c>
      <c r="E14" s="38">
        <v>2184</v>
      </c>
      <c r="F14" s="33">
        <v>684</v>
      </c>
      <c r="G14" s="35">
        <v>45.6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</row>
    <row r="15" s="13" customFormat="1" ht="24" customHeight="1" spans="1:253">
      <c r="A15" s="39" t="s">
        <v>1908</v>
      </c>
      <c r="B15" s="38">
        <v>120</v>
      </c>
      <c r="C15" s="38">
        <v>110</v>
      </c>
      <c r="D15" s="34">
        <v>91.6666666666667</v>
      </c>
      <c r="E15" s="38">
        <v>110</v>
      </c>
      <c r="F15" s="33">
        <v>0</v>
      </c>
      <c r="G15" s="35">
        <v>0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</row>
    <row r="16" s="13" customFormat="1" ht="24" customHeight="1" spans="1:253">
      <c r="A16" s="39" t="s">
        <v>1903</v>
      </c>
      <c r="B16" s="38">
        <v>4</v>
      </c>
      <c r="C16" s="38">
        <v>20</v>
      </c>
      <c r="D16" s="34">
        <v>500</v>
      </c>
      <c r="E16" s="38">
        <v>4</v>
      </c>
      <c r="F16" s="33">
        <v>-16</v>
      </c>
      <c r="G16" s="35">
        <v>-80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</row>
    <row r="17" s="13" customFormat="1" ht="24" customHeight="1" spans="1:253">
      <c r="A17" s="39" t="s">
        <v>1904</v>
      </c>
      <c r="B17" s="38"/>
      <c r="C17" s="38"/>
      <c r="D17" s="34"/>
      <c r="E17" s="38"/>
      <c r="F17" s="33">
        <v>0</v>
      </c>
      <c r="G17" s="35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</row>
    <row r="18" s="13" customFormat="1" ht="24" customHeight="1" spans="1:253">
      <c r="A18" s="32" t="s">
        <v>1909</v>
      </c>
      <c r="B18" s="33">
        <v>4889</v>
      </c>
      <c r="C18" s="33">
        <v>9244</v>
      </c>
      <c r="D18" s="34">
        <v>189.077520965433</v>
      </c>
      <c r="E18" s="33">
        <v>8604</v>
      </c>
      <c r="F18" s="33">
        <v>-640</v>
      </c>
      <c r="G18" s="35">
        <v>-6.92340977931631</v>
      </c>
      <c r="H18" s="40"/>
      <c r="I18" s="40"/>
      <c r="J18" s="40"/>
      <c r="K18" s="40"/>
      <c r="L18" s="40"/>
      <c r="M18" s="40"/>
      <c r="N18" s="40"/>
      <c r="O18" s="40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</row>
    <row r="19" s="13" customFormat="1" ht="24" customHeight="1" spans="1:253">
      <c r="A19" s="30" t="s">
        <v>1910</v>
      </c>
      <c r="B19" s="33">
        <v>38997</v>
      </c>
      <c r="C19" s="33">
        <v>42666</v>
      </c>
      <c r="D19" s="34">
        <v>109.408416032002</v>
      </c>
      <c r="E19" s="33">
        <v>51270</v>
      </c>
      <c r="F19" s="33">
        <v>8604</v>
      </c>
      <c r="G19" s="35">
        <v>20.165940092814</v>
      </c>
      <c r="H19" s="40"/>
      <c r="I19" s="40"/>
      <c r="J19" s="40"/>
      <c r="K19" s="40"/>
      <c r="L19" s="40"/>
      <c r="M19" s="40"/>
      <c r="N19" s="40"/>
      <c r="O19" s="40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</row>
    <row r="20" s="13" customFormat="1" ht="24" customHeight="1" spans="1:253">
      <c r="A20" s="37" t="s">
        <v>1911</v>
      </c>
      <c r="B20" s="38">
        <v>0</v>
      </c>
      <c r="C20" s="38">
        <v>0</v>
      </c>
      <c r="D20" s="34"/>
      <c r="E20" s="38">
        <v>0</v>
      </c>
      <c r="F20" s="33">
        <v>0</v>
      </c>
      <c r="G20" s="35"/>
      <c r="H20" s="40"/>
      <c r="I20" s="40"/>
      <c r="J20" s="40"/>
      <c r="K20" s="40"/>
      <c r="L20" s="40"/>
      <c r="M20" s="40"/>
      <c r="N20" s="40"/>
      <c r="O20" s="40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</row>
    <row r="21" s="13" customFormat="1" ht="24" customHeight="1" spans="1:253">
      <c r="A21" s="39" t="s">
        <v>1912</v>
      </c>
      <c r="B21" s="38">
        <v>987</v>
      </c>
      <c r="C21" s="38">
        <v>845</v>
      </c>
      <c r="D21" s="34">
        <v>85.612968591692</v>
      </c>
      <c r="E21" s="38">
        <v>845</v>
      </c>
      <c r="F21" s="33">
        <v>0</v>
      </c>
      <c r="G21" s="35">
        <v>0</v>
      </c>
      <c r="H21" s="40"/>
      <c r="I21" s="40"/>
      <c r="J21" s="40"/>
      <c r="K21" s="40"/>
      <c r="L21" s="40"/>
      <c r="M21" s="40"/>
      <c r="N21" s="40"/>
      <c r="O21" s="40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</row>
    <row r="22" s="13" customFormat="1" ht="24" customHeight="1" spans="1:253">
      <c r="A22" s="37" t="s">
        <v>1913</v>
      </c>
      <c r="B22" s="38">
        <v>4889</v>
      </c>
      <c r="C22" s="38">
        <v>9244</v>
      </c>
      <c r="D22" s="34">
        <v>189.077520965433</v>
      </c>
      <c r="E22" s="38">
        <v>8604</v>
      </c>
      <c r="F22" s="33">
        <v>-640</v>
      </c>
      <c r="G22" s="35">
        <v>-6.92340977931631</v>
      </c>
      <c r="H22" s="40"/>
      <c r="I22" s="40"/>
      <c r="J22" s="40"/>
      <c r="K22" s="40"/>
      <c r="L22" s="40"/>
      <c r="M22" s="40"/>
      <c r="N22" s="40"/>
      <c r="O22" s="40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</row>
    <row r="23" s="13" customFormat="1" ht="24" customHeight="1" spans="1:253">
      <c r="A23" s="39" t="s">
        <v>1914</v>
      </c>
      <c r="B23" s="38">
        <v>38010</v>
      </c>
      <c r="C23" s="38">
        <v>41821</v>
      </c>
      <c r="D23" s="34">
        <v>110.026308866088</v>
      </c>
      <c r="E23" s="38">
        <v>50425</v>
      </c>
      <c r="F23" s="33">
        <v>8604</v>
      </c>
      <c r="G23" s="35">
        <v>20.5733961406949</v>
      </c>
      <c r="H23" s="40"/>
      <c r="I23" s="40"/>
      <c r="J23" s="40"/>
      <c r="K23" s="40"/>
      <c r="L23" s="40"/>
      <c r="M23" s="40"/>
      <c r="N23" s="40"/>
      <c r="O23" s="40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</row>
  </sheetData>
  <mergeCells count="10">
    <mergeCell ref="A2:G2"/>
    <mergeCell ref="F3:G3"/>
    <mergeCell ref="B4:D4"/>
    <mergeCell ref="E4:G4"/>
    <mergeCell ref="F5:G5"/>
    <mergeCell ref="A4:A6"/>
    <mergeCell ref="B5:B6"/>
    <mergeCell ref="C5:C6"/>
    <mergeCell ref="D5:D6"/>
    <mergeCell ref="E5:E6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7"/>
  <dimension ref="A1:C25"/>
  <sheetViews>
    <sheetView showZeros="0" zoomScale="90" zoomScaleNormal="90" workbookViewId="0">
      <selection activeCell="D16" sqref="D16"/>
    </sheetView>
  </sheetViews>
  <sheetFormatPr defaultColWidth="8.75" defaultRowHeight="14.25" outlineLevelCol="2"/>
  <cols>
    <col min="1" max="1" width="63.25" style="1" customWidth="1"/>
    <col min="2" max="2" width="26.125" style="1" customWidth="1"/>
    <col min="3" max="3" width="14.25" style="1" customWidth="1"/>
    <col min="4" max="31" width="9" style="1"/>
    <col min="32" max="16384" width="8.75" style="1"/>
  </cols>
  <sheetData>
    <row r="1" s="1" customFormat="1" spans="1:1">
      <c r="A1" s="4" t="s">
        <v>1915</v>
      </c>
    </row>
    <row r="2" s="1" customFormat="1" ht="28.5" customHeight="1" spans="1:2">
      <c r="A2" s="5" t="s">
        <v>1916</v>
      </c>
      <c r="B2" s="5"/>
    </row>
    <row r="3" s="1" customFormat="1" ht="20.1" customHeight="1" spans="1:2">
      <c r="A3" s="6"/>
      <c r="B3" s="7" t="s">
        <v>37</v>
      </c>
    </row>
    <row r="4" s="1" customFormat="1" ht="25" customHeight="1" spans="1:2">
      <c r="A4" s="8" t="s">
        <v>38</v>
      </c>
      <c r="B4" s="8" t="s">
        <v>50</v>
      </c>
    </row>
    <row r="5" s="2" customFormat="1" ht="25" customHeight="1" spans="1:2">
      <c r="A5" s="9" t="s">
        <v>1917</v>
      </c>
      <c r="B5" s="10">
        <f>SUM(B6,B8)</f>
        <v>208233.9</v>
      </c>
    </row>
    <row r="6" s="1" customFormat="1" ht="25" customHeight="1" spans="1:3">
      <c r="A6" s="11" t="s">
        <v>1918</v>
      </c>
      <c r="B6" s="12">
        <f>19291.1+4794+35+652.8</f>
        <v>24772.9</v>
      </c>
      <c r="C6" s="2"/>
    </row>
    <row r="7" s="3" customFormat="1" ht="25" customHeight="1" spans="1:3">
      <c r="A7" s="11" t="s">
        <v>1919</v>
      </c>
      <c r="B7" s="12">
        <v>13500</v>
      </c>
      <c r="C7" s="1"/>
    </row>
    <row r="8" s="2" customFormat="1" ht="25" customHeight="1" spans="1:3">
      <c r="A8" s="11" t="s">
        <v>1920</v>
      </c>
      <c r="B8" s="12">
        <f>182461+1000</f>
        <v>183461</v>
      </c>
      <c r="C8" s="1"/>
    </row>
    <row r="9" s="1" customFormat="1" ht="25" customHeight="1" spans="1:2">
      <c r="A9" s="11" t="s">
        <v>1919</v>
      </c>
      <c r="B9" s="12">
        <v>70673</v>
      </c>
    </row>
    <row r="10" s="3" customFormat="1" ht="25" customHeight="1" spans="1:2">
      <c r="A10" s="9" t="s">
        <v>1921</v>
      </c>
      <c r="B10" s="10">
        <f>SUM(B11:B12)</f>
        <v>90567</v>
      </c>
    </row>
    <row r="11" s="2" customFormat="1" ht="25" customHeight="1" spans="1:2">
      <c r="A11" s="11" t="s">
        <v>1918</v>
      </c>
      <c r="B11" s="12">
        <v>19794</v>
      </c>
    </row>
    <row r="12" s="1" customFormat="1" ht="25" customHeight="1" spans="1:2">
      <c r="A12" s="11" t="s">
        <v>1920</v>
      </c>
      <c r="B12" s="12">
        <v>70773</v>
      </c>
    </row>
    <row r="13" s="3" customFormat="1" ht="25" customHeight="1" spans="1:2">
      <c r="A13" s="9" t="s">
        <v>1922</v>
      </c>
      <c r="B13" s="10">
        <f>SUM(B14:B15)</f>
        <v>7695.88</v>
      </c>
    </row>
    <row r="14" s="2" customFormat="1" ht="25" customHeight="1" spans="1:2">
      <c r="A14" s="11" t="s">
        <v>1918</v>
      </c>
      <c r="B14" s="12">
        <v>3842.88</v>
      </c>
    </row>
    <row r="15" s="1" customFormat="1" ht="25" customHeight="1" spans="1:2">
      <c r="A15" s="11" t="s">
        <v>1920</v>
      </c>
      <c r="B15" s="12">
        <v>3853</v>
      </c>
    </row>
    <row r="16" s="1" customFormat="1" ht="25" customHeight="1" spans="1:2">
      <c r="A16" s="9" t="s">
        <v>1923</v>
      </c>
      <c r="B16" s="10">
        <f>SUM(B17,B20)</f>
        <v>11980</v>
      </c>
    </row>
    <row r="17" s="1" customFormat="1" ht="25" customHeight="1" spans="1:2">
      <c r="A17" s="11" t="s">
        <v>1918</v>
      </c>
      <c r="B17" s="12">
        <v>11980</v>
      </c>
    </row>
    <row r="18" s="2" customFormat="1" ht="25" customHeight="1" spans="1:2">
      <c r="A18" s="11" t="s">
        <v>1919</v>
      </c>
      <c r="B18" s="12">
        <v>10700</v>
      </c>
    </row>
    <row r="19" s="1" customFormat="1" ht="25" customHeight="1" spans="1:2">
      <c r="A19" s="11" t="s">
        <v>1924</v>
      </c>
      <c r="B19" s="12">
        <v>1280</v>
      </c>
    </row>
    <row r="20" s="1" customFormat="1" ht="25" customHeight="1" spans="1:2">
      <c r="A20" s="11" t="s">
        <v>1920</v>
      </c>
      <c r="B20" s="12"/>
    </row>
    <row r="21" s="1" customFormat="1" ht="25" customHeight="1" spans="1:2">
      <c r="A21" s="11" t="s">
        <v>1919</v>
      </c>
      <c r="B21" s="12"/>
    </row>
    <row r="22" ht="25" customHeight="1" spans="1:2">
      <c r="A22" s="11" t="s">
        <v>1924</v>
      </c>
      <c r="B22" s="12"/>
    </row>
    <row r="23" ht="25" customHeight="1" spans="1:2">
      <c r="A23" s="9" t="s">
        <v>1925</v>
      </c>
      <c r="B23" s="10">
        <f>SUM(B24:B25)</f>
        <v>10862</v>
      </c>
    </row>
    <row r="24" ht="25" customHeight="1" spans="1:2">
      <c r="A24" s="11" t="s">
        <v>1918</v>
      </c>
      <c r="B24" s="12">
        <v>3533</v>
      </c>
    </row>
    <row r="25" ht="25" customHeight="1" spans="1:2">
      <c r="A25" s="11" t="s">
        <v>1920</v>
      </c>
      <c r="B25" s="12">
        <v>7329</v>
      </c>
    </row>
  </sheetData>
  <mergeCells count="1">
    <mergeCell ref="A2:B2"/>
  </mergeCells>
  <printOptions horizontalCentered="1"/>
  <pageMargins left="0.748031496062992" right="0.748031496062992" top="0.708661417322835" bottom="0.669291338582677" header="0.236220472440945" footer="0.31496062992126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全公收</vt:lpstr>
      <vt:lpstr>全公支</vt:lpstr>
      <vt:lpstr>本公收</vt:lpstr>
      <vt:lpstr>本公支</vt:lpstr>
      <vt:lpstr>本公基支（经济分类） </vt:lpstr>
      <vt:lpstr>税收转移</vt:lpstr>
      <vt:lpstr>转移支付分项目</vt:lpstr>
      <vt:lpstr>转移支付分地区</vt:lpstr>
      <vt:lpstr>一般债务</vt:lpstr>
      <vt:lpstr>全基收</vt:lpstr>
      <vt:lpstr>全基支</vt:lpstr>
      <vt:lpstr>本基收</vt:lpstr>
      <vt:lpstr>本基支</vt:lpstr>
      <vt:lpstr>基金转移支付</vt:lpstr>
      <vt:lpstr>基金转移支付分项目</vt:lpstr>
      <vt:lpstr>基转移支付分地区</vt:lpstr>
      <vt:lpstr>专项债务</vt:lpstr>
      <vt:lpstr>全国资收</vt:lpstr>
      <vt:lpstr>全国资支</vt:lpstr>
      <vt:lpstr>本国资收</vt:lpstr>
      <vt:lpstr>本国资支</vt:lpstr>
      <vt:lpstr>国资转移支付</vt:lpstr>
      <vt:lpstr>社保收</vt:lpstr>
      <vt:lpstr>社保支</vt:lpstr>
      <vt:lpstr>政府债券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MC SYSTEM</cp:lastModifiedBy>
  <cp:revision>1</cp:revision>
  <dcterms:created xsi:type="dcterms:W3CDTF">2012-06-11T09:30:00Z</dcterms:created>
  <cp:lastPrinted>2022-01-15T17:07:00Z</cp:lastPrinted>
  <dcterms:modified xsi:type="dcterms:W3CDTF">2025-01-27T04:06:26Z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05AFBBE2A65B47F59B964F92D79C9C5A_13</vt:lpwstr>
  </property>
</Properties>
</file>